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705" windowWidth="15480" windowHeight="10815" activeTab="0"/>
  </bookViews>
  <sheets>
    <sheet name="14-15市民税に関する概要その２　元年" sheetId="1" r:id="rId1"/>
  </sheets>
  <definedNames/>
  <calcPr fullCalcOnLoad="1"/>
</workbook>
</file>

<file path=xl/sharedStrings.xml><?xml version="1.0" encoding="utf-8"?>
<sst xmlns="http://schemas.openxmlformats.org/spreadsheetml/2006/main" count="92" uniqueCount="73">
  <si>
    <t>　　　　　</t>
  </si>
  <si>
    <t>　　　　</t>
  </si>
  <si>
    <t>　　　</t>
  </si>
  <si>
    <t>　　</t>
  </si>
  <si>
    <t>納税義務者数</t>
  </si>
  <si>
    <t>均等割のみを納める者</t>
  </si>
  <si>
    <t>所得割のみを納める者</t>
  </si>
  <si>
    <t>均等割と所得割を納める者</t>
  </si>
  <si>
    <t>納税義務者</t>
  </si>
  <si>
    <t>均等割額</t>
  </si>
  <si>
    <t>所得割額</t>
  </si>
  <si>
    <t>その他所得</t>
  </si>
  <si>
    <t>総所得金額</t>
  </si>
  <si>
    <t>所得控除額</t>
  </si>
  <si>
    <t>課税標準額</t>
  </si>
  <si>
    <t>均等割のみ課税される事業所</t>
  </si>
  <si>
    <t>調定額</t>
  </si>
  <si>
    <t>金融・保険業</t>
  </si>
  <si>
    <t>サービス業</t>
  </si>
  <si>
    <t>均等割を納める者　　　　　　　　　　　　　　　　　　人　　　　　　　　　　　千円</t>
  </si>
  <si>
    <t>所得割を納める者　　　　　　　　　　　　　人　　　　　　　　　　　千円</t>
  </si>
  <si>
    <t>納税義務者　　　　　　　　人</t>
  </si>
  <si>
    <t>法人税割並びに均等割が課税される事業所</t>
  </si>
  <si>
    <t>（７月１日現在、単位：人、千円）</t>
  </si>
  <si>
    <t>　(７月１日現在、単位：千円、％)</t>
  </si>
  <si>
    <t>構成比</t>
  </si>
  <si>
    <t>事業所数</t>
  </si>
  <si>
    <t>事業所数(B)</t>
  </si>
  <si>
    <t>調定額</t>
  </si>
  <si>
    <t>分離課税所得金額</t>
  </si>
  <si>
    <t>調整控除額</t>
  </si>
  <si>
    <t>配当控除額</t>
  </si>
  <si>
    <t>住宅借入金等
特別税額控除額</t>
  </si>
  <si>
    <t>税額調整額</t>
  </si>
  <si>
    <t>配当割額の控除額</t>
  </si>
  <si>
    <t>株式等譲渡所得
割額の控除額</t>
  </si>
  <si>
    <t>寄附金税額控除</t>
  </si>
  <si>
    <t>外国税額控除</t>
  </si>
  <si>
    <t>給与</t>
  </si>
  <si>
    <t>営業</t>
  </si>
  <si>
    <t>農業</t>
  </si>
  <si>
    <t>その他</t>
  </si>
  <si>
    <t>合計</t>
  </si>
  <si>
    <t>　合計</t>
  </si>
  <si>
    <t>合計</t>
  </si>
  <si>
    <t>区分</t>
  </si>
  <si>
    <t>建設業</t>
  </si>
  <si>
    <t>製造業</t>
  </si>
  <si>
    <t>運輸・通信業</t>
  </si>
  <si>
    <t>卸売業</t>
  </si>
  <si>
    <t>小売業</t>
  </si>
  <si>
    <t>飲食業</t>
  </si>
  <si>
    <t>不動産業</t>
  </si>
  <si>
    <t>事業所数（Ａ）</t>
  </si>
  <si>
    <t xml:space="preserve">調定額 </t>
  </si>
  <si>
    <t>法人税割の課税
される事業所割合（B）／（Ａ）</t>
  </si>
  <si>
    <t>（単位：千円、％）</t>
  </si>
  <si>
    <t>所得割額</t>
  </si>
  <si>
    <t>－</t>
  </si>
  <si>
    <t xml:space="preserve">５　法人市民税業種別調（平成30年度分） </t>
  </si>
  <si>
    <t xml:space="preserve">３　個人市民税納税義務者等に関する調（令和元年度課税状況調による） </t>
  </si>
  <si>
    <t xml:space="preserve">４　業種別所得割額調（令和元年度課税状況調による） </t>
  </si>
  <si>
    <t>区分</t>
  </si>
  <si>
    <t>給与</t>
  </si>
  <si>
    <t>営業</t>
  </si>
  <si>
    <t>農業</t>
  </si>
  <si>
    <t>分離分</t>
  </si>
  <si>
    <t>合計</t>
  </si>
  <si>
    <t>－</t>
  </si>
  <si>
    <t>算出税額</t>
  </si>
  <si>
    <t>所得割額</t>
  </si>
  <si>
    <t>構成比</t>
  </si>
  <si>
    <t>平均税率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</si>
</sst>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 "/>
    <numFmt numFmtId="178" formatCode="#,##0.0_);[Red]\(#,##0.0\)"/>
    <numFmt numFmtId="179" formatCode="0.0_ "/>
    <numFmt numFmtId="180" formatCode="#,##0.0"/>
    <numFmt numFmtId="181" formatCode="#,##0_ "/>
    <numFmt numFmtId="182" formatCode="0.0_);[Red]\(0.0\)"/>
    <numFmt numFmtId="183" formatCode="0.0%"/>
    <numFmt numFmtId="184" formatCode="0.0;[Red]0.0"/>
    <numFmt numFmtId="185" formatCode="0.0_ ;[Red]\-0.0\ "/>
    <numFmt numFmtId="186" formatCode="#,##0.0;[Red]\-#,##0.0"/>
    <numFmt numFmtId="187" formatCode="#,##0.00_);[Red]\(#,##0.00\)"/>
    <numFmt numFmtId="188" formatCode="#,##0.000_);[Red]\(#,##0.000\)"/>
    <numFmt numFmtId="189" formatCode="#,##0.0000_);[Red]\(#,##0.0000\)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177" fontId="0" fillId="0" borderId="13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3" fontId="5" fillId="0" borderId="18" xfId="0" applyNumberFormat="1" applyFont="1" applyBorder="1" applyAlignment="1">
      <alignment vertical="center"/>
    </xf>
    <xf numFmtId="180" fontId="5" fillId="0" borderId="21" xfId="0" applyNumberFormat="1" applyFont="1" applyBorder="1" applyAlignment="1">
      <alignment horizontal="right" vertical="center"/>
    </xf>
    <xf numFmtId="184" fontId="5" fillId="0" borderId="22" xfId="0" applyNumberFormat="1" applyFont="1" applyBorder="1" applyAlignment="1">
      <alignment horizontal="right" vertical="center"/>
    </xf>
    <xf numFmtId="184" fontId="5" fillId="0" borderId="22" xfId="0" applyNumberFormat="1" applyFont="1" applyBorder="1" applyAlignment="1">
      <alignment vertical="center"/>
    </xf>
    <xf numFmtId="184" fontId="5" fillId="0" borderId="23" xfId="0" applyNumberFormat="1" applyFont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178" fontId="0" fillId="0" borderId="27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8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 shrinkToFit="1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178" fontId="0" fillId="0" borderId="32" xfId="0" applyNumberFormat="1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178" fontId="0" fillId="0" borderId="35" xfId="0" applyNumberFormat="1" applyFont="1" applyBorder="1" applyAlignment="1">
      <alignment vertical="center"/>
    </xf>
    <xf numFmtId="178" fontId="0" fillId="0" borderId="36" xfId="0" applyNumberFormat="1" applyFont="1" applyBorder="1" applyAlignment="1">
      <alignment vertical="center"/>
    </xf>
    <xf numFmtId="178" fontId="0" fillId="0" borderId="37" xfId="0" applyNumberFormat="1" applyFont="1" applyBorder="1" applyAlignment="1">
      <alignment vertical="center"/>
    </xf>
    <xf numFmtId="178" fontId="0" fillId="0" borderId="38" xfId="0" applyNumberFormat="1" applyFont="1" applyBorder="1" applyAlignment="1">
      <alignment vertical="center"/>
    </xf>
    <xf numFmtId="178" fontId="0" fillId="0" borderId="39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8" fontId="0" fillId="0" borderId="41" xfId="0" applyNumberFormat="1" applyFont="1" applyBorder="1" applyAlignment="1">
      <alignment vertical="center"/>
    </xf>
    <xf numFmtId="178" fontId="0" fillId="0" borderId="42" xfId="0" applyNumberFormat="1" applyFont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vertical="center"/>
    </xf>
    <xf numFmtId="176" fontId="0" fillId="33" borderId="43" xfId="0" applyNumberFormat="1" applyFill="1" applyBorder="1" applyAlignment="1">
      <alignment vertical="center"/>
    </xf>
    <xf numFmtId="176" fontId="0" fillId="33" borderId="44" xfId="0" applyNumberFormat="1" applyFill="1" applyBorder="1" applyAlignment="1">
      <alignment vertical="center"/>
    </xf>
    <xf numFmtId="176" fontId="0" fillId="33" borderId="14" xfId="0" applyNumberFormat="1" applyFill="1" applyBorder="1" applyAlignment="1">
      <alignment vertical="center"/>
    </xf>
    <xf numFmtId="176" fontId="0" fillId="33" borderId="45" xfId="0" applyNumberFormat="1" applyFill="1" applyBorder="1" applyAlignment="1">
      <alignment vertical="center" shrinkToFit="1"/>
    </xf>
    <xf numFmtId="176" fontId="0" fillId="33" borderId="21" xfId="0" applyNumberFormat="1" applyFill="1" applyBorder="1" applyAlignment="1">
      <alignment vertical="center" shrinkToFit="1"/>
    </xf>
    <xf numFmtId="176" fontId="0" fillId="33" borderId="46" xfId="0" applyNumberFormat="1" applyFill="1" applyBorder="1" applyAlignment="1">
      <alignment vertical="center" shrinkToFit="1"/>
    </xf>
    <xf numFmtId="3" fontId="5" fillId="0" borderId="47" xfId="0" applyNumberFormat="1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 vertical="center"/>
    </xf>
    <xf numFmtId="3" fontId="5" fillId="0" borderId="43" xfId="0" applyNumberFormat="1" applyFont="1" applyFill="1" applyBorder="1" applyAlignment="1">
      <alignment horizontal="right" vertical="center"/>
    </xf>
    <xf numFmtId="3" fontId="5" fillId="0" borderId="32" xfId="0" applyNumberFormat="1" applyFont="1" applyFill="1" applyBorder="1" applyAlignment="1">
      <alignment horizontal="right" vertical="center"/>
    </xf>
    <xf numFmtId="3" fontId="5" fillId="0" borderId="48" xfId="0" applyNumberFormat="1" applyFont="1" applyFill="1" applyBorder="1" applyAlignment="1">
      <alignment vertical="center"/>
    </xf>
    <xf numFmtId="3" fontId="5" fillId="0" borderId="49" xfId="0" applyNumberFormat="1" applyFont="1" applyFill="1" applyBorder="1" applyAlignment="1">
      <alignment vertical="center"/>
    </xf>
    <xf numFmtId="3" fontId="5" fillId="0" borderId="32" xfId="0" applyNumberFormat="1" applyFont="1" applyFill="1" applyBorder="1" applyAlignment="1">
      <alignment vertical="center"/>
    </xf>
    <xf numFmtId="3" fontId="5" fillId="0" borderId="44" xfId="0" applyNumberFormat="1" applyFont="1" applyFill="1" applyBorder="1" applyAlignment="1">
      <alignment vertical="center"/>
    </xf>
    <xf numFmtId="3" fontId="5" fillId="0" borderId="50" xfId="0" applyNumberFormat="1" applyFont="1" applyFill="1" applyBorder="1" applyAlignment="1">
      <alignment vertical="center"/>
    </xf>
    <xf numFmtId="3" fontId="5" fillId="0" borderId="44" xfId="0" applyNumberFormat="1" applyFont="1" applyFill="1" applyBorder="1" applyAlignment="1">
      <alignment horizontal="right" vertical="center"/>
    </xf>
    <xf numFmtId="3" fontId="5" fillId="0" borderId="50" xfId="0" applyNumberFormat="1" applyFont="1" applyFill="1" applyBorder="1" applyAlignment="1">
      <alignment horizontal="right" vertical="center"/>
    </xf>
    <xf numFmtId="3" fontId="5" fillId="0" borderId="22" xfId="0" applyNumberFormat="1" applyFont="1" applyFill="1" applyBorder="1" applyAlignment="1">
      <alignment vertical="center"/>
    </xf>
    <xf numFmtId="3" fontId="5" fillId="0" borderId="21" xfId="0" applyNumberFormat="1" applyFont="1" applyFill="1" applyBorder="1" applyAlignment="1">
      <alignment vertical="center"/>
    </xf>
    <xf numFmtId="3" fontId="5" fillId="0" borderId="49" xfId="0" applyNumberFormat="1" applyFont="1" applyFill="1" applyBorder="1" applyAlignment="1">
      <alignment horizontal="right" vertical="center"/>
    </xf>
    <xf numFmtId="3" fontId="5" fillId="0" borderId="48" xfId="0" applyNumberFormat="1" applyFont="1" applyFill="1" applyBorder="1" applyAlignment="1">
      <alignment horizontal="right" vertical="center"/>
    </xf>
    <xf numFmtId="3" fontId="5" fillId="0" borderId="36" xfId="0" applyNumberFormat="1" applyFont="1" applyFill="1" applyBorder="1" applyAlignment="1">
      <alignment vertical="center"/>
    </xf>
    <xf numFmtId="3" fontId="5" fillId="0" borderId="21" xfId="0" applyNumberFormat="1" applyFont="1" applyFill="1" applyBorder="1" applyAlignment="1">
      <alignment horizontal="right" vertical="center"/>
    </xf>
    <xf numFmtId="3" fontId="5" fillId="0" borderId="22" xfId="0" applyNumberFormat="1" applyFont="1" applyFill="1" applyBorder="1" applyAlignment="1">
      <alignment horizontal="right" vertical="center"/>
    </xf>
    <xf numFmtId="3" fontId="5" fillId="0" borderId="23" xfId="0" applyNumberFormat="1" applyFont="1" applyFill="1" applyBorder="1" applyAlignment="1">
      <alignment vertical="center"/>
    </xf>
    <xf numFmtId="3" fontId="5" fillId="0" borderId="51" xfId="0" applyNumberFormat="1" applyFont="1" applyFill="1" applyBorder="1" applyAlignment="1">
      <alignment horizontal="right" vertical="center"/>
    </xf>
    <xf numFmtId="3" fontId="5" fillId="0" borderId="51" xfId="0" applyNumberFormat="1" applyFont="1" applyFill="1" applyBorder="1" applyAlignment="1">
      <alignment vertical="center"/>
    </xf>
    <xf numFmtId="186" fontId="5" fillId="0" borderId="46" xfId="0" applyNumberFormat="1" applyFont="1" applyFill="1" applyBorder="1" applyAlignment="1">
      <alignment horizontal="right" vertical="center"/>
    </xf>
    <xf numFmtId="186" fontId="5" fillId="0" borderId="52" xfId="0" applyNumberFormat="1" applyFont="1" applyFill="1" applyBorder="1" applyAlignment="1">
      <alignment horizontal="right" vertical="center"/>
    </xf>
    <xf numFmtId="186" fontId="5" fillId="0" borderId="17" xfId="0" applyNumberFormat="1" applyFont="1" applyFill="1" applyBorder="1" applyAlignment="1">
      <alignment horizontal="right" vertical="center"/>
    </xf>
    <xf numFmtId="181" fontId="0" fillId="33" borderId="47" xfId="0" applyNumberFormat="1" applyFont="1" applyFill="1" applyBorder="1" applyAlignment="1">
      <alignment vertical="center"/>
    </xf>
    <xf numFmtId="176" fontId="0" fillId="33" borderId="25" xfId="0" applyNumberFormat="1" applyFont="1" applyFill="1" applyBorder="1" applyAlignment="1">
      <alignment vertical="center"/>
    </xf>
    <xf numFmtId="176" fontId="0" fillId="33" borderId="47" xfId="0" applyNumberFormat="1" applyFont="1" applyFill="1" applyBorder="1" applyAlignment="1">
      <alignment vertical="center"/>
    </xf>
    <xf numFmtId="176" fontId="0" fillId="33" borderId="44" xfId="0" applyNumberFormat="1" applyFont="1" applyFill="1" applyBorder="1" applyAlignment="1">
      <alignment vertical="center"/>
    </xf>
    <xf numFmtId="176" fontId="0" fillId="33" borderId="50" xfId="0" applyNumberFormat="1" applyFont="1" applyFill="1" applyBorder="1" applyAlignment="1">
      <alignment vertical="center"/>
    </xf>
    <xf numFmtId="176" fontId="0" fillId="33" borderId="53" xfId="0" applyNumberFormat="1" applyFont="1" applyFill="1" applyBorder="1" applyAlignment="1">
      <alignment vertical="center"/>
    </xf>
    <xf numFmtId="176" fontId="0" fillId="33" borderId="54" xfId="0" applyNumberFormat="1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39" xfId="0" applyFont="1" applyBorder="1" applyAlignment="1">
      <alignment horizontal="right" vertical="center"/>
    </xf>
    <xf numFmtId="0" fontId="0" fillId="0" borderId="5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4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 wrapText="1"/>
    </xf>
    <xf numFmtId="0" fontId="7" fillId="0" borderId="46" xfId="0" applyFont="1" applyBorder="1" applyAlignment="1">
      <alignment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62"/>
  <sheetViews>
    <sheetView tabSelected="1" view="pageBreakPreview" zoomScaleNormal="130" zoomScaleSheetLayoutView="100" workbookViewId="0" topLeftCell="A1">
      <selection activeCell="A1" sqref="A1:B1"/>
    </sheetView>
  </sheetViews>
  <sheetFormatPr defaultColWidth="9.00390625" defaultRowHeight="13.5"/>
  <cols>
    <col min="1" max="1" width="2.375" style="21" customWidth="1"/>
    <col min="2" max="2" width="11.875" style="21" customWidth="1"/>
    <col min="3" max="7" width="9.625" style="21" customWidth="1"/>
    <col min="8" max="8" width="10.375" style="21" customWidth="1"/>
    <col min="9" max="9" width="10.125" style="21" customWidth="1"/>
    <col min="10" max="10" width="10.875" style="21" customWidth="1"/>
    <col min="11" max="16" width="9.625" style="21" customWidth="1"/>
    <col min="17" max="18" width="8.125" style="21" customWidth="1"/>
    <col min="19" max="16384" width="9.00390625" style="21" customWidth="1"/>
  </cols>
  <sheetData>
    <row r="3" spans="2:10" ht="14.25">
      <c r="B3" s="98" t="s">
        <v>60</v>
      </c>
      <c r="C3" s="98"/>
      <c r="D3" s="98"/>
      <c r="E3" s="98"/>
      <c r="F3" s="98"/>
      <c r="G3" s="98"/>
      <c r="H3" s="98"/>
      <c r="I3" s="98"/>
      <c r="J3" s="112"/>
    </row>
    <row r="4" spans="12:14" ht="14.25" thickBot="1">
      <c r="L4" s="99" t="s">
        <v>23</v>
      </c>
      <c r="M4" s="99"/>
      <c r="N4" s="99"/>
    </row>
    <row r="5" spans="2:14" ht="14.25" customHeight="1">
      <c r="B5" s="100" t="s">
        <v>45</v>
      </c>
      <c r="C5" s="113" t="s">
        <v>5</v>
      </c>
      <c r="D5" s="114"/>
      <c r="E5" s="113" t="s">
        <v>6</v>
      </c>
      <c r="F5" s="114"/>
      <c r="G5" s="113" t="s">
        <v>7</v>
      </c>
      <c r="H5" s="115"/>
      <c r="I5" s="114"/>
      <c r="J5" s="116" t="s">
        <v>43</v>
      </c>
      <c r="K5" s="117"/>
      <c r="L5" s="117"/>
      <c r="M5" s="117"/>
      <c r="N5" s="118"/>
    </row>
    <row r="6" spans="2:14" ht="27" customHeight="1" thickBot="1">
      <c r="B6" s="101"/>
      <c r="C6" s="6" t="s">
        <v>8</v>
      </c>
      <c r="D6" s="5" t="s">
        <v>9</v>
      </c>
      <c r="E6" s="6" t="s">
        <v>8</v>
      </c>
      <c r="F6" s="5" t="s">
        <v>10</v>
      </c>
      <c r="G6" s="6" t="s">
        <v>8</v>
      </c>
      <c r="H6" s="4" t="s">
        <v>9</v>
      </c>
      <c r="I6" s="5" t="s">
        <v>57</v>
      </c>
      <c r="J6" s="119" t="s">
        <v>19</v>
      </c>
      <c r="K6" s="120"/>
      <c r="L6" s="121" t="s">
        <v>20</v>
      </c>
      <c r="M6" s="122"/>
      <c r="N6" s="9" t="s">
        <v>21</v>
      </c>
    </row>
    <row r="7" spans="2:14" ht="14.25" customHeight="1">
      <c r="B7" s="17" t="s">
        <v>38</v>
      </c>
      <c r="C7" s="65">
        <v>1313</v>
      </c>
      <c r="D7" s="66">
        <v>4596</v>
      </c>
      <c r="E7" s="67" t="s">
        <v>58</v>
      </c>
      <c r="F7" s="68" t="s">
        <v>58</v>
      </c>
      <c r="G7" s="65">
        <v>22368</v>
      </c>
      <c r="H7" s="69">
        <v>78288</v>
      </c>
      <c r="I7" s="66">
        <v>2529286</v>
      </c>
      <c r="J7" s="70">
        <f>G7+C7</f>
        <v>23681</v>
      </c>
      <c r="K7" s="69">
        <f aca="true" t="shared" si="0" ref="J7:K10">H7+D7</f>
        <v>82884</v>
      </c>
      <c r="L7" s="69">
        <f>G7</f>
        <v>22368</v>
      </c>
      <c r="M7" s="69">
        <f>I7</f>
        <v>2529286</v>
      </c>
      <c r="N7" s="71">
        <v>23681</v>
      </c>
    </row>
    <row r="8" spans="2:14" ht="14.25" customHeight="1">
      <c r="B8" s="18" t="s">
        <v>39</v>
      </c>
      <c r="C8" s="72">
        <v>176</v>
      </c>
      <c r="D8" s="73">
        <v>615</v>
      </c>
      <c r="E8" s="74" t="s">
        <v>58</v>
      </c>
      <c r="F8" s="75" t="s">
        <v>58</v>
      </c>
      <c r="G8" s="72">
        <v>1049</v>
      </c>
      <c r="H8" s="76">
        <v>3672</v>
      </c>
      <c r="I8" s="73">
        <v>130790</v>
      </c>
      <c r="J8" s="77">
        <f t="shared" si="0"/>
        <v>1225</v>
      </c>
      <c r="K8" s="76">
        <f t="shared" si="0"/>
        <v>4287</v>
      </c>
      <c r="L8" s="76">
        <f>G8</f>
        <v>1049</v>
      </c>
      <c r="M8" s="76">
        <f>I8</f>
        <v>130790</v>
      </c>
      <c r="N8" s="73">
        <v>1225</v>
      </c>
    </row>
    <row r="9" spans="2:14" ht="14.25" customHeight="1">
      <c r="B9" s="18" t="s">
        <v>40</v>
      </c>
      <c r="C9" s="72">
        <v>1</v>
      </c>
      <c r="D9" s="73">
        <v>4</v>
      </c>
      <c r="E9" s="74" t="s">
        <v>58</v>
      </c>
      <c r="F9" s="75" t="s">
        <v>58</v>
      </c>
      <c r="G9" s="72">
        <v>7</v>
      </c>
      <c r="H9" s="76">
        <v>24</v>
      </c>
      <c r="I9" s="73">
        <v>324</v>
      </c>
      <c r="J9" s="70">
        <f t="shared" si="0"/>
        <v>8</v>
      </c>
      <c r="K9" s="69">
        <f t="shared" si="0"/>
        <v>28</v>
      </c>
      <c r="L9" s="69">
        <f>G9</f>
        <v>7</v>
      </c>
      <c r="M9" s="69">
        <f>I9</f>
        <v>324</v>
      </c>
      <c r="N9" s="66">
        <v>8</v>
      </c>
    </row>
    <row r="10" spans="2:14" ht="14.25" customHeight="1">
      <c r="B10" s="18" t="s">
        <v>41</v>
      </c>
      <c r="C10" s="72">
        <v>828</v>
      </c>
      <c r="D10" s="73">
        <v>2898</v>
      </c>
      <c r="E10" s="74" t="s">
        <v>58</v>
      </c>
      <c r="F10" s="75" t="s">
        <v>58</v>
      </c>
      <c r="G10" s="72">
        <v>2816</v>
      </c>
      <c r="H10" s="76">
        <v>9856</v>
      </c>
      <c r="I10" s="73">
        <v>342626</v>
      </c>
      <c r="J10" s="77">
        <f t="shared" si="0"/>
        <v>3644</v>
      </c>
      <c r="K10" s="76">
        <f t="shared" si="0"/>
        <v>12754</v>
      </c>
      <c r="L10" s="76">
        <f>G10</f>
        <v>2816</v>
      </c>
      <c r="M10" s="76">
        <f>I10</f>
        <v>342626</v>
      </c>
      <c r="N10" s="73">
        <v>3644</v>
      </c>
    </row>
    <row r="11" spans="2:14" ht="14.25" customHeight="1" thickBot="1">
      <c r="B11" s="15" t="s">
        <v>42</v>
      </c>
      <c r="C11" s="54">
        <f>SUM(C7:C10)</f>
        <v>2318</v>
      </c>
      <c r="D11" s="55">
        <f>SUM(D7:D10)</f>
        <v>8113</v>
      </c>
      <c r="E11" s="56" t="s">
        <v>58</v>
      </c>
      <c r="F11" s="57" t="s">
        <v>58</v>
      </c>
      <c r="G11" s="54">
        <f aca="true" t="shared" si="1" ref="G11:N11">SUM(G7:G10)</f>
        <v>26240</v>
      </c>
      <c r="H11" s="58">
        <f t="shared" si="1"/>
        <v>91840</v>
      </c>
      <c r="I11" s="55">
        <f t="shared" si="1"/>
        <v>3003026</v>
      </c>
      <c r="J11" s="54">
        <f t="shared" si="1"/>
        <v>28558</v>
      </c>
      <c r="K11" s="58">
        <f t="shared" si="1"/>
        <v>99953</v>
      </c>
      <c r="L11" s="58">
        <f t="shared" si="1"/>
        <v>26240</v>
      </c>
      <c r="M11" s="58">
        <f t="shared" si="1"/>
        <v>3003026</v>
      </c>
      <c r="N11" s="55">
        <f t="shared" si="1"/>
        <v>28558</v>
      </c>
    </row>
    <row r="12" ht="14.25" customHeight="1"/>
    <row r="14" spans="2:7" ht="14.25">
      <c r="B14" s="98" t="s">
        <v>61</v>
      </c>
      <c r="C14" s="98"/>
      <c r="D14" s="98"/>
      <c r="E14" s="98"/>
      <c r="F14" s="98"/>
      <c r="G14" s="98"/>
    </row>
    <row r="15" spans="6:8" ht="14.25" thickBot="1">
      <c r="F15" s="99" t="s">
        <v>24</v>
      </c>
      <c r="G15" s="99"/>
      <c r="H15" s="99"/>
    </row>
    <row r="16" spans="2:8" ht="14.25" thickBot="1">
      <c r="B16" s="10" t="s">
        <v>62</v>
      </c>
      <c r="C16" s="7" t="s">
        <v>63</v>
      </c>
      <c r="D16" s="2" t="s">
        <v>64</v>
      </c>
      <c r="E16" s="2" t="s">
        <v>65</v>
      </c>
      <c r="F16" s="2" t="s">
        <v>11</v>
      </c>
      <c r="G16" s="13" t="s">
        <v>66</v>
      </c>
      <c r="H16" s="10" t="s">
        <v>67</v>
      </c>
    </row>
    <row r="17" spans="2:8" ht="16.5" customHeight="1">
      <c r="B17" s="12" t="s">
        <v>4</v>
      </c>
      <c r="C17" s="78">
        <v>22274</v>
      </c>
      <c r="D17" s="79">
        <v>1043</v>
      </c>
      <c r="E17" s="69">
        <v>7</v>
      </c>
      <c r="F17" s="69">
        <v>2661</v>
      </c>
      <c r="G17" s="80">
        <v>255</v>
      </c>
      <c r="H17" s="22">
        <f aca="true" t="shared" si="2" ref="H17:H31">SUM(C17:G17)</f>
        <v>26240</v>
      </c>
    </row>
    <row r="18" spans="2:8" ht="14.25" customHeight="1">
      <c r="B18" s="3" t="s">
        <v>12</v>
      </c>
      <c r="C18" s="81">
        <v>69295804</v>
      </c>
      <c r="D18" s="82">
        <v>3481732</v>
      </c>
      <c r="E18" s="76">
        <v>15203</v>
      </c>
      <c r="F18" s="76">
        <v>7083553</v>
      </c>
      <c r="G18" s="83">
        <v>1287141</v>
      </c>
      <c r="H18" s="22">
        <f t="shared" si="2"/>
        <v>81163433</v>
      </c>
    </row>
    <row r="19" spans="2:8" ht="14.25" customHeight="1">
      <c r="B19" s="20" t="s">
        <v>29</v>
      </c>
      <c r="C19" s="74" t="s">
        <v>68</v>
      </c>
      <c r="D19" s="82" t="s">
        <v>68</v>
      </c>
      <c r="E19" s="82" t="s">
        <v>68</v>
      </c>
      <c r="F19" s="82" t="s">
        <v>68</v>
      </c>
      <c r="G19" s="83">
        <f>1867856+7042+220767+231246+21159+23836</f>
        <v>2371906</v>
      </c>
      <c r="H19" s="22">
        <f t="shared" si="2"/>
        <v>2371906</v>
      </c>
    </row>
    <row r="20" spans="2:8" ht="14.25" customHeight="1">
      <c r="B20" s="3" t="s">
        <v>13</v>
      </c>
      <c r="C20" s="74">
        <v>25236654</v>
      </c>
      <c r="D20" s="82">
        <v>1179161</v>
      </c>
      <c r="E20" s="76">
        <v>9053</v>
      </c>
      <c r="F20" s="76">
        <v>2584280</v>
      </c>
      <c r="G20" s="83">
        <v>348841</v>
      </c>
      <c r="H20" s="22">
        <f t="shared" si="2"/>
        <v>29357989</v>
      </c>
    </row>
    <row r="21" spans="2:8" ht="14.25" customHeight="1">
      <c r="B21" s="3" t="s">
        <v>14</v>
      </c>
      <c r="C21" s="81">
        <v>44059150</v>
      </c>
      <c r="D21" s="82">
        <v>2302571</v>
      </c>
      <c r="E21" s="76">
        <v>6150</v>
      </c>
      <c r="F21" s="76">
        <v>4499273</v>
      </c>
      <c r="G21" s="83">
        <v>3310206</v>
      </c>
      <c r="H21" s="22">
        <f t="shared" si="2"/>
        <v>54177350</v>
      </c>
    </row>
    <row r="22" spans="2:8" ht="14.25" customHeight="1">
      <c r="B22" s="3" t="s">
        <v>69</v>
      </c>
      <c r="C22" s="81">
        <v>2642630</v>
      </c>
      <c r="D22" s="82">
        <v>138111</v>
      </c>
      <c r="E22" s="76">
        <v>369</v>
      </c>
      <c r="F22" s="76">
        <v>269846</v>
      </c>
      <c r="G22" s="83">
        <v>128280</v>
      </c>
      <c r="H22" s="22">
        <f>SUM(C22:G22)</f>
        <v>3179236</v>
      </c>
    </row>
    <row r="23" spans="2:8" ht="14.25" customHeight="1">
      <c r="B23" s="3" t="s">
        <v>30</v>
      </c>
      <c r="C23" s="81">
        <v>41023</v>
      </c>
      <c r="D23" s="82">
        <v>2193</v>
      </c>
      <c r="E23" s="76">
        <v>43</v>
      </c>
      <c r="F23" s="76">
        <v>6265</v>
      </c>
      <c r="G23" s="83">
        <v>400</v>
      </c>
      <c r="H23" s="22">
        <f t="shared" si="2"/>
        <v>49924</v>
      </c>
    </row>
    <row r="24" spans="2:8" ht="14.25" customHeight="1">
      <c r="B24" s="3" t="s">
        <v>31</v>
      </c>
      <c r="C24" s="81">
        <v>1013</v>
      </c>
      <c r="D24" s="81">
        <v>22</v>
      </c>
      <c r="E24" s="81">
        <v>2</v>
      </c>
      <c r="F24" s="81">
        <v>2601</v>
      </c>
      <c r="G24" s="84">
        <v>167</v>
      </c>
      <c r="H24" s="22">
        <f t="shared" si="2"/>
        <v>3805</v>
      </c>
    </row>
    <row r="25" spans="2:8" ht="22.5" customHeight="1">
      <c r="B25" s="14" t="s">
        <v>32</v>
      </c>
      <c r="C25" s="81">
        <v>62755</v>
      </c>
      <c r="D25" s="81">
        <v>1980</v>
      </c>
      <c r="E25" s="81">
        <v>0</v>
      </c>
      <c r="F25" s="81">
        <v>186</v>
      </c>
      <c r="G25" s="84">
        <v>168</v>
      </c>
      <c r="H25" s="22">
        <f>SUM(C25:G25)</f>
        <v>65089</v>
      </c>
    </row>
    <row r="26" spans="2:8" ht="14.25" customHeight="1">
      <c r="B26" s="8" t="s">
        <v>36</v>
      </c>
      <c r="C26" s="81">
        <v>39802</v>
      </c>
      <c r="D26" s="82">
        <v>3883</v>
      </c>
      <c r="E26" s="76">
        <v>0</v>
      </c>
      <c r="F26" s="76">
        <v>3612</v>
      </c>
      <c r="G26" s="83">
        <v>5676</v>
      </c>
      <c r="H26" s="22">
        <f>SUM(C26:G26)</f>
        <v>52973</v>
      </c>
    </row>
    <row r="27" spans="2:8" ht="14.25" customHeight="1">
      <c r="B27" s="8" t="s">
        <v>37</v>
      </c>
      <c r="C27" s="81">
        <v>14</v>
      </c>
      <c r="D27" s="82">
        <v>0</v>
      </c>
      <c r="E27" s="76">
        <v>0</v>
      </c>
      <c r="F27" s="76">
        <v>0</v>
      </c>
      <c r="G27" s="83">
        <v>0</v>
      </c>
      <c r="H27" s="22">
        <f t="shared" si="2"/>
        <v>14</v>
      </c>
    </row>
    <row r="28" spans="2:8" ht="14.25" customHeight="1">
      <c r="B28" s="3" t="s">
        <v>33</v>
      </c>
      <c r="C28" s="81">
        <v>216</v>
      </c>
      <c r="D28" s="82">
        <v>0</v>
      </c>
      <c r="E28" s="76">
        <v>0</v>
      </c>
      <c r="F28" s="76">
        <v>19</v>
      </c>
      <c r="G28" s="83">
        <v>0</v>
      </c>
      <c r="H28" s="22">
        <f t="shared" si="2"/>
        <v>235</v>
      </c>
    </row>
    <row r="29" spans="2:8" ht="14.25" customHeight="1">
      <c r="B29" s="20" t="s">
        <v>34</v>
      </c>
      <c r="C29" s="81">
        <v>269</v>
      </c>
      <c r="D29" s="81">
        <v>15</v>
      </c>
      <c r="E29" s="77">
        <v>0</v>
      </c>
      <c r="F29" s="77">
        <v>1093</v>
      </c>
      <c r="G29" s="85">
        <v>910</v>
      </c>
      <c r="H29" s="22">
        <f t="shared" si="2"/>
        <v>2287</v>
      </c>
    </row>
    <row r="30" spans="2:8" ht="19.5" customHeight="1">
      <c r="B30" s="14" t="s">
        <v>35</v>
      </c>
      <c r="C30" s="81">
        <v>208</v>
      </c>
      <c r="D30" s="81">
        <v>3</v>
      </c>
      <c r="E30" s="81">
        <v>0</v>
      </c>
      <c r="F30" s="81">
        <v>113</v>
      </c>
      <c r="G30" s="84">
        <v>1559</v>
      </c>
      <c r="H30" s="22">
        <f t="shared" si="2"/>
        <v>1883</v>
      </c>
    </row>
    <row r="31" spans="2:8" ht="14.25" customHeight="1">
      <c r="B31" s="3" t="s">
        <v>70</v>
      </c>
      <c r="C31" s="81">
        <v>2497330</v>
      </c>
      <c r="D31" s="82">
        <v>130015</v>
      </c>
      <c r="E31" s="76">
        <v>324</v>
      </c>
      <c r="F31" s="76">
        <v>255957</v>
      </c>
      <c r="G31" s="83">
        <v>119400</v>
      </c>
      <c r="H31" s="22">
        <f t="shared" si="2"/>
        <v>3003026</v>
      </c>
    </row>
    <row r="32" spans="2:8" ht="14.25" customHeight="1">
      <c r="B32" s="18" t="s">
        <v>71</v>
      </c>
      <c r="C32" s="23">
        <f>C31/H31*100</f>
        <v>83.16045215725738</v>
      </c>
      <c r="D32" s="24">
        <f>D31/H31*100</f>
        <v>4.32946634494673</v>
      </c>
      <c r="E32" s="24">
        <f>E31/H31*100</f>
        <v>0.010789117376939128</v>
      </c>
      <c r="F32" s="25">
        <f>F31/H31*100</f>
        <v>8.523302828546939</v>
      </c>
      <c r="G32" s="26">
        <f>G31/H31*100</f>
        <v>3.975989551872012</v>
      </c>
      <c r="H32" s="22">
        <f>SUM(C32:G32)</f>
        <v>100.00000000000001</v>
      </c>
    </row>
    <row r="33" spans="2:8" ht="14.25" customHeight="1" thickBot="1">
      <c r="B33" s="11" t="s">
        <v>72</v>
      </c>
      <c r="C33" s="86">
        <f aca="true" t="shared" si="3" ref="C33:H33">ROUND(C22/C21*100,0)</f>
        <v>6</v>
      </c>
      <c r="D33" s="86">
        <f t="shared" si="3"/>
        <v>6</v>
      </c>
      <c r="E33" s="86">
        <f t="shared" si="3"/>
        <v>6</v>
      </c>
      <c r="F33" s="86">
        <f t="shared" si="3"/>
        <v>6</v>
      </c>
      <c r="G33" s="87">
        <f t="shared" si="3"/>
        <v>4</v>
      </c>
      <c r="H33" s="88">
        <f t="shared" si="3"/>
        <v>6</v>
      </c>
    </row>
    <row r="34" ht="14.25" customHeight="1"/>
    <row r="39" spans="2:6" ht="14.25">
      <c r="B39" s="98" t="s">
        <v>59</v>
      </c>
      <c r="C39" s="98"/>
      <c r="D39" s="98"/>
      <c r="E39" s="98"/>
      <c r="F39" s="98"/>
    </row>
    <row r="40" spans="2:6" ht="14.25">
      <c r="B40" s="1"/>
      <c r="C40" s="1"/>
      <c r="D40" s="1"/>
      <c r="E40" s="1"/>
      <c r="F40" s="1"/>
    </row>
    <row r="41" spans="2:6" ht="14.25">
      <c r="B41" s="1"/>
      <c r="C41" s="1"/>
      <c r="D41" s="1"/>
      <c r="E41" s="1"/>
      <c r="F41" s="1"/>
    </row>
    <row r="43" spans="3:11" ht="14.25" thickBot="1">
      <c r="C43" s="21" t="s">
        <v>3</v>
      </c>
      <c r="D43" s="21" t="s">
        <v>0</v>
      </c>
      <c r="E43" s="21" t="s">
        <v>1</v>
      </c>
      <c r="F43" s="21" t="s">
        <v>1</v>
      </c>
      <c r="I43" s="21" t="s">
        <v>2</v>
      </c>
      <c r="J43" s="99" t="s">
        <v>56</v>
      </c>
      <c r="K43" s="99"/>
    </row>
    <row r="44" spans="2:11" ht="15.75" customHeight="1">
      <c r="B44" s="100" t="s">
        <v>45</v>
      </c>
      <c r="C44" s="102" t="s">
        <v>53</v>
      </c>
      <c r="D44" s="27"/>
      <c r="E44" s="104" t="s">
        <v>54</v>
      </c>
      <c r="F44" s="39"/>
      <c r="G44" s="106" t="s">
        <v>15</v>
      </c>
      <c r="H44" s="107"/>
      <c r="I44" s="108" t="s">
        <v>22</v>
      </c>
      <c r="J44" s="109"/>
      <c r="K44" s="110" t="s">
        <v>55</v>
      </c>
    </row>
    <row r="45" spans="2:11" ht="17.25" customHeight="1" thickBot="1">
      <c r="B45" s="101"/>
      <c r="C45" s="103"/>
      <c r="D45" s="16" t="s">
        <v>25</v>
      </c>
      <c r="E45" s="105"/>
      <c r="F45" s="40" t="s">
        <v>25</v>
      </c>
      <c r="G45" s="46" t="s">
        <v>26</v>
      </c>
      <c r="H45" s="47" t="s">
        <v>16</v>
      </c>
      <c r="I45" s="37" t="s">
        <v>27</v>
      </c>
      <c r="J45" s="47" t="s">
        <v>28</v>
      </c>
      <c r="K45" s="111"/>
    </row>
    <row r="46" spans="2:11" ht="17.25" customHeight="1">
      <c r="B46" s="17" t="s">
        <v>46</v>
      </c>
      <c r="C46" s="59">
        <v>241</v>
      </c>
      <c r="D46" s="38">
        <f>C46/C57*100</f>
        <v>14.731051344743276</v>
      </c>
      <c r="E46" s="62">
        <v>55390</v>
      </c>
      <c r="F46" s="41">
        <f>E46/E57*100</f>
        <v>10.229125768938841</v>
      </c>
      <c r="G46" s="89">
        <v>116</v>
      </c>
      <c r="H46" s="90">
        <v>7760</v>
      </c>
      <c r="I46" s="91">
        <v>125</v>
      </c>
      <c r="J46" s="90">
        <v>47630</v>
      </c>
      <c r="K46" s="51">
        <f>I46/C46*100</f>
        <v>51.867219917012456</v>
      </c>
    </row>
    <row r="47" spans="2:11" ht="17.25" customHeight="1">
      <c r="B47" s="18" t="s">
        <v>47</v>
      </c>
      <c r="C47" s="60">
        <v>124</v>
      </c>
      <c r="D47" s="28">
        <f>C47/C57*100</f>
        <v>7.579462102689487</v>
      </c>
      <c r="E47" s="63">
        <v>66122</v>
      </c>
      <c r="F47" s="42">
        <f>E47/E57*100</f>
        <v>12.211053513157141</v>
      </c>
      <c r="G47" s="89">
        <v>67</v>
      </c>
      <c r="H47" s="90">
        <v>5212</v>
      </c>
      <c r="I47" s="92">
        <v>57</v>
      </c>
      <c r="J47" s="93">
        <v>60910</v>
      </c>
      <c r="K47" s="51">
        <f aca="true" t="shared" si="4" ref="K47:K55">I47/C47*100</f>
        <v>45.96774193548387</v>
      </c>
    </row>
    <row r="48" spans="2:11" ht="17.25" customHeight="1">
      <c r="B48" s="3" t="s">
        <v>48</v>
      </c>
      <c r="C48" s="60">
        <v>57</v>
      </c>
      <c r="D48" s="28">
        <f>C48/C57*100</f>
        <v>3.4841075794621026</v>
      </c>
      <c r="E48" s="63">
        <v>21049</v>
      </c>
      <c r="F48" s="42">
        <f>E48/E57*100</f>
        <v>3.8872155318720645</v>
      </c>
      <c r="G48" s="89">
        <v>25</v>
      </c>
      <c r="H48" s="90">
        <v>4307</v>
      </c>
      <c r="I48" s="92">
        <v>32</v>
      </c>
      <c r="J48" s="93">
        <v>16741</v>
      </c>
      <c r="K48" s="51">
        <f t="shared" si="4"/>
        <v>56.14035087719298</v>
      </c>
    </row>
    <row r="49" spans="2:11" ht="17.25" customHeight="1">
      <c r="B49" s="18" t="s">
        <v>49</v>
      </c>
      <c r="C49" s="60">
        <v>118</v>
      </c>
      <c r="D49" s="28">
        <f>C49/C57*100</f>
        <v>7.212713936430318</v>
      </c>
      <c r="E49" s="63">
        <v>55876</v>
      </c>
      <c r="F49" s="42">
        <f>E49/E57*100</f>
        <v>10.318877621686708</v>
      </c>
      <c r="G49" s="89">
        <v>51</v>
      </c>
      <c r="H49" s="90">
        <v>3625</v>
      </c>
      <c r="I49" s="92">
        <v>67</v>
      </c>
      <c r="J49" s="93">
        <v>52251</v>
      </c>
      <c r="K49" s="51">
        <f t="shared" si="4"/>
        <v>56.779661016949156</v>
      </c>
    </row>
    <row r="50" spans="2:11" ht="17.25" customHeight="1">
      <c r="B50" s="18" t="s">
        <v>50</v>
      </c>
      <c r="C50" s="60">
        <v>323</v>
      </c>
      <c r="D50" s="28">
        <f>C50/C57*100</f>
        <v>19.743276283618584</v>
      </c>
      <c r="E50" s="63">
        <v>167435</v>
      </c>
      <c r="F50" s="42">
        <f>E50/E57*100</f>
        <v>30.920990668392754</v>
      </c>
      <c r="G50" s="89">
        <v>171</v>
      </c>
      <c r="H50" s="90">
        <v>13803</v>
      </c>
      <c r="I50" s="92">
        <v>152</v>
      </c>
      <c r="J50" s="93">
        <v>153632</v>
      </c>
      <c r="K50" s="51">
        <f t="shared" si="4"/>
        <v>47.05882352941176</v>
      </c>
    </row>
    <row r="51" spans="2:11" ht="17.25" customHeight="1">
      <c r="B51" s="18" t="s">
        <v>51</v>
      </c>
      <c r="C51" s="60">
        <v>121</v>
      </c>
      <c r="D51" s="28">
        <f>C51/C57*100</f>
        <v>7.396088019559902</v>
      </c>
      <c r="E51" s="63">
        <v>25121</v>
      </c>
      <c r="F51" s="42">
        <f>E51/E57*100</f>
        <v>4.639210479175169</v>
      </c>
      <c r="G51" s="89">
        <v>75</v>
      </c>
      <c r="H51" s="90">
        <v>5437</v>
      </c>
      <c r="I51" s="92">
        <v>46</v>
      </c>
      <c r="J51" s="93">
        <v>19684</v>
      </c>
      <c r="K51" s="51">
        <f t="shared" si="4"/>
        <v>38.01652892561984</v>
      </c>
    </row>
    <row r="52" spans="2:11" ht="17.25" customHeight="1">
      <c r="B52" s="3" t="s">
        <v>17</v>
      </c>
      <c r="C52" s="60">
        <v>41</v>
      </c>
      <c r="D52" s="28">
        <f>C52/C57*100</f>
        <v>2.506112469437653</v>
      </c>
      <c r="E52" s="63">
        <v>30834</v>
      </c>
      <c r="F52" s="42">
        <f>E52/E57*100</f>
        <v>5.694256435447919</v>
      </c>
      <c r="G52" s="89">
        <v>20</v>
      </c>
      <c r="H52" s="90">
        <v>1681</v>
      </c>
      <c r="I52" s="92">
        <v>21</v>
      </c>
      <c r="J52" s="93">
        <v>29153</v>
      </c>
      <c r="K52" s="51">
        <f t="shared" si="4"/>
        <v>51.21951219512195</v>
      </c>
    </row>
    <row r="53" spans="2:11" ht="17.25" customHeight="1">
      <c r="B53" s="18" t="s">
        <v>52</v>
      </c>
      <c r="C53" s="60">
        <v>146</v>
      </c>
      <c r="D53" s="28">
        <f>C53/C57*100</f>
        <v>8.924205378973104</v>
      </c>
      <c r="E53" s="63">
        <v>22077</v>
      </c>
      <c r="F53" s="42">
        <f>E53/E57*100</f>
        <v>4.077061014639155</v>
      </c>
      <c r="G53" s="89">
        <v>84</v>
      </c>
      <c r="H53" s="90">
        <v>4190</v>
      </c>
      <c r="I53" s="92">
        <v>62</v>
      </c>
      <c r="J53" s="93">
        <v>17888</v>
      </c>
      <c r="K53" s="51">
        <f t="shared" si="4"/>
        <v>42.465753424657535</v>
      </c>
    </row>
    <row r="54" spans="2:11" ht="17.25" customHeight="1">
      <c r="B54" s="18" t="s">
        <v>18</v>
      </c>
      <c r="C54" s="60">
        <v>318</v>
      </c>
      <c r="D54" s="28">
        <f>C54/C57*100</f>
        <v>19.43765281173594</v>
      </c>
      <c r="E54" s="63">
        <v>70181</v>
      </c>
      <c r="F54" s="42">
        <f>E54/E57*100</f>
        <v>12.960647690736538</v>
      </c>
      <c r="G54" s="89">
        <v>177</v>
      </c>
      <c r="H54" s="90">
        <v>10798</v>
      </c>
      <c r="I54" s="92">
        <v>141</v>
      </c>
      <c r="J54" s="93">
        <v>59384</v>
      </c>
      <c r="K54" s="51">
        <f t="shared" si="4"/>
        <v>44.339622641509436</v>
      </c>
    </row>
    <row r="55" spans="2:11" ht="17.25" customHeight="1" thickBot="1">
      <c r="B55" s="19" t="s">
        <v>41</v>
      </c>
      <c r="C55" s="61">
        <v>147</v>
      </c>
      <c r="D55" s="33">
        <f>C55/C57*100</f>
        <v>8.985330073349633</v>
      </c>
      <c r="E55" s="64">
        <v>27408</v>
      </c>
      <c r="F55" s="43">
        <f>E55/E57*100</f>
        <v>5.061561275953705</v>
      </c>
      <c r="G55" s="89">
        <v>89</v>
      </c>
      <c r="H55" s="90">
        <v>4770</v>
      </c>
      <c r="I55" s="94">
        <v>58</v>
      </c>
      <c r="J55" s="95">
        <v>22637</v>
      </c>
      <c r="K55" s="51">
        <f t="shared" si="4"/>
        <v>39.455782312925166</v>
      </c>
    </row>
    <row r="56" spans="2:11" ht="17.25" customHeight="1">
      <c r="B56" s="96" t="s">
        <v>44</v>
      </c>
      <c r="C56" s="29"/>
      <c r="D56" s="30"/>
      <c r="E56" s="31"/>
      <c r="F56" s="44"/>
      <c r="G56" s="48"/>
      <c r="H56" s="49"/>
      <c r="I56" s="48"/>
      <c r="J56" s="49"/>
      <c r="K56" s="52"/>
    </row>
    <row r="57" spans="2:11" ht="17.25" customHeight="1" thickBot="1">
      <c r="B57" s="97"/>
      <c r="C57" s="32">
        <f aca="true" t="shared" si="5" ref="C57:J57">SUM(C46:C55)</f>
        <v>1636</v>
      </c>
      <c r="D57" s="33">
        <f>SUM(D46:D55)</f>
        <v>100</v>
      </c>
      <c r="E57" s="34">
        <f t="shared" si="5"/>
        <v>541493</v>
      </c>
      <c r="F57" s="45">
        <f>SUM(F46:F55)</f>
        <v>100</v>
      </c>
      <c r="G57" s="32">
        <f t="shared" si="5"/>
        <v>875</v>
      </c>
      <c r="H57" s="50">
        <f t="shared" si="5"/>
        <v>61583</v>
      </c>
      <c r="I57" s="32">
        <f t="shared" si="5"/>
        <v>761</v>
      </c>
      <c r="J57" s="50">
        <f t="shared" si="5"/>
        <v>479910</v>
      </c>
      <c r="K57" s="53">
        <f>SUM(I57/C57*100)</f>
        <v>46.515892420537895</v>
      </c>
    </row>
    <row r="58" ht="17.25" customHeight="1">
      <c r="J58" s="35"/>
    </row>
    <row r="62" ht="13.5">
      <c r="M62" s="36"/>
    </row>
  </sheetData>
  <sheetProtection formatCells="0" formatColumns="0" formatRows="0" insertColumns="0" insertRows="0" insertHyperlinks="0" deleteColumns="0" deleteRows="0" sort="0" autoFilter="0" pivotTables="0"/>
  <mergeCells count="20">
    <mergeCell ref="K44:K45"/>
    <mergeCell ref="B3:J3"/>
    <mergeCell ref="L4:N4"/>
    <mergeCell ref="B5:B6"/>
    <mergeCell ref="C5:D5"/>
    <mergeCell ref="E5:F5"/>
    <mergeCell ref="G5:I5"/>
    <mergeCell ref="J5:N5"/>
    <mergeCell ref="J6:K6"/>
    <mergeCell ref="L6:M6"/>
    <mergeCell ref="B56:B57"/>
    <mergeCell ref="B14:G14"/>
    <mergeCell ref="F15:H15"/>
    <mergeCell ref="B39:F39"/>
    <mergeCell ref="J43:K43"/>
    <mergeCell ref="B44:B45"/>
    <mergeCell ref="C44:C45"/>
    <mergeCell ref="E44:E45"/>
    <mergeCell ref="G44:H44"/>
    <mergeCell ref="I44:J44"/>
  </mergeCells>
  <printOptions/>
  <pageMargins left="0.7874015748031497" right="0.7086614173228347" top="0.9055118110236221" bottom="0.9055118110236221" header="0.5118110236220472" footer="0.6299212598425197"/>
  <pageSetup horizontalDpi="300" verticalDpi="300" orientation="landscape" paperSize="9" r:id="rId1"/>
  <headerFooter differentOddEven="1" scaleWithDoc="0" alignWithMargins="0">
    <oddHeader>&amp;C-  15  -</oddHeader>
    <evenFooter>&amp;C-  16  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野々市町役場</dc:creator>
  <cp:keywords/>
  <dc:description/>
  <cp:lastModifiedBy>Administrator</cp:lastModifiedBy>
  <cp:lastPrinted>2019-08-28T02:40:41Z</cp:lastPrinted>
  <dcterms:created xsi:type="dcterms:W3CDTF">2001-06-28T08:11:13Z</dcterms:created>
  <dcterms:modified xsi:type="dcterms:W3CDTF">2019-09-25T07:39:33Z</dcterms:modified>
  <cp:category/>
  <cp:version/>
  <cp:contentType/>
  <cp:contentStatus/>
</cp:coreProperties>
</file>