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45" windowWidth="19395" windowHeight="7395"/>
  </bookViews>
  <sheets>
    <sheet name="家庭配布 (富陽・御園)" sheetId="2" r:id="rId1"/>
  </sheets>
  <externalReferences>
    <externalReference r:id="rId2"/>
    <externalReference r:id="rId3"/>
  </externalReferences>
  <definedNames>
    <definedName name="_xlnm._FilterDatabase" localSheetId="0" hidden="1">'家庭配布 (富陽・御園)'!$R$1:$R$105</definedName>
    <definedName name="_xlnm.Print_Area" localSheetId="0">'家庭配布 (富陽・御園)'!$A$1:$Q$86</definedName>
  </definedNames>
  <calcPr calcId="145621"/>
</workbook>
</file>

<file path=xl/calcChain.xml><?xml version="1.0" encoding="utf-8"?>
<calcChain xmlns="http://schemas.openxmlformats.org/spreadsheetml/2006/main">
  <c r="F79" i="2" l="1"/>
  <c r="E79" i="2"/>
  <c r="E78" i="2"/>
  <c r="E77" i="2"/>
  <c r="E76" i="2"/>
  <c r="F75" i="2"/>
  <c r="E75" i="2"/>
  <c r="E74" i="2"/>
  <c r="E73" i="2"/>
  <c r="E72" i="2"/>
  <c r="F71" i="2"/>
  <c r="E71" i="2"/>
  <c r="E70" i="2"/>
  <c r="E69" i="2"/>
  <c r="E68" i="2"/>
  <c r="F67" i="2"/>
  <c r="E67" i="2"/>
  <c r="E66" i="2"/>
  <c r="E65" i="2"/>
  <c r="E64" i="2"/>
  <c r="F62" i="2"/>
  <c r="E62" i="2"/>
  <c r="E61" i="2"/>
  <c r="E60" i="2"/>
  <c r="E59" i="2"/>
  <c r="F58" i="2"/>
  <c r="E58" i="2"/>
  <c r="E57" i="2"/>
  <c r="E56" i="2"/>
  <c r="E55" i="2"/>
  <c r="F54" i="2"/>
  <c r="E54" i="2"/>
  <c r="E53" i="2"/>
  <c r="E52" i="2"/>
  <c r="E51" i="2"/>
  <c r="F50" i="2"/>
  <c r="E50" i="2"/>
  <c r="E49" i="2"/>
  <c r="E48" i="2"/>
  <c r="E47" i="2"/>
  <c r="F46" i="2"/>
  <c r="E46" i="2"/>
  <c r="E45" i="2"/>
  <c r="E44" i="2"/>
  <c r="E43" i="2"/>
  <c r="F42" i="2"/>
  <c r="E42" i="2"/>
  <c r="E41" i="2"/>
  <c r="E40" i="2"/>
  <c r="E39" i="2"/>
  <c r="F38" i="2"/>
  <c r="E38" i="2"/>
  <c r="E37" i="2"/>
  <c r="E36" i="2"/>
  <c r="E35" i="2"/>
  <c r="F34" i="2"/>
  <c r="E34" i="2"/>
  <c r="E33" i="2"/>
  <c r="E32" i="2"/>
  <c r="E31" i="2"/>
  <c r="F30" i="2"/>
  <c r="E30" i="2"/>
  <c r="E29" i="2"/>
  <c r="E28" i="2"/>
  <c r="E27" i="2"/>
  <c r="F26" i="2"/>
  <c r="E26" i="2"/>
  <c r="E25" i="2"/>
  <c r="E24" i="2"/>
  <c r="E23" i="2"/>
  <c r="C59" i="2"/>
  <c r="C55" i="2"/>
  <c r="C51" i="2"/>
  <c r="C47" i="2"/>
  <c r="C43" i="2"/>
  <c r="C39" i="2"/>
  <c r="C35" i="2"/>
  <c r="C31" i="2"/>
  <c r="C27" i="2"/>
  <c r="C23" i="2"/>
  <c r="D59" i="2"/>
  <c r="D55" i="2"/>
  <c r="D51" i="2"/>
  <c r="D47" i="2"/>
  <c r="D43" i="2"/>
  <c r="D39" i="2"/>
  <c r="D35" i="2"/>
  <c r="D31" i="2"/>
  <c r="D27" i="2"/>
  <c r="D23" i="2"/>
  <c r="D76" i="2"/>
  <c r="D72" i="2"/>
  <c r="D68" i="2"/>
  <c r="D64" i="2"/>
  <c r="C76" i="2"/>
  <c r="C72" i="2"/>
  <c r="C68" i="2"/>
  <c r="C64" i="2"/>
  <c r="P22" i="2"/>
  <c r="F22" i="2"/>
  <c r="E22" i="2"/>
  <c r="P21" i="2"/>
  <c r="E21" i="2"/>
  <c r="P20" i="2"/>
  <c r="E20" i="2"/>
  <c r="P19" i="2"/>
  <c r="E19" i="2"/>
  <c r="D19" i="2"/>
  <c r="C19" i="2"/>
  <c r="P18" i="2"/>
  <c r="F18" i="2"/>
  <c r="E18" i="2"/>
  <c r="P17" i="2"/>
  <c r="E17" i="2"/>
  <c r="P16" i="2"/>
  <c r="E16" i="2"/>
  <c r="P15" i="2"/>
  <c r="E15" i="2"/>
  <c r="D15" i="2"/>
  <c r="C15" i="2"/>
  <c r="P14" i="2"/>
  <c r="F14" i="2"/>
  <c r="E14" i="2"/>
  <c r="P13" i="2"/>
  <c r="E13" i="2"/>
  <c r="P12" i="2"/>
  <c r="E12" i="2"/>
  <c r="P11" i="2"/>
  <c r="E11" i="2"/>
  <c r="D11" i="2"/>
  <c r="C11" i="2"/>
  <c r="P10" i="2"/>
  <c r="F10" i="2"/>
  <c r="E10" i="2"/>
  <c r="P9" i="2"/>
  <c r="E9" i="2"/>
  <c r="P8" i="2"/>
  <c r="E8" i="2"/>
  <c r="P7" i="2"/>
  <c r="E7" i="2"/>
  <c r="D7" i="2"/>
  <c r="C7" i="2"/>
  <c r="P83" i="2"/>
  <c r="F83" i="2"/>
  <c r="E83" i="2"/>
  <c r="P82" i="2"/>
  <c r="E82" i="2"/>
  <c r="P81" i="2"/>
  <c r="E81" i="2"/>
  <c r="P80" i="2"/>
  <c r="E80" i="2"/>
  <c r="D80" i="2"/>
  <c r="C80" i="2"/>
  <c r="A80" i="2" l="1"/>
  <c r="A7" i="2" l="1"/>
  <c r="A11" i="2" l="1"/>
  <c r="A15" i="2" l="1"/>
  <c r="A19" i="2" l="1"/>
</calcChain>
</file>

<file path=xl/sharedStrings.xml><?xml version="1.0" encoding="utf-8"?>
<sst xmlns="http://schemas.openxmlformats.org/spreadsheetml/2006/main" count="569" uniqueCount="183">
  <si>
    <t>月　学 校 給 食 予 定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ヨ</t>
    </rPh>
    <rPh sb="12" eb="13">
      <t>サダム</t>
    </rPh>
    <rPh sb="14" eb="15">
      <t>コン</t>
    </rPh>
    <rPh sb="16" eb="17">
      <t>リツ</t>
    </rPh>
    <rPh sb="18" eb="19">
      <t>ヒョウ</t>
    </rPh>
    <phoneticPr fontId="3"/>
  </si>
  <si>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</si>
  <si>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</si>
  <si>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</si>
  <si>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</si>
  <si>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血や肉、骨になる</t>
    <rPh sb="0" eb="1">
      <t>チ</t>
    </rPh>
    <rPh sb="2" eb="3">
      <t>ニク</t>
    </rPh>
    <rPh sb="4" eb="5">
      <t>ホネ</t>
    </rPh>
    <phoneticPr fontId="11"/>
  </si>
  <si>
    <t>体の調子を整える</t>
    <rPh sb="0" eb="1">
      <t>カラダ</t>
    </rPh>
    <rPh sb="2" eb="4">
      <t>チョウシ</t>
    </rPh>
    <rPh sb="5" eb="6">
      <t>トトノ</t>
    </rPh>
    <phoneticPr fontId="11"/>
  </si>
  <si>
    <t>熱や力になる</t>
    <rPh sb="0" eb="1">
      <t>ネツ</t>
    </rPh>
    <rPh sb="2" eb="3">
      <t>チカラ</t>
    </rPh>
    <phoneticPr fontId="11"/>
  </si>
  <si>
    <t>●</t>
    <phoneticPr fontId="3"/>
  </si>
  <si>
    <t>たんぱく質</t>
    <rPh sb="4" eb="5">
      <t>シツ</t>
    </rPh>
    <phoneticPr fontId="3"/>
  </si>
  <si>
    <t>主食</t>
    <rPh sb="0" eb="2">
      <t>シュショク</t>
    </rPh>
    <phoneticPr fontId="3"/>
  </si>
  <si>
    <t>赤色の食品</t>
    <rPh sb="0" eb="2">
      <t>アカイロ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</si>
  <si>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</si>
  <si>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黄色の食品</t>
    <rPh sb="0" eb="2">
      <t>キイロ</t>
    </rPh>
    <rPh sb="3" eb="5">
      <t>ショクヒン</t>
    </rPh>
    <phoneticPr fontId="3"/>
  </si>
  <si>
    <t>脂質</t>
    <rPh sb="0" eb="1">
      <t>アブラ</t>
    </rPh>
    <rPh sb="1" eb="2">
      <t>シツ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</si>
  <si>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</si>
  <si>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</si>
  <si>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</si>
  <si>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</si>
  <si>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</si>
  <si>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</si>
  <si>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牛乳</t>
  </si>
  <si>
    <t>もやし</t>
  </si>
  <si>
    <t>ねぎ</t>
  </si>
  <si>
    <t>むぎ飯</t>
  </si>
  <si>
    <t>片栗粉</t>
  </si>
  <si>
    <t>豚肉</t>
  </si>
  <si>
    <t>こまつな</t>
  </si>
  <si>
    <t>ごま油</t>
  </si>
  <si>
    <t>緑豆春雨</t>
  </si>
  <si>
    <t>鶏肉</t>
  </si>
  <si>
    <t>にんにく</t>
  </si>
  <si>
    <t>チンゲンサイ</t>
  </si>
  <si>
    <t>三温糖</t>
  </si>
  <si>
    <t>鶏卵</t>
  </si>
  <si>
    <t>にんじん</t>
  </si>
  <si>
    <t>えのきたけ</t>
  </si>
  <si>
    <t>●</t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</si>
  <si>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</si>
  <si>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</si>
  <si>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</si>
  <si>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</si>
  <si>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●</t>
    <phoneticPr fontId="3"/>
  </si>
  <si>
    <t>焼きかまぼこ</t>
  </si>
  <si>
    <t>キャベツ</t>
  </si>
  <si>
    <t>白飯</t>
  </si>
  <si>
    <t>うどん</t>
  </si>
  <si>
    <t>ひじきふりかけ</t>
  </si>
  <si>
    <t>ごぼう</t>
  </si>
  <si>
    <t>きゅうり</t>
  </si>
  <si>
    <t>小麦粉</t>
  </si>
  <si>
    <t>大豆たんぱく</t>
  </si>
  <si>
    <t>サラダ油</t>
  </si>
  <si>
    <t>●</t>
    <phoneticPr fontId="3"/>
  </si>
  <si>
    <t>えだまめ</t>
  </si>
  <si>
    <t>ごま</t>
  </si>
  <si>
    <t>糸かまぼこ</t>
  </si>
  <si>
    <t>赤ピーマン</t>
  </si>
  <si>
    <t>ミルクロール</t>
  </si>
  <si>
    <t>ベーコン</t>
  </si>
  <si>
    <t>黄ピーマン</t>
  </si>
  <si>
    <t>コーン</t>
  </si>
  <si>
    <t>チーズ</t>
  </si>
  <si>
    <t>レモン</t>
  </si>
  <si>
    <t>さやいんげん</t>
  </si>
  <si>
    <t>マヨネーズ</t>
  </si>
  <si>
    <t>ｇ</t>
    <phoneticPr fontId="3"/>
  </si>
  <si>
    <t>オリーブ油</t>
  </si>
  <si>
    <t>しょうが</t>
  </si>
  <si>
    <t>Kcal</t>
    <phoneticPr fontId="3"/>
  </si>
  <si>
    <t>みそ</t>
  </si>
  <si>
    <t>つきこんにゃく</t>
  </si>
  <si>
    <t>ひじき</t>
  </si>
  <si>
    <t>だいこん</t>
  </si>
  <si>
    <t>バター</t>
  </si>
  <si>
    <t>みかん缶</t>
  </si>
  <si>
    <t>カレールウ</t>
  </si>
  <si>
    <t>パイン缶</t>
  </si>
  <si>
    <t>さつまあげ</t>
  </si>
  <si>
    <t>大豆ペースト</t>
  </si>
  <si>
    <t>まぐろフレーク</t>
  </si>
  <si>
    <t>たけのこ</t>
  </si>
  <si>
    <t>干ししいたけ</t>
  </si>
  <si>
    <t>青ピーマン</t>
  </si>
  <si>
    <t>スパゲッティ</t>
  </si>
  <si>
    <t>白いんげん豆</t>
  </si>
  <si>
    <t>絹ごし豆腐</t>
  </si>
  <si>
    <t>しめじ</t>
  </si>
  <si>
    <t>もずく</t>
  </si>
  <si>
    <t>パセリ</t>
  </si>
  <si>
    <t>切り干し大根</t>
  </si>
  <si>
    <t>ロースハム</t>
  </si>
  <si>
    <t>パン粉</t>
  </si>
  <si>
    <t>ししゃも</t>
  </si>
  <si>
    <t>うすあげ</t>
  </si>
  <si>
    <t>米粉</t>
  </si>
  <si>
    <t>わかめ</t>
  </si>
  <si>
    <t>白玉粉</t>
  </si>
  <si>
    <t>昆布</t>
  </si>
  <si>
    <t>ヨーグルト</t>
  </si>
  <si>
    <t>角切りゼリー</t>
  </si>
  <si>
    <t>あさりむき身</t>
  </si>
  <si>
    <t>ウインナー</t>
  </si>
  <si>
    <t>牛肉</t>
  </si>
  <si>
    <t xml:space="preserve"> </t>
  </si>
  <si>
    <t>塩昆布</t>
    <rPh sb="0" eb="1">
      <t>シオ</t>
    </rPh>
    <phoneticPr fontId="3"/>
  </si>
  <si>
    <t>豆腐</t>
  </si>
  <si>
    <t>しらす干し</t>
  </si>
  <si>
    <t>きざみのり</t>
  </si>
  <si>
    <t>コッペパン</t>
  </si>
  <si>
    <t>Kcal</t>
    <phoneticPr fontId="3"/>
  </si>
  <si>
    <t>かつおぶし</t>
  </si>
  <si>
    <t>コーン缶</t>
    <rPh sb="3" eb="4">
      <t>カン</t>
    </rPh>
    <phoneticPr fontId="3"/>
  </si>
  <si>
    <t>ロースハム　　</t>
  </si>
  <si>
    <t>とうもろこし</t>
  </si>
  <si>
    <t>さくら麦飯</t>
    <rPh sb="3" eb="4">
      <t>ムギ</t>
    </rPh>
    <phoneticPr fontId="3"/>
  </si>
  <si>
    <t>ズッキーニ　</t>
  </si>
  <si>
    <t>シュウマイ</t>
  </si>
  <si>
    <t>たけのこ水煮</t>
    <rPh sb="4" eb="6">
      <t>ミズニ</t>
    </rPh>
    <phoneticPr fontId="3"/>
  </si>
  <si>
    <t>七夕ゼリー</t>
    <rPh sb="0" eb="2">
      <t>タナバタ</t>
    </rPh>
    <phoneticPr fontId="3"/>
  </si>
  <si>
    <t>ごま油　　</t>
  </si>
  <si>
    <t>オクラ</t>
  </si>
  <si>
    <t>ほうれんそう</t>
  </si>
  <si>
    <t>そうめん</t>
  </si>
  <si>
    <t>クリームコンフェ</t>
  </si>
  <si>
    <t>とびうお</t>
  </si>
  <si>
    <t>スパム</t>
  </si>
  <si>
    <t>木綿豆腐</t>
  </si>
  <si>
    <t>にがうり</t>
  </si>
  <si>
    <t>あつ揚げ</t>
    <rPh sb="2" eb="3">
      <t>ア</t>
    </rPh>
    <phoneticPr fontId="3"/>
  </si>
  <si>
    <t>うずら卵</t>
  </si>
  <si>
    <t>エネルギー</t>
    <phoneticPr fontId="3"/>
  </si>
  <si>
    <t>牛乳</t>
    <phoneticPr fontId="3"/>
  </si>
  <si>
    <t>おかず</t>
    <phoneticPr fontId="3"/>
  </si>
  <si>
    <t>Kcal</t>
    <phoneticPr fontId="3"/>
  </si>
  <si>
    <t>ｇ</t>
    <phoneticPr fontId="3"/>
  </si>
  <si>
    <t>●しいたけ</t>
    <phoneticPr fontId="3"/>
  </si>
  <si>
    <t>●たまねぎ</t>
    <phoneticPr fontId="3"/>
  </si>
  <si>
    <t>ピーマン</t>
    <phoneticPr fontId="3"/>
  </si>
  <si>
    <t>Kcal</t>
    <phoneticPr fontId="3"/>
  </si>
  <si>
    <t>●たまねぎ</t>
    <phoneticPr fontId="3"/>
  </si>
  <si>
    <t>ｇ</t>
    <phoneticPr fontId="3"/>
  </si>
  <si>
    <t>火</t>
    <rPh sb="0" eb="1">
      <t>ヒ</t>
    </rPh>
    <phoneticPr fontId="3"/>
  </si>
  <si>
    <t>火</t>
    <rPh sb="0" eb="1">
      <t>ヒ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</si>
  <si>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</si>
  <si>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</si>
  <si>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</si>
  <si>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月</t>
    <rPh sb="0" eb="1">
      <t>ゲツ</t>
    </rPh>
    <phoneticPr fontId="3"/>
  </si>
  <si>
    <t>海藻ミックス</t>
  </si>
  <si>
    <t>セノビーゼリー</t>
  </si>
  <si>
    <t>白おこわ</t>
  </si>
  <si>
    <t>うす揚げ</t>
    <rPh sb="2" eb="3">
      <t>ア</t>
    </rPh>
    <phoneticPr fontId="3"/>
  </si>
  <si>
    <t>●なす</t>
    <phoneticPr fontId="3"/>
  </si>
  <si>
    <t>海の日</t>
    <rPh sb="0" eb="1">
      <t>ウミ</t>
    </rPh>
    <rPh sb="2" eb="3">
      <t>ヒ</t>
    </rPh>
    <phoneticPr fontId="3"/>
  </si>
  <si>
    <t>Kcal</t>
  </si>
  <si>
    <t>ｇ</t>
  </si>
  <si>
    <t>七夕メニュー</t>
  </si>
  <si>
    <t>タイメニュー</t>
  </si>
  <si>
    <t>沖縄メニュー</t>
  </si>
  <si>
    <t>野々市サマーカレー</t>
    <phoneticPr fontId="3"/>
  </si>
  <si>
    <t>●しいたけ</t>
    <phoneticPr fontId="3"/>
  </si>
  <si>
    <t>●たまねぎ</t>
    <phoneticPr fontId="3"/>
  </si>
  <si>
    <t>●たまねぎ</t>
    <phoneticPr fontId="3"/>
  </si>
  <si>
    <t>●たまねぎ</t>
    <phoneticPr fontId="3"/>
  </si>
  <si>
    <t>つきこんにゃく</t>
    <phoneticPr fontId="3"/>
  </si>
  <si>
    <t>ピーマン</t>
    <phoneticPr fontId="3"/>
  </si>
  <si>
    <t>かつおぶし</t>
    <phoneticPr fontId="3"/>
  </si>
  <si>
    <t>●たまねぎ</t>
    <phoneticPr fontId="3"/>
  </si>
  <si>
    <t>ピーマン</t>
    <phoneticPr fontId="3"/>
  </si>
  <si>
    <t>ベーコン</t>
    <phoneticPr fontId="3"/>
  </si>
  <si>
    <t>●たまねぎ</t>
    <phoneticPr fontId="3"/>
  </si>
  <si>
    <t>ピーマン</t>
    <phoneticPr fontId="3"/>
  </si>
  <si>
    <t>●大豆</t>
    <phoneticPr fontId="3"/>
  </si>
  <si>
    <t>ロースハム</t>
    <phoneticPr fontId="3"/>
  </si>
  <si>
    <t>●かぼちゃ</t>
    <phoneticPr fontId="3"/>
  </si>
  <si>
    <t>もも缶</t>
    <phoneticPr fontId="3"/>
  </si>
  <si>
    <t>●たまねぎ</t>
    <phoneticPr fontId="3"/>
  </si>
  <si>
    <t>●ピーマン</t>
    <phoneticPr fontId="3"/>
  </si>
  <si>
    <t>●トマト</t>
    <phoneticPr fontId="3"/>
  </si>
  <si>
    <t>さかな</t>
    <phoneticPr fontId="3"/>
  </si>
  <si>
    <t>●トマト</t>
    <phoneticPr fontId="3"/>
  </si>
  <si>
    <t>●じゃがいも</t>
    <phoneticPr fontId="3"/>
  </si>
  <si>
    <t>●ヤーコンジャム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</si>
</sst>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.0;[Red]\-#,##0.0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24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PｺﾞｼｯｸM"/>
      <family val="3"/>
      <charset val="128"/>
    </font>
    <font>
      <sz val="11"/>
      <color theme="1"/>
      <name val="HGP創英角ﾎﾟｯﾌﾟ体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3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14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6"/>
      <color theme="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1" fontId="15" fillId="0" borderId="0"/>
    <xf numFmtId="0" fontId="1" fillId="0" borderId="0">
      <alignment vertical="center"/>
    </xf>
  </cellStyleXfs>
  <cellXfs count="171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 vertical="center" shrinkToFit="1"/>
      <protection hidden="1"/>
    </xf>
    <xf numFmtId="0" fontId="6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hidden="1"/>
    </xf>
    <xf numFmtId="0" fontId="10" fillId="0" borderId="0" xfId="0" applyFont="1" applyProtection="1">
      <alignment vertical="center"/>
      <protection hidden="1"/>
    </xf>
    <xf numFmtId="38" fontId="10" fillId="0" borderId="16" xfId="1" applyFont="1" applyFill="1" applyBorder="1" applyAlignment="1" applyProtection="1">
      <alignment horizontal="center" vertical="center" shrinkToFit="1"/>
      <protection hidden="1"/>
    </xf>
    <xf numFmtId="38" fontId="10" fillId="0" borderId="17" xfId="1" applyFont="1" applyFill="1" applyBorder="1" applyAlignment="1" applyProtection="1">
      <alignment horizontal="left" vertical="center" shrinkToFit="1"/>
      <protection hidden="1"/>
    </xf>
    <xf numFmtId="176" fontId="10" fillId="0" borderId="17" xfId="1" applyNumberFormat="1" applyFont="1" applyFill="1" applyBorder="1" applyAlignment="1" applyProtection="1">
      <alignment horizontal="left" vertical="center" shrinkToFit="1"/>
      <protection hidden="1"/>
    </xf>
    <xf numFmtId="0" fontId="12" fillId="0" borderId="11" xfId="0" applyFont="1" applyBorder="1" applyAlignment="1" applyProtection="1">
      <alignment vertical="center" shrinkToFit="1"/>
      <protection locked="0"/>
    </xf>
    <xf numFmtId="0" fontId="12" fillId="0" borderId="0" xfId="0" applyFont="1" applyBorder="1" applyAlignment="1" applyProtection="1">
      <alignment vertical="center" shrinkToFit="1"/>
      <protection locked="0"/>
    </xf>
    <xf numFmtId="0" fontId="9" fillId="0" borderId="13" xfId="0" applyFont="1" applyFill="1" applyBorder="1" applyAlignment="1" applyProtection="1">
      <alignment horizontal="left" vertical="center" shrinkToFit="1"/>
      <protection hidden="1"/>
    </xf>
    <xf numFmtId="0" fontId="9" fillId="0" borderId="14" xfId="0" applyFont="1" applyFill="1" applyBorder="1" applyAlignment="1" applyProtection="1">
      <alignment horizontal="left" vertical="center" shrinkToFit="1"/>
      <protection hidden="1"/>
    </xf>
    <xf numFmtId="0" fontId="12" fillId="0" borderId="15" xfId="0" applyFont="1" applyBorder="1" applyAlignment="1" applyProtection="1">
      <alignment vertical="center" shrinkToFit="1"/>
      <protection locked="0"/>
    </xf>
    <xf numFmtId="0" fontId="12" fillId="0" borderId="14" xfId="0" applyFont="1" applyBorder="1" applyAlignment="1" applyProtection="1">
      <alignment vertical="center" shrinkToFit="1"/>
      <protection locked="0"/>
    </xf>
    <xf numFmtId="0" fontId="12" fillId="0" borderId="4" xfId="0" applyFont="1" applyBorder="1" applyAlignment="1" applyProtection="1">
      <alignment vertical="center" shrinkToFit="1"/>
      <protection locked="0"/>
    </xf>
    <xf numFmtId="0" fontId="12" fillId="0" borderId="10" xfId="0" applyFont="1" applyBorder="1" applyAlignment="1" applyProtection="1">
      <alignment vertical="center" shrinkToFit="1"/>
      <protection locked="0"/>
    </xf>
    <xf numFmtId="0" fontId="12" fillId="0" borderId="13" xfId="0" applyFont="1" applyBorder="1" applyAlignment="1" applyProtection="1">
      <alignment vertical="center" shrinkToFit="1"/>
      <protection locked="0"/>
    </xf>
    <xf numFmtId="0" fontId="12" fillId="0" borderId="2" xfId="0" applyFont="1" applyBorder="1" applyAlignment="1" applyProtection="1">
      <alignment vertical="center" shrinkToFit="1"/>
      <protection locked="0"/>
    </xf>
    <xf numFmtId="0" fontId="12" fillId="0" borderId="3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textRotation="255"/>
      <protection locked="0"/>
    </xf>
    <xf numFmtId="0" fontId="13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16" fillId="0" borderId="2" xfId="0" applyFont="1" applyFill="1" applyBorder="1" applyAlignment="1" applyProtection="1">
      <alignment vertical="center" shrinkToFit="1"/>
      <protection locked="0"/>
    </xf>
    <xf numFmtId="0" fontId="16" fillId="0" borderId="3" xfId="0" applyFont="1" applyFill="1" applyBorder="1" applyAlignment="1" applyProtection="1">
      <alignment vertical="center" shrinkToFit="1"/>
      <protection locked="0"/>
    </xf>
    <xf numFmtId="0" fontId="16" fillId="0" borderId="4" xfId="0" applyFont="1" applyBorder="1" applyAlignment="1" applyProtection="1">
      <alignment vertical="center" shrinkToFit="1"/>
      <protection locked="0"/>
    </xf>
    <xf numFmtId="0" fontId="16" fillId="0" borderId="4" xfId="0" applyFont="1" applyFill="1" applyBorder="1" applyAlignment="1" applyProtection="1">
      <alignment vertical="center" shrinkToFit="1"/>
      <protection locked="0"/>
    </xf>
    <xf numFmtId="0" fontId="16" fillId="0" borderId="10" xfId="0" applyFont="1" applyFill="1" applyBorder="1" applyAlignment="1" applyProtection="1">
      <alignment vertical="center" shrinkToFit="1"/>
      <protection locked="0"/>
    </xf>
    <xf numFmtId="0" fontId="16" fillId="0" borderId="0" xfId="0" applyFont="1" applyFill="1" applyBorder="1" applyAlignment="1" applyProtection="1">
      <alignment vertical="center" shrinkToFit="1"/>
      <protection locked="0"/>
    </xf>
    <xf numFmtId="0" fontId="16" fillId="0" borderId="11" xfId="0" applyFont="1" applyBorder="1" applyAlignment="1" applyProtection="1">
      <alignment vertical="center" shrinkToFit="1"/>
      <protection locked="0"/>
    </xf>
    <xf numFmtId="0" fontId="16" fillId="0" borderId="11" xfId="0" applyFont="1" applyFill="1" applyBorder="1" applyAlignment="1" applyProtection="1">
      <alignment vertical="center" shrinkToFit="1"/>
      <protection locked="0"/>
    </xf>
    <xf numFmtId="0" fontId="16" fillId="0" borderId="13" xfId="0" applyFont="1" applyFill="1" applyBorder="1" applyAlignment="1" applyProtection="1">
      <alignment vertical="center" shrinkToFit="1"/>
      <protection locked="0"/>
    </xf>
    <xf numFmtId="0" fontId="16" fillId="0" borderId="15" xfId="0" applyFont="1" applyFill="1" applyBorder="1" applyAlignment="1" applyProtection="1">
      <alignment vertical="center" shrinkToFit="1"/>
      <protection locked="0"/>
    </xf>
    <xf numFmtId="0" fontId="16" fillId="0" borderId="14" xfId="0" applyFont="1" applyBorder="1" applyAlignment="1" applyProtection="1">
      <alignment vertical="center" shrinkToFit="1"/>
      <protection locked="0"/>
    </xf>
    <xf numFmtId="0" fontId="16" fillId="0" borderId="14" xfId="0" applyFont="1" applyFill="1" applyBorder="1" applyAlignment="1" applyProtection="1">
      <alignment vertical="center" shrinkToFit="1"/>
      <protection locked="0"/>
    </xf>
    <xf numFmtId="0" fontId="16" fillId="0" borderId="0" xfId="0" applyFont="1" applyBorder="1" applyAlignment="1" applyProtection="1">
      <alignment vertical="center" shrinkToFit="1"/>
      <protection locked="0"/>
    </xf>
    <xf numFmtId="0" fontId="16" fillId="0" borderId="15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left" vertical="center"/>
    </xf>
    <xf numFmtId="38" fontId="8" fillId="0" borderId="16" xfId="1" applyFont="1" applyFill="1" applyBorder="1" applyAlignment="1" applyProtection="1">
      <alignment horizontal="center" vertical="center" shrinkToFit="1"/>
      <protection hidden="1"/>
    </xf>
    <xf numFmtId="38" fontId="8" fillId="0" borderId="17" xfId="1" applyFont="1" applyFill="1" applyBorder="1" applyAlignment="1" applyProtection="1">
      <alignment horizontal="left" vertical="center" shrinkToFit="1"/>
      <protection hidden="1"/>
    </xf>
    <xf numFmtId="176" fontId="8" fillId="0" borderId="17" xfId="1" applyNumberFormat="1" applyFont="1" applyFill="1" applyBorder="1" applyAlignment="1" applyProtection="1">
      <alignment horizontal="left" vertical="center" shrinkToFit="1"/>
      <protection hidden="1"/>
    </xf>
    <xf numFmtId="0" fontId="7" fillId="0" borderId="15" xfId="0" applyFont="1" applyFill="1" applyBorder="1" applyAlignment="1" applyProtection="1">
      <alignment horizontal="left" vertical="center" shrinkToFit="1"/>
      <protection hidden="1"/>
    </xf>
    <xf numFmtId="0" fontId="2" fillId="0" borderId="1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7" fillId="0" borderId="13" xfId="0" applyFont="1" applyFill="1" applyBorder="1" applyAlignment="1" applyProtection="1">
      <alignment horizontal="left" vertical="center" shrinkToFit="1"/>
      <protection hidden="1"/>
    </xf>
    <xf numFmtId="0" fontId="7" fillId="0" borderId="14" xfId="0" applyFont="1" applyFill="1" applyBorder="1" applyAlignment="1" applyProtection="1">
      <alignment horizontal="left" vertical="center" shrinkToFit="1"/>
      <protection hidden="1"/>
    </xf>
    <xf numFmtId="0" fontId="2" fillId="0" borderId="3" xfId="0" applyFont="1" applyBorder="1" applyAlignment="1">
      <alignment horizontal="left" vertical="center"/>
    </xf>
    <xf numFmtId="0" fontId="16" fillId="0" borderId="11" xfId="0" applyFont="1" applyFill="1" applyBorder="1" applyAlignment="1" applyProtection="1">
      <alignment horizontal="left" vertical="center" shrinkToFit="1"/>
      <protection locked="0"/>
    </xf>
    <xf numFmtId="0" fontId="17" fillId="0" borderId="5" xfId="0" applyFont="1" applyBorder="1" applyAlignment="1" applyProtection="1">
      <alignment horizontal="center" vertical="center"/>
      <protection hidden="1"/>
    </xf>
    <xf numFmtId="38" fontId="8" fillId="0" borderId="13" xfId="1" applyFont="1" applyFill="1" applyBorder="1" applyAlignment="1" applyProtection="1">
      <alignment horizontal="center" vertical="center" shrinkToFit="1"/>
      <protection hidden="1"/>
    </xf>
    <xf numFmtId="38" fontId="8" fillId="0" borderId="14" xfId="1" applyFont="1" applyFill="1" applyBorder="1" applyAlignment="1" applyProtection="1">
      <alignment horizontal="left" vertical="center" shrinkToFit="1"/>
      <protection hidden="1"/>
    </xf>
    <xf numFmtId="0" fontId="20" fillId="0" borderId="4" xfId="0" applyFont="1" applyFill="1" applyBorder="1" applyAlignment="1" applyProtection="1">
      <alignment vertical="center" shrinkToFit="1"/>
      <protection locked="0"/>
    </xf>
    <xf numFmtId="0" fontId="20" fillId="0" borderId="3" xfId="0" applyFont="1" applyFill="1" applyBorder="1" applyAlignment="1" applyProtection="1">
      <alignment vertical="center" shrinkToFit="1"/>
      <protection locked="0"/>
    </xf>
    <xf numFmtId="0" fontId="20" fillId="0" borderId="11" xfId="0" applyFont="1" applyFill="1" applyBorder="1" applyAlignment="1" applyProtection="1">
      <alignment vertical="center" shrinkToFit="1"/>
      <protection locked="0"/>
    </xf>
    <xf numFmtId="0" fontId="20" fillId="0" borderId="0" xfId="0" applyFont="1" applyFill="1" applyBorder="1" applyAlignment="1" applyProtection="1">
      <alignment vertical="center" shrinkToFit="1"/>
      <protection locked="0"/>
    </xf>
    <xf numFmtId="0" fontId="20" fillId="0" borderId="11" xfId="0" applyFont="1" applyBorder="1" applyAlignment="1" applyProtection="1">
      <alignment vertical="center" shrinkToFit="1"/>
      <protection locked="0"/>
    </xf>
    <xf numFmtId="0" fontId="20" fillId="0" borderId="0" xfId="0" applyFont="1" applyBorder="1" applyAlignment="1" applyProtection="1">
      <alignment vertical="center" shrinkToFit="1"/>
      <protection locked="0"/>
    </xf>
    <xf numFmtId="0" fontId="20" fillId="0" borderId="14" xfId="0" applyFont="1" applyBorder="1" applyAlignment="1" applyProtection="1">
      <alignment vertical="center" shrinkToFit="1"/>
      <protection locked="0"/>
    </xf>
    <xf numFmtId="0" fontId="20" fillId="0" borderId="15" xfId="0" applyFont="1" applyFill="1" applyBorder="1" applyAlignment="1" applyProtection="1">
      <alignment vertical="center" shrinkToFit="1"/>
      <protection locked="0"/>
    </xf>
    <xf numFmtId="0" fontId="20" fillId="0" borderId="14" xfId="0" applyFont="1" applyFill="1" applyBorder="1" applyAlignment="1" applyProtection="1">
      <alignment vertical="center" shrinkToFit="1"/>
      <protection locked="0"/>
    </xf>
    <xf numFmtId="0" fontId="20" fillId="0" borderId="4" xfId="0" applyFont="1" applyBorder="1" applyAlignment="1" applyProtection="1">
      <alignment vertical="center" shrinkToFit="1"/>
      <protection locked="0"/>
    </xf>
    <xf numFmtId="0" fontId="20" fillId="0" borderId="2" xfId="0" applyFont="1" applyFill="1" applyBorder="1" applyAlignment="1" applyProtection="1">
      <alignment vertical="center" shrinkToFit="1"/>
      <protection locked="0"/>
    </xf>
    <xf numFmtId="0" fontId="20" fillId="0" borderId="11" xfId="0" applyFont="1" applyFill="1" applyBorder="1" applyAlignment="1" applyProtection="1">
      <alignment horizontal="left" vertical="center" shrinkToFit="1"/>
      <protection locked="0"/>
    </xf>
    <xf numFmtId="0" fontId="20" fillId="0" borderId="10" xfId="0" applyFont="1" applyFill="1" applyBorder="1" applyAlignment="1" applyProtection="1">
      <alignment vertical="center" shrinkToFit="1"/>
      <protection locked="0"/>
    </xf>
    <xf numFmtId="0" fontId="20" fillId="0" borderId="13" xfId="0" applyFont="1" applyFill="1" applyBorder="1" applyAlignment="1" applyProtection="1">
      <alignment vertical="center" shrinkToFit="1"/>
      <protection locked="0"/>
    </xf>
    <xf numFmtId="0" fontId="20" fillId="0" borderId="15" xfId="0" applyFont="1" applyBorder="1" applyAlignment="1" applyProtection="1">
      <alignment vertical="center" shrinkToFit="1"/>
      <protection locked="0"/>
    </xf>
    <xf numFmtId="0" fontId="20" fillId="0" borderId="0" xfId="0" applyFont="1" applyAlignment="1">
      <alignment horizontal="left" vertical="center" shrinkToFit="1"/>
    </xf>
    <xf numFmtId="0" fontId="20" fillId="0" borderId="10" xfId="0" applyFont="1" applyBorder="1" applyAlignment="1">
      <alignment horizontal="left" vertical="center" shrinkToFit="1"/>
    </xf>
    <xf numFmtId="0" fontId="20" fillId="0" borderId="15" xfId="0" applyFont="1" applyBorder="1" applyAlignment="1">
      <alignment horizontal="left" vertical="center" shrinkToFit="1"/>
    </xf>
    <xf numFmtId="0" fontId="20" fillId="0" borderId="13" xfId="0" applyFont="1" applyBorder="1" applyAlignment="1">
      <alignment horizontal="left" vertical="center" shrinkToFit="1"/>
    </xf>
    <xf numFmtId="0" fontId="20" fillId="0" borderId="2" xfId="0" applyFont="1" applyBorder="1" applyAlignment="1">
      <alignment horizontal="left" vertical="center" shrinkToFit="1"/>
    </xf>
    <xf numFmtId="0" fontId="20" fillId="0" borderId="11" xfId="0" applyFont="1" applyBorder="1" applyAlignment="1">
      <alignment horizontal="left" vertical="center" shrinkToFit="1"/>
    </xf>
    <xf numFmtId="0" fontId="20" fillId="0" borderId="3" xfId="0" applyFont="1" applyBorder="1" applyAlignment="1">
      <alignment horizontal="left" vertical="center" shrinkToFit="1"/>
    </xf>
    <xf numFmtId="0" fontId="20" fillId="0" borderId="4" xfId="0" applyFont="1" applyBorder="1" applyAlignment="1">
      <alignment horizontal="left" vertical="center" shrinkToFit="1"/>
    </xf>
    <xf numFmtId="0" fontId="20" fillId="0" borderId="14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0" fillId="0" borderId="1" xfId="0" applyFont="1" applyBorder="1" applyAlignment="1" applyProtection="1">
      <alignment horizontal="center" vertical="center" shrinkToFit="1"/>
      <protection hidden="1"/>
    </xf>
    <xf numFmtId="0" fontId="10" fillId="0" borderId="6" xfId="0" applyFont="1" applyBorder="1" applyAlignment="1" applyProtection="1">
      <alignment horizontal="center" vertical="center" shrinkToFit="1"/>
      <protection hidden="1"/>
    </xf>
    <xf numFmtId="0" fontId="10" fillId="0" borderId="12" xfId="0" applyFont="1" applyBorder="1" applyAlignment="1" applyProtection="1">
      <alignment horizontal="center" vertical="center" shrinkToFit="1"/>
      <protection hidden="1"/>
    </xf>
    <xf numFmtId="0" fontId="7" fillId="0" borderId="2" xfId="0" applyFont="1" applyBorder="1" applyAlignment="1" applyProtection="1">
      <alignment horizontal="center" vertical="center" shrinkToFit="1"/>
      <protection hidden="1"/>
    </xf>
    <xf numFmtId="0" fontId="7" fillId="0" borderId="3" xfId="0" applyFont="1" applyBorder="1" applyAlignment="1" applyProtection="1">
      <alignment horizontal="center" vertical="center" shrinkToFit="1"/>
      <protection hidden="1"/>
    </xf>
    <xf numFmtId="0" fontId="7" fillId="0" borderId="4" xfId="0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horizontal="center" vertical="center" shrinkToFit="1"/>
      <protection hidden="1"/>
    </xf>
    <xf numFmtId="0" fontId="7" fillId="0" borderId="9" xfId="0" applyFont="1" applyBorder="1" applyAlignment="1" applyProtection="1">
      <alignment horizontal="center" vertical="center" shrinkToFit="1"/>
      <protection hidden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0" fillId="0" borderId="16" xfId="0" applyFont="1" applyBorder="1" applyAlignment="1" applyProtection="1">
      <alignment horizontal="center" vertical="center" shrinkToFit="1"/>
      <protection hidden="1"/>
    </xf>
    <xf numFmtId="0" fontId="10" fillId="0" borderId="17" xfId="0" applyFont="1" applyBorder="1" applyAlignment="1" applyProtection="1">
      <alignment horizontal="center" vertical="center" shrinkToFit="1"/>
      <protection hidden="1"/>
    </xf>
    <xf numFmtId="0" fontId="8" fillId="0" borderId="20" xfId="0" applyFont="1" applyBorder="1" applyAlignment="1" applyProtection="1">
      <alignment horizontal="center" vertical="center" shrinkToFit="1"/>
      <protection hidden="1"/>
    </xf>
    <xf numFmtId="0" fontId="8" fillId="0" borderId="12" xfId="0" applyFont="1" applyBorder="1" applyAlignment="1" applyProtection="1">
      <alignment horizontal="center" vertical="center" shrinkToFit="1"/>
      <protection hidden="1"/>
    </xf>
    <xf numFmtId="0" fontId="7" fillId="0" borderId="20" xfId="0" applyFont="1" applyBorder="1" applyAlignment="1" applyProtection="1">
      <alignment horizontal="center" vertical="center" textRotation="255" shrinkToFit="1"/>
      <protection hidden="1"/>
    </xf>
    <xf numFmtId="0" fontId="7" fillId="0" borderId="12" xfId="0" applyFont="1" applyBorder="1" applyAlignment="1" applyProtection="1">
      <alignment horizontal="center" vertical="center" textRotation="255" shrinkToFit="1"/>
      <protection hidden="1"/>
    </xf>
    <xf numFmtId="0" fontId="8" fillId="0" borderId="18" xfId="0" applyFont="1" applyBorder="1" applyAlignment="1" applyProtection="1">
      <alignment horizontal="center" vertical="center" shrinkToFit="1"/>
      <protection hidden="1"/>
    </xf>
    <xf numFmtId="0" fontId="8" fillId="0" borderId="19" xfId="0" applyFont="1" applyBorder="1" applyAlignment="1" applyProtection="1">
      <alignment horizontal="center" vertical="center" shrinkToFit="1"/>
      <protection hidden="1"/>
    </xf>
    <xf numFmtId="0" fontId="8" fillId="0" borderId="13" xfId="0" applyFont="1" applyBorder="1" applyAlignment="1" applyProtection="1">
      <alignment horizontal="center" vertical="center" shrinkToFit="1"/>
      <protection hidden="1"/>
    </xf>
    <xf numFmtId="0" fontId="8" fillId="0" borderId="14" xfId="0" applyFont="1" applyBorder="1" applyAlignment="1" applyProtection="1">
      <alignment horizontal="center" vertical="center" shrinkToFit="1"/>
      <protection hidden="1"/>
    </xf>
    <xf numFmtId="0" fontId="19" fillId="0" borderId="10" xfId="0" applyFont="1" applyBorder="1" applyAlignment="1" applyProtection="1">
      <alignment horizontal="center" vertical="center" wrapText="1" shrinkToFit="1"/>
      <protection hidden="1"/>
    </xf>
    <xf numFmtId="0" fontId="19" fillId="0" borderId="0" xfId="0" applyFont="1" applyBorder="1" applyAlignment="1" applyProtection="1">
      <alignment horizontal="center" vertical="center" wrapText="1" shrinkToFit="1"/>
      <protection hidden="1"/>
    </xf>
    <xf numFmtId="0" fontId="19" fillId="0" borderId="11" xfId="0" applyFont="1" applyBorder="1" applyAlignment="1" applyProtection="1">
      <alignment horizontal="center" vertical="center" wrapText="1" shrinkToFit="1"/>
      <protection hidden="1"/>
    </xf>
    <xf numFmtId="0" fontId="19" fillId="0" borderId="13" xfId="0" applyFont="1" applyBorder="1" applyAlignment="1" applyProtection="1">
      <alignment horizontal="center" vertical="center" wrapText="1" shrinkToFit="1"/>
      <protection hidden="1"/>
    </xf>
    <xf numFmtId="0" fontId="19" fillId="0" borderId="15" xfId="0" applyFont="1" applyBorder="1" applyAlignment="1" applyProtection="1">
      <alignment horizontal="center" vertical="center" wrapText="1" shrinkToFit="1"/>
      <protection hidden="1"/>
    </xf>
    <xf numFmtId="0" fontId="19" fillId="0" borderId="14" xfId="0" applyFont="1" applyBorder="1" applyAlignment="1" applyProtection="1">
      <alignment horizontal="center" vertical="center" wrapText="1" shrinkToFit="1"/>
      <protection hidden="1"/>
    </xf>
    <xf numFmtId="0" fontId="19" fillId="0" borderId="10" xfId="0" applyFont="1" applyBorder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center" vertical="center" wrapText="1"/>
      <protection hidden="1"/>
    </xf>
    <xf numFmtId="0" fontId="19" fillId="0" borderId="11" xfId="0" applyFont="1" applyBorder="1" applyAlignment="1" applyProtection="1">
      <alignment horizontal="center" vertical="center" wrapText="1"/>
      <protection hidden="1"/>
    </xf>
    <xf numFmtId="0" fontId="19" fillId="0" borderId="13" xfId="0" applyFont="1" applyBorder="1" applyAlignment="1" applyProtection="1">
      <alignment horizontal="center" vertical="center" wrapText="1"/>
      <protection hidden="1"/>
    </xf>
    <xf numFmtId="0" fontId="19" fillId="0" borderId="15" xfId="0" applyFont="1" applyBorder="1" applyAlignment="1" applyProtection="1">
      <alignment horizontal="center" vertical="center" wrapText="1"/>
      <protection hidden="1"/>
    </xf>
    <xf numFmtId="0" fontId="19" fillId="0" borderId="14" xfId="0" applyFont="1" applyBorder="1" applyAlignment="1" applyProtection="1">
      <alignment horizontal="center" vertical="center" wrapText="1"/>
      <protection hidden="1"/>
    </xf>
    <xf numFmtId="0" fontId="19" fillId="0" borderId="10" xfId="0" applyFont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0" fontId="19" fillId="0" borderId="11" xfId="0" applyFont="1" applyBorder="1" applyAlignment="1" applyProtection="1">
      <alignment horizontal="center" vertical="center"/>
      <protection hidden="1"/>
    </xf>
    <xf numFmtId="0" fontId="19" fillId="0" borderId="13" xfId="0" applyFont="1" applyBorder="1" applyAlignment="1" applyProtection="1">
      <alignment horizontal="center" vertical="center"/>
      <protection hidden="1"/>
    </xf>
    <xf numFmtId="0" fontId="19" fillId="0" borderId="15" xfId="0" applyFont="1" applyBorder="1" applyAlignment="1" applyProtection="1">
      <alignment horizontal="center" vertical="center"/>
      <protection hidden="1"/>
    </xf>
    <xf numFmtId="0" fontId="19" fillId="0" borderId="14" xfId="0" applyFont="1" applyBorder="1" applyAlignment="1" applyProtection="1">
      <alignment horizontal="center" vertical="center"/>
      <protection hidden="1"/>
    </xf>
    <xf numFmtId="38" fontId="8" fillId="0" borderId="16" xfId="1" applyFont="1" applyFill="1" applyBorder="1" applyAlignment="1" applyProtection="1">
      <alignment horizontal="center" vertical="center" shrinkToFit="1"/>
      <protection hidden="1"/>
    </xf>
    <xf numFmtId="38" fontId="8" fillId="0" borderId="17" xfId="1" applyFont="1" applyFill="1" applyBorder="1" applyAlignment="1" applyProtection="1">
      <alignment horizontal="center" vertical="center" shrinkToFit="1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7" fillId="0" borderId="6" xfId="0" applyFont="1" applyBorder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 wrapText="1" shrinkToFit="1"/>
      <protection hidden="1"/>
    </xf>
    <xf numFmtId="0" fontId="8" fillId="0" borderId="6" xfId="0" applyFont="1" applyFill="1" applyBorder="1" applyAlignment="1" applyProtection="1">
      <alignment horizontal="center" vertical="center" wrapText="1" shrinkToFit="1"/>
      <protection hidden="1"/>
    </xf>
    <xf numFmtId="0" fontId="8" fillId="0" borderId="12" xfId="0" applyFont="1" applyFill="1" applyBorder="1" applyAlignment="1" applyProtection="1">
      <alignment horizontal="center" vertical="center" wrapText="1" shrinkToFit="1"/>
      <protection hidden="1"/>
    </xf>
    <xf numFmtId="0" fontId="12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12" fillId="0" borderId="6" xfId="0" applyFont="1" applyFill="1" applyBorder="1" applyAlignment="1" applyProtection="1">
      <alignment horizontal="center" vertical="center" textRotation="255" shrinkToFit="1"/>
      <protection hidden="1"/>
    </xf>
    <xf numFmtId="0" fontId="12" fillId="0" borderId="12" xfId="0" applyFont="1" applyFill="1" applyBorder="1" applyAlignment="1" applyProtection="1">
      <alignment horizontal="center" vertical="center" textRotation="255" shrinkToFit="1"/>
      <protection hidden="1"/>
    </xf>
    <xf numFmtId="0" fontId="7" fillId="0" borderId="2" xfId="0" applyFont="1" applyFill="1" applyBorder="1" applyAlignment="1" applyProtection="1">
      <alignment horizontal="left" vertical="center" shrinkToFit="1"/>
      <protection hidden="1"/>
    </xf>
    <xf numFmtId="0" fontId="7" fillId="0" borderId="4" xfId="0" applyFont="1" applyFill="1" applyBorder="1" applyAlignment="1" applyProtection="1">
      <alignment horizontal="left" vertical="center" shrinkToFit="1"/>
      <protection hidden="1"/>
    </xf>
    <xf numFmtId="0" fontId="7" fillId="0" borderId="10" xfId="0" applyFont="1" applyFill="1" applyBorder="1" applyAlignment="1" applyProtection="1">
      <alignment horizontal="left" vertical="center" shrinkToFit="1"/>
      <protection hidden="1"/>
    </xf>
    <xf numFmtId="0" fontId="7" fillId="0" borderId="11" xfId="0" applyFont="1" applyFill="1" applyBorder="1" applyAlignment="1" applyProtection="1">
      <alignment horizontal="left"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12" xfId="0" applyFont="1" applyFill="1" applyBorder="1" applyAlignment="1" applyProtection="1">
      <alignment horizontal="center" vertical="center" shrinkToFit="1"/>
      <protection hidden="1"/>
    </xf>
    <xf numFmtId="0" fontId="20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20" fillId="0" borderId="6" xfId="0" applyFont="1" applyFill="1" applyBorder="1" applyAlignment="1" applyProtection="1">
      <alignment horizontal="center" vertical="center" textRotation="255" shrinkToFit="1"/>
      <protection hidden="1"/>
    </xf>
    <xf numFmtId="0" fontId="20" fillId="0" borderId="12" xfId="0" applyFont="1" applyFill="1" applyBorder="1" applyAlignment="1" applyProtection="1">
      <alignment horizontal="center" vertical="center" textRotation="255" shrinkToFit="1"/>
      <protection hidden="1"/>
    </xf>
    <xf numFmtId="0" fontId="21" fillId="0" borderId="16" xfId="0" applyFont="1" applyFill="1" applyBorder="1" applyAlignment="1" applyProtection="1">
      <alignment horizontal="center" vertical="center" shrinkToFit="1"/>
      <protection hidden="1"/>
    </xf>
    <xf numFmtId="0" fontId="21" fillId="0" borderId="21" xfId="0" applyFont="1" applyFill="1" applyBorder="1" applyAlignment="1" applyProtection="1">
      <alignment horizontal="center" vertical="center" shrinkToFit="1"/>
      <protection hidden="1"/>
    </xf>
    <xf numFmtId="0" fontId="21" fillId="0" borderId="17" xfId="0" applyFont="1" applyFill="1" applyBorder="1" applyAlignment="1" applyProtection="1">
      <alignment horizontal="center" vertical="center" shrinkToFit="1"/>
      <protection hidden="1"/>
    </xf>
    <xf numFmtId="0" fontId="8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6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12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6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12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2" xfId="0" applyFont="1" applyFill="1" applyBorder="1" applyAlignment="1" applyProtection="1">
      <alignment horizontal="left" vertical="center" shrinkToFit="1"/>
      <protection hidden="1"/>
    </xf>
    <xf numFmtId="0" fontId="9" fillId="0" borderId="4" xfId="0" applyFont="1" applyFill="1" applyBorder="1" applyAlignment="1" applyProtection="1">
      <alignment horizontal="left" vertical="center" shrinkToFit="1"/>
      <protection hidden="1"/>
    </xf>
    <xf numFmtId="0" fontId="9" fillId="0" borderId="10" xfId="0" applyFont="1" applyFill="1" applyBorder="1" applyAlignment="1" applyProtection="1">
      <alignment horizontal="left" vertical="center" shrinkToFit="1"/>
      <protection hidden="1"/>
    </xf>
    <xf numFmtId="0" fontId="9" fillId="0" borderId="11" xfId="0" applyFont="1" applyFill="1" applyBorder="1" applyAlignment="1" applyProtection="1">
      <alignment horizontal="left" vertical="center" shrinkToFit="1"/>
      <protection hidden="1"/>
    </xf>
    <xf numFmtId="38" fontId="10" fillId="0" borderId="5" xfId="1" applyFont="1" applyFill="1" applyBorder="1" applyAlignment="1" applyProtection="1">
      <alignment horizontal="center" vertical="center" shrinkToFit="1"/>
      <protection hidden="1"/>
    </xf>
  </cellXfs>
  <cellStyles count="7">
    <cellStyle name="パーセント 2" xfId="2"/>
    <cellStyle name="桁区切り" xfId="1" builtinId="6"/>
    <cellStyle name="桁区切り 2" xfId="3"/>
    <cellStyle name="通貨 2" xfId="4"/>
    <cellStyle name="標準" xfId="0" builtinId="0"/>
    <cellStyle name="標準 2" xfId="5"/>
    <cellStyle name="標準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830038</xdr:colOff>
      <xdr:row>83</xdr:row>
      <xdr:rowOff>95250</xdr:rowOff>
    </xdr:from>
    <xdr:to>
      <xdr:col>15</xdr:col>
      <xdr:colOff>601376</xdr:colOff>
      <xdr:row>85</xdr:row>
      <xdr:rowOff>227351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4431" y="23363464"/>
          <a:ext cx="832695" cy="730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635720</xdr:colOff>
      <xdr:row>62</xdr:row>
      <xdr:rowOff>43337</xdr:rowOff>
    </xdr:from>
    <xdr:to>
      <xdr:col>7</xdr:col>
      <xdr:colOff>986698</xdr:colOff>
      <xdr:row>62</xdr:row>
      <xdr:rowOff>388468</xdr:rowOff>
    </xdr:to>
    <xdr:pic>
      <xdr:nvPicPr>
        <xdr:cNvPr id="6" name="図 5" descr="icon_128961_25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20552384">
          <a:off x="7643399" y="17283587"/>
          <a:ext cx="350978" cy="345131"/>
        </a:xfrm>
        <a:prstGeom prst="rect">
          <a:avLst/>
        </a:prstGeom>
      </xdr:spPr>
    </xdr:pic>
    <xdr:clientData/>
  </xdr:twoCellAnchor>
  <xdr:twoCellAnchor editAs="oneCell">
    <xdr:from>
      <xdr:col>9</xdr:col>
      <xdr:colOff>141174</xdr:colOff>
      <xdr:row>62</xdr:row>
      <xdr:rowOff>39121</xdr:rowOff>
    </xdr:from>
    <xdr:to>
      <xdr:col>9</xdr:col>
      <xdr:colOff>493853</xdr:colOff>
      <xdr:row>62</xdr:row>
      <xdr:rowOff>384252</xdr:rowOff>
    </xdr:to>
    <xdr:pic>
      <xdr:nvPicPr>
        <xdr:cNvPr id="8" name="図 7" descr="icon_128961_25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20552384">
          <a:off x="9217138" y="17279371"/>
          <a:ext cx="352679" cy="345131"/>
        </a:xfrm>
        <a:prstGeom prst="rect">
          <a:avLst/>
        </a:prstGeom>
      </xdr:spPr>
    </xdr:pic>
    <xdr:clientData/>
  </xdr:twoCellAnchor>
  <xdr:twoCellAnchor editAs="oneCell">
    <xdr:from>
      <xdr:col>0</xdr:col>
      <xdr:colOff>79941</xdr:colOff>
      <xdr:row>0</xdr:row>
      <xdr:rowOff>78242</xdr:rowOff>
    </xdr:from>
    <xdr:to>
      <xdr:col>5</xdr:col>
      <xdr:colOff>1151504</xdr:colOff>
      <xdr:row>0</xdr:row>
      <xdr:rowOff>593714</xdr:rowOff>
    </xdr:to>
    <xdr:pic>
      <xdr:nvPicPr>
        <xdr:cNvPr id="9" name="図 8" descr="ki037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r="59281"/>
        <a:stretch>
          <a:fillRect/>
        </a:stretch>
      </xdr:blipFill>
      <xdr:spPr>
        <a:xfrm>
          <a:off x="79941" y="78242"/>
          <a:ext cx="5453063" cy="515472"/>
        </a:xfrm>
        <a:prstGeom prst="rect">
          <a:avLst/>
        </a:prstGeom>
      </xdr:spPr>
    </xdr:pic>
    <xdr:clientData/>
  </xdr:twoCellAnchor>
  <xdr:twoCellAnchor editAs="oneCell">
    <xdr:from>
      <xdr:col>10</xdr:col>
      <xdr:colOff>408783</xdr:colOff>
      <xdr:row>0</xdr:row>
      <xdr:rowOff>119064</xdr:rowOff>
    </xdr:from>
    <xdr:to>
      <xdr:col>10</xdr:col>
      <xdr:colOff>425566</xdr:colOff>
      <xdr:row>1</xdr:row>
      <xdr:rowOff>5671</xdr:rowOff>
    </xdr:to>
    <xdr:pic>
      <xdr:nvPicPr>
        <xdr:cNvPr id="10" name="図 9" descr="ki037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5312" r="59281" b="-4710"/>
        <a:stretch>
          <a:fillRect/>
        </a:stretch>
      </xdr:blipFill>
      <xdr:spPr>
        <a:xfrm>
          <a:off x="9695658" y="511970"/>
          <a:ext cx="16783" cy="539750"/>
        </a:xfrm>
        <a:prstGeom prst="rect">
          <a:avLst/>
        </a:prstGeom>
      </xdr:spPr>
    </xdr:pic>
    <xdr:clientData/>
  </xdr:twoCellAnchor>
  <xdr:twoCellAnchor editAs="oneCell">
    <xdr:from>
      <xdr:col>10</xdr:col>
      <xdr:colOff>326571</xdr:colOff>
      <xdr:row>0</xdr:row>
      <xdr:rowOff>122464</xdr:rowOff>
    </xdr:from>
    <xdr:to>
      <xdr:col>16</xdr:col>
      <xdr:colOff>122463</xdr:colOff>
      <xdr:row>0</xdr:row>
      <xdr:rowOff>585106</xdr:rowOff>
    </xdr:to>
    <xdr:pic>
      <xdr:nvPicPr>
        <xdr:cNvPr id="12" name="図 11" descr="ki037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-508" r="56309" b="10249"/>
        <a:stretch>
          <a:fillRect/>
        </a:stretch>
      </xdr:blipFill>
      <xdr:spPr>
        <a:xfrm>
          <a:off x="10545535" y="122464"/>
          <a:ext cx="5919107" cy="4626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yusyoku_center3/Desktop/&#9733;&#32102;&#39135;&#31649;&#29702;2018(h30.7)&#23567;&#23398;&#2665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283;&#38642;&#12497;&#12477;&#12467;&#12531;/&#32102;&#39135;&#31649;&#29702;(&#26628;&#39178;&#35336;&#31639;)/&#9733;&#32102;&#39135;&#31649;&#29702;2018(h30.6)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コード・基準値"/>
      <sheetName val="人数"/>
      <sheetName val="作成"/>
      <sheetName val="発注書"/>
      <sheetName val="集計"/>
      <sheetName val="充足率"/>
      <sheetName val="七訂成分表"/>
      <sheetName val="献立ｶﾚﾝﾀﾞｰ"/>
      <sheetName val="仕入簿"/>
      <sheetName val="検収簿"/>
      <sheetName val="家庭配布"/>
      <sheetName val="群分類"/>
      <sheetName val="アレルギー用献立（週）"/>
      <sheetName val="献立（日）"/>
      <sheetName val="献立（週）"/>
      <sheetName val="献立一覧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>
        <row r="13">
          <cell r="F13">
            <v>3</v>
          </cell>
        </row>
        <row r="14">
          <cell r="F14">
            <v>4</v>
          </cell>
        </row>
        <row r="15">
          <cell r="F15">
            <v>5</v>
          </cell>
        </row>
        <row r="16">
          <cell r="F16">
            <v>6</v>
          </cell>
          <cell r="I16" t="str">
            <v>七夕メニュー</v>
          </cell>
        </row>
      </sheetData>
      <sheetData sheetId="6">
        <row r="2">
          <cell r="H2" t="str">
            <v>№１～７</v>
          </cell>
          <cell r="I2" t="str">
            <v>献立分類番号</v>
          </cell>
          <cell r="J2" t="str">
            <v>ひらがな</v>
          </cell>
          <cell r="K2" t="str">
            <v>献立名</v>
          </cell>
        </row>
        <row r="3">
          <cell r="H3">
            <v>1</v>
          </cell>
          <cell r="I3">
            <v>1</v>
          </cell>
          <cell r="J3" t="str">
            <v>ごはん</v>
          </cell>
          <cell r="K3" t="str">
            <v>ごはん</v>
          </cell>
        </row>
        <row r="6">
          <cell r="H6">
            <v>2</v>
          </cell>
          <cell r="I6">
            <v>2</v>
          </cell>
          <cell r="J6" t="str">
            <v>牛乳</v>
          </cell>
          <cell r="K6" t="str">
            <v>牛乳</v>
          </cell>
        </row>
        <row r="9">
          <cell r="H9">
            <v>3</v>
          </cell>
          <cell r="I9">
            <v>4</v>
          </cell>
          <cell r="J9" t="str">
            <v>とりにくのからあげ</v>
          </cell>
          <cell r="K9" t="str">
            <v>鶏肉のからあげ</v>
          </cell>
        </row>
        <row r="19">
          <cell r="H19">
            <v>4</v>
          </cell>
          <cell r="I19">
            <v>5</v>
          </cell>
          <cell r="J19" t="str">
            <v>とうふとじゃこのサラダ</v>
          </cell>
          <cell r="K19" t="str">
            <v>豆腐とじゃこのサラダ</v>
          </cell>
        </row>
        <row r="34">
          <cell r="H34">
            <v>5</v>
          </cell>
          <cell r="I34">
            <v>7</v>
          </cell>
          <cell r="J34" t="str">
            <v>しらたまだんごのみそしる</v>
          </cell>
          <cell r="K34" t="str">
            <v>白玉団子のみそ汁</v>
          </cell>
        </row>
        <row r="58">
          <cell r="H58">
            <v>1</v>
          </cell>
          <cell r="I58">
            <v>1</v>
          </cell>
          <cell r="J58" t="str">
            <v>コッペパン
（セルフサンド）</v>
          </cell>
          <cell r="K58" t="str">
            <v>コッペパン</v>
          </cell>
        </row>
        <row r="60">
          <cell r="H60">
            <v>2</v>
          </cell>
          <cell r="I60">
            <v>2</v>
          </cell>
          <cell r="J60" t="str">
            <v>牛乳</v>
          </cell>
          <cell r="K60" t="str">
            <v>牛乳</v>
          </cell>
        </row>
        <row r="62">
          <cell r="H62">
            <v>3</v>
          </cell>
          <cell r="I62">
            <v>4</v>
          </cell>
          <cell r="J62" t="str">
            <v>ウインナーのケチャップからめ</v>
          </cell>
          <cell r="K62" t="str">
            <v>ウインナーのケチャップからめ</v>
          </cell>
        </row>
        <row r="72">
          <cell r="H72">
            <v>4</v>
          </cell>
          <cell r="I72">
            <v>5</v>
          </cell>
          <cell r="J72" t="str">
            <v>やきそば</v>
          </cell>
          <cell r="K72" t="str">
            <v>焼きそば</v>
          </cell>
        </row>
        <row r="90">
          <cell r="H90">
            <v>5</v>
          </cell>
          <cell r="I90">
            <v>7</v>
          </cell>
          <cell r="J90" t="str">
            <v>ちゅうかふうコーンスープ</v>
          </cell>
          <cell r="K90" t="str">
            <v>中華風コーンスープ</v>
          </cell>
        </row>
        <row r="113">
          <cell r="H113">
            <v>1</v>
          </cell>
          <cell r="I113">
            <v>3</v>
          </cell>
          <cell r="J113" t="str">
            <v>コーンごはん</v>
          </cell>
          <cell r="K113" t="str">
            <v>コーンごはん</v>
          </cell>
        </row>
        <row r="123">
          <cell r="H123">
            <v>2</v>
          </cell>
          <cell r="I123">
            <v>2</v>
          </cell>
          <cell r="J123" t="str">
            <v>牛乳</v>
          </cell>
          <cell r="K123" t="str">
            <v>牛乳</v>
          </cell>
        </row>
        <row r="125">
          <cell r="H125">
            <v>3</v>
          </cell>
          <cell r="I125">
            <v>4</v>
          </cell>
          <cell r="J125" t="str">
            <v>とりにくとなつやさいのあげからめ</v>
          </cell>
          <cell r="K125" t="str">
            <v>鶏肉と夏野菜の揚げからめ</v>
          </cell>
        </row>
        <row r="145">
          <cell r="H145">
            <v>4</v>
          </cell>
          <cell r="I145">
            <v>7</v>
          </cell>
          <cell r="J145" t="str">
            <v>さつまあげとこまつなのみそしる</v>
          </cell>
          <cell r="K145" t="str">
            <v>さつまあげと小松菜のみそ汁</v>
          </cell>
        </row>
        <row r="168">
          <cell r="H168">
            <v>1</v>
          </cell>
          <cell r="I168">
            <v>1</v>
          </cell>
          <cell r="J168" t="str">
            <v>ごはん</v>
          </cell>
          <cell r="K168" t="str">
            <v>ごはん</v>
          </cell>
        </row>
        <row r="171">
          <cell r="H171">
            <v>2</v>
          </cell>
          <cell r="I171">
            <v>2</v>
          </cell>
          <cell r="J171" t="str">
            <v>牛乳</v>
          </cell>
          <cell r="K171" t="str">
            <v>牛乳</v>
          </cell>
        </row>
        <row r="174">
          <cell r="H174">
            <v>3</v>
          </cell>
          <cell r="I174">
            <v>4</v>
          </cell>
          <cell r="J174" t="str">
            <v>ポークシュウマイ</v>
          </cell>
          <cell r="K174" t="str">
            <v>ポークシュウマイ</v>
          </cell>
        </row>
        <row r="177">
          <cell r="H177">
            <v>4</v>
          </cell>
          <cell r="I177">
            <v>5</v>
          </cell>
          <cell r="J177" t="str">
            <v>やさいのピリから</v>
          </cell>
          <cell r="K177" t="str">
            <v>野菜のピリ辛</v>
          </cell>
        </row>
        <row r="190">
          <cell r="H190">
            <v>5</v>
          </cell>
          <cell r="I190">
            <v>6</v>
          </cell>
          <cell r="J190" t="str">
            <v>マーボーどうふ</v>
          </cell>
          <cell r="K190" t="str">
            <v>マーボー豆腐</v>
          </cell>
        </row>
        <row r="223">
          <cell r="H223">
            <v>1</v>
          </cell>
          <cell r="I223">
            <v>1</v>
          </cell>
          <cell r="J223" t="str">
            <v>ごはん</v>
          </cell>
          <cell r="K223" t="str">
            <v>ごはん(減)</v>
          </cell>
        </row>
        <row r="226">
          <cell r="H226">
            <v>2</v>
          </cell>
          <cell r="I226">
            <v>2</v>
          </cell>
          <cell r="J226" t="str">
            <v>牛乳</v>
          </cell>
          <cell r="K226" t="str">
            <v>牛乳</v>
          </cell>
        </row>
        <row r="228">
          <cell r="H228">
            <v>3</v>
          </cell>
          <cell r="I228">
            <v>4</v>
          </cell>
          <cell r="J228" t="str">
            <v>ししゃものなんばんづけ</v>
          </cell>
          <cell r="K228" t="str">
            <v>ししゃもの南蛮漬け</v>
          </cell>
        </row>
        <row r="229">
          <cell r="J229" t="str">
            <v/>
          </cell>
          <cell r="K229" t="str">
            <v/>
          </cell>
        </row>
        <row r="230">
          <cell r="J230" t="str">
            <v/>
          </cell>
          <cell r="K230" t="str">
            <v/>
          </cell>
        </row>
        <row r="231">
          <cell r="J231" t="str">
            <v/>
          </cell>
          <cell r="K231" t="str">
            <v/>
          </cell>
        </row>
        <row r="232">
          <cell r="J232" t="str">
            <v/>
          </cell>
          <cell r="K232" t="str">
            <v/>
          </cell>
        </row>
        <row r="233">
          <cell r="J233" t="str">
            <v/>
          </cell>
          <cell r="K233" t="str">
            <v/>
          </cell>
        </row>
        <row r="234">
          <cell r="J234" t="str">
            <v/>
          </cell>
          <cell r="K234" t="str">
            <v/>
          </cell>
        </row>
        <row r="235">
          <cell r="J235" t="str">
            <v/>
          </cell>
          <cell r="K235" t="str">
            <v/>
          </cell>
        </row>
        <row r="236">
          <cell r="J236" t="str">
            <v/>
          </cell>
          <cell r="K236" t="str">
            <v/>
          </cell>
        </row>
        <row r="237">
          <cell r="J237" t="str">
            <v/>
          </cell>
          <cell r="K237" t="str">
            <v/>
          </cell>
        </row>
        <row r="240">
          <cell r="H240">
            <v>4</v>
          </cell>
          <cell r="I240">
            <v>5</v>
          </cell>
          <cell r="J240" t="str">
            <v>ひじきとツナのいために</v>
          </cell>
          <cell r="K240" t="str">
            <v>ひじきとツナの炒め煮</v>
          </cell>
        </row>
        <row r="254">
          <cell r="H254">
            <v>5</v>
          </cell>
          <cell r="I254">
            <v>7</v>
          </cell>
          <cell r="J254" t="str">
            <v>あまのがわじる</v>
          </cell>
          <cell r="K254" t="str">
            <v>天の川汁（冷し）</v>
          </cell>
        </row>
        <row r="272">
          <cell r="H272">
            <v>6</v>
          </cell>
          <cell r="I272">
            <v>8</v>
          </cell>
          <cell r="J272" t="str">
            <v>たなばたデザート</v>
          </cell>
          <cell r="K272" t="str">
            <v>七夕デザート</v>
          </cell>
        </row>
        <row r="275">
          <cell r="H275">
            <v>7</v>
          </cell>
          <cell r="I275">
            <v>9</v>
          </cell>
          <cell r="J275" t="str">
            <v>ふりかけ</v>
          </cell>
          <cell r="K275" t="str">
            <v>ふりかけ</v>
          </cell>
        </row>
        <row r="278">
          <cell r="H278">
            <v>1</v>
          </cell>
          <cell r="I278">
            <v>1</v>
          </cell>
          <cell r="J278" t="str">
            <v>むぎごはん</v>
          </cell>
          <cell r="K278" t="str">
            <v>麦飯</v>
          </cell>
        </row>
        <row r="281">
          <cell r="H281">
            <v>2</v>
          </cell>
          <cell r="I281">
            <v>2</v>
          </cell>
          <cell r="J281" t="str">
            <v>牛乳</v>
          </cell>
          <cell r="K281" t="str">
            <v>牛乳</v>
          </cell>
        </row>
        <row r="284">
          <cell r="H284">
            <v>3</v>
          </cell>
          <cell r="I284">
            <v>3</v>
          </cell>
          <cell r="J284" t="str">
            <v>ガパオライス</v>
          </cell>
          <cell r="K284" t="str">
            <v>ガパオライス</v>
          </cell>
        </row>
        <row r="306">
          <cell r="H306">
            <v>4</v>
          </cell>
          <cell r="I306">
            <v>7</v>
          </cell>
          <cell r="J306" t="str">
            <v>ウンセンスープ</v>
          </cell>
          <cell r="K306" t="str">
            <v>ウンセンスープ</v>
          </cell>
        </row>
        <row r="325">
          <cell r="H325">
            <v>5</v>
          </cell>
          <cell r="I325">
            <v>8</v>
          </cell>
          <cell r="J325" t="str">
            <v>クリームコンフェ</v>
          </cell>
          <cell r="K325" t="str">
            <v>クリームコンフェ</v>
          </cell>
        </row>
        <row r="333">
          <cell r="H333">
            <v>1</v>
          </cell>
          <cell r="I333">
            <v>1</v>
          </cell>
          <cell r="J333" t="str">
            <v>ミルクコッペ
（セルフサンド）</v>
          </cell>
          <cell r="K333" t="str">
            <v>ミルクロール</v>
          </cell>
        </row>
        <row r="335">
          <cell r="H335">
            <v>2</v>
          </cell>
          <cell r="I335">
            <v>2</v>
          </cell>
          <cell r="J335" t="str">
            <v>牛乳</v>
          </cell>
          <cell r="K335" t="str">
            <v>牛乳</v>
          </cell>
        </row>
        <row r="337">
          <cell r="H337">
            <v>3</v>
          </cell>
          <cell r="I337">
            <v>4</v>
          </cell>
          <cell r="J337" t="str">
            <v>とびうおのフライ</v>
          </cell>
          <cell r="K337" t="str">
            <v>とびうおのフライ</v>
          </cell>
        </row>
        <row r="346">
          <cell r="K346" t="str">
            <v>一食ｹﾁｬｯﾌﾟ</v>
          </cell>
        </row>
        <row r="350">
          <cell r="H350">
            <v>4</v>
          </cell>
          <cell r="I350">
            <v>5</v>
          </cell>
          <cell r="J350" t="str">
            <v>コールスローサラダ</v>
          </cell>
          <cell r="K350" t="str">
            <v>コールスローサラダ</v>
          </cell>
        </row>
        <row r="363">
          <cell r="H363">
            <v>5</v>
          </cell>
          <cell r="I363">
            <v>6</v>
          </cell>
          <cell r="J363" t="str">
            <v>クラムチャウダー</v>
          </cell>
          <cell r="K363" t="str">
            <v>クラムチャウダー</v>
          </cell>
        </row>
        <row r="388">
          <cell r="H388">
            <v>1</v>
          </cell>
          <cell r="I388">
            <v>1</v>
          </cell>
          <cell r="J388" t="str">
            <v>ごはん</v>
          </cell>
          <cell r="K388" t="str">
            <v>ごはん</v>
          </cell>
        </row>
        <row r="391">
          <cell r="H391">
            <v>2</v>
          </cell>
          <cell r="I391">
            <v>2</v>
          </cell>
          <cell r="J391" t="str">
            <v>牛乳</v>
          </cell>
          <cell r="K391" t="str">
            <v>牛乳</v>
          </cell>
        </row>
        <row r="395">
          <cell r="H395">
            <v>3</v>
          </cell>
          <cell r="I395">
            <v>4</v>
          </cell>
          <cell r="J395" t="str">
            <v>ぶたにくのスタミナソース</v>
          </cell>
          <cell r="K395" t="str">
            <v>豚肉のスタミナソース</v>
          </cell>
        </row>
        <row r="410">
          <cell r="H410">
            <v>4</v>
          </cell>
          <cell r="I410">
            <v>5</v>
          </cell>
          <cell r="J410" t="str">
            <v>ゴーヤチャンプルー</v>
          </cell>
          <cell r="K410" t="str">
            <v>ゴーヤチャンプルー</v>
          </cell>
        </row>
        <row r="429">
          <cell r="H429">
            <v>5</v>
          </cell>
          <cell r="I429">
            <v>7</v>
          </cell>
          <cell r="J429" t="str">
            <v>もずくのみそしる</v>
          </cell>
          <cell r="K429" t="str">
            <v>もずくのみそ汁</v>
          </cell>
        </row>
        <row r="443">
          <cell r="H443">
            <v>1</v>
          </cell>
          <cell r="I443">
            <v>1</v>
          </cell>
          <cell r="J443" t="str">
            <v>ごはん</v>
          </cell>
          <cell r="K443" t="str">
            <v>ごはん</v>
          </cell>
        </row>
        <row r="446">
          <cell r="H446">
            <v>2</v>
          </cell>
          <cell r="I446">
            <v>2</v>
          </cell>
          <cell r="J446" t="str">
            <v>牛乳</v>
          </cell>
          <cell r="K446" t="str">
            <v>牛乳</v>
          </cell>
        </row>
        <row r="448">
          <cell r="H448">
            <v>3</v>
          </cell>
          <cell r="I448">
            <v>4</v>
          </cell>
          <cell r="J448" t="str">
            <v>ミートローフ</v>
          </cell>
          <cell r="K448" t="str">
            <v>ミートローフ</v>
          </cell>
        </row>
        <row r="467">
          <cell r="H467">
            <v>4</v>
          </cell>
          <cell r="I467">
            <v>5</v>
          </cell>
          <cell r="J467" t="str">
            <v>ごぼうゴマネーズサラダ</v>
          </cell>
          <cell r="K467" t="str">
            <v>ごぼうゴマネーズサラダ</v>
          </cell>
        </row>
        <row r="481">
          <cell r="H481">
            <v>5</v>
          </cell>
          <cell r="I481">
            <v>7</v>
          </cell>
          <cell r="J481" t="str">
            <v>あつあげとだいこんのみそしる</v>
          </cell>
          <cell r="K481" t="str">
            <v>厚揚げと大根のみそ汁</v>
          </cell>
        </row>
        <row r="498">
          <cell r="H498">
            <v>1</v>
          </cell>
          <cell r="I498">
            <v>3</v>
          </cell>
          <cell r="J498" t="str">
            <v>むぎごはん</v>
          </cell>
          <cell r="K498" t="str">
            <v>麦ごはん</v>
          </cell>
        </row>
        <row r="501">
          <cell r="H501">
            <v>3</v>
          </cell>
          <cell r="I501">
            <v>5</v>
          </cell>
          <cell r="J501" t="str">
            <v>あさりのしぐれに</v>
          </cell>
          <cell r="K501" t="str">
            <v>あさりのしぐれ煮</v>
          </cell>
        </row>
        <row r="510">
          <cell r="H510">
            <v>2</v>
          </cell>
          <cell r="I510">
            <v>2</v>
          </cell>
          <cell r="J510" t="str">
            <v>牛乳</v>
          </cell>
          <cell r="K510" t="str">
            <v>牛乳</v>
          </cell>
        </row>
        <row r="513">
          <cell r="H513">
            <v>4</v>
          </cell>
          <cell r="I513">
            <v>4</v>
          </cell>
          <cell r="J513" t="str">
            <v>とりにくとだいずのチリソース</v>
          </cell>
          <cell r="K513" t="str">
            <v>鶏肉と大豆のチリソース</v>
          </cell>
        </row>
        <row r="534">
          <cell r="H534">
            <v>5</v>
          </cell>
          <cell r="I534">
            <v>6</v>
          </cell>
          <cell r="J534" t="str">
            <v>ひやしうどん</v>
          </cell>
          <cell r="K534" t="str">
            <v>冷やしうどん</v>
          </cell>
        </row>
        <row r="608">
          <cell r="H608">
            <v>1</v>
          </cell>
          <cell r="I608">
            <v>1</v>
          </cell>
          <cell r="J608" t="str">
            <v>ミルクロール</v>
          </cell>
          <cell r="K608" t="str">
            <v>ミルクロール</v>
          </cell>
        </row>
        <row r="611">
          <cell r="H611">
            <v>2</v>
          </cell>
          <cell r="I611">
            <v>2</v>
          </cell>
          <cell r="J611" t="str">
            <v>牛乳</v>
          </cell>
          <cell r="K611" t="str">
            <v>牛乳</v>
          </cell>
        </row>
        <row r="614">
          <cell r="H614">
            <v>3</v>
          </cell>
          <cell r="I614">
            <v>4</v>
          </cell>
          <cell r="J614" t="str">
            <v>タンドリーチキン</v>
          </cell>
          <cell r="K614" t="str">
            <v>タンドリーチキン</v>
          </cell>
        </row>
        <row r="626">
          <cell r="H626">
            <v>4</v>
          </cell>
          <cell r="I626">
            <v>5</v>
          </cell>
          <cell r="J626" t="str">
            <v>かいそうサラダ</v>
          </cell>
          <cell r="K626" t="str">
            <v>海藻サラダ</v>
          </cell>
        </row>
        <row r="641">
          <cell r="H641">
            <v>5</v>
          </cell>
          <cell r="I641">
            <v>7</v>
          </cell>
          <cell r="J641" t="str">
            <v>たまごとあおなのスープ</v>
          </cell>
          <cell r="K641" t="str">
            <v>卵と青菜のスープ</v>
          </cell>
        </row>
        <row r="658">
          <cell r="H658">
            <v>6</v>
          </cell>
          <cell r="I658">
            <v>8</v>
          </cell>
          <cell r="J658" t="str">
            <v>セノビーゼリー</v>
          </cell>
          <cell r="K658" t="str">
            <v>セノビーゼリー</v>
          </cell>
        </row>
        <row r="663">
          <cell r="H663">
            <v>1</v>
          </cell>
          <cell r="I663">
            <v>3</v>
          </cell>
          <cell r="J663" t="str">
            <v>ちゅうかおこわ</v>
          </cell>
          <cell r="K663" t="str">
            <v>中華おこわ</v>
          </cell>
        </row>
        <row r="679">
          <cell r="H679">
            <v>2</v>
          </cell>
          <cell r="I679">
            <v>2</v>
          </cell>
          <cell r="J679" t="str">
            <v>牛乳</v>
          </cell>
          <cell r="K679" t="str">
            <v>牛乳</v>
          </cell>
        </row>
        <row r="681">
          <cell r="H681">
            <v>3</v>
          </cell>
          <cell r="I681">
            <v>4</v>
          </cell>
          <cell r="J681" t="str">
            <v>チンジャオロースー</v>
          </cell>
          <cell r="K681" t="str">
            <v>チンジャオロースー</v>
          </cell>
        </row>
        <row r="702">
          <cell r="H702">
            <v>4</v>
          </cell>
          <cell r="I702">
            <v>7</v>
          </cell>
          <cell r="J702" t="str">
            <v>とうふとわかめのスープ</v>
          </cell>
          <cell r="K702" t="str">
            <v>豆腐とわかめのスープ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ごはん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4">
          <cell r="H724">
            <v>3</v>
          </cell>
          <cell r="I724">
            <v>4</v>
          </cell>
          <cell r="J724" t="str">
            <v>さかなのいろづけ</v>
          </cell>
          <cell r="K724" t="str">
            <v>魚の色づけ</v>
          </cell>
        </row>
        <row r="737">
          <cell r="H737">
            <v>4</v>
          </cell>
          <cell r="I737">
            <v>5</v>
          </cell>
          <cell r="J737" t="str">
            <v>はりはりづけ</v>
          </cell>
          <cell r="K737" t="str">
            <v>はりはり漬け</v>
          </cell>
        </row>
        <row r="752">
          <cell r="H752">
            <v>5</v>
          </cell>
          <cell r="I752">
            <v>7</v>
          </cell>
          <cell r="J752" t="str">
            <v>とんじる</v>
          </cell>
          <cell r="K752" t="str">
            <v>豚汁</v>
          </cell>
        </row>
        <row r="753">
          <cell r="J753" t="str">
            <v/>
          </cell>
          <cell r="K753" t="str">
            <v/>
          </cell>
        </row>
        <row r="754">
          <cell r="J754" t="str">
            <v/>
          </cell>
          <cell r="K754" t="str">
            <v/>
          </cell>
        </row>
        <row r="755">
          <cell r="J755" t="str">
            <v/>
          </cell>
          <cell r="K755" t="str">
            <v/>
          </cell>
        </row>
        <row r="756">
          <cell r="J756" t="str">
            <v/>
          </cell>
          <cell r="K756" t="str">
            <v/>
          </cell>
        </row>
        <row r="757">
          <cell r="J757" t="str">
            <v/>
          </cell>
          <cell r="K757" t="str">
            <v/>
          </cell>
        </row>
        <row r="758">
          <cell r="J758" t="str">
            <v/>
          </cell>
          <cell r="K758" t="str">
            <v/>
          </cell>
        </row>
        <row r="759">
          <cell r="J759" t="str">
            <v/>
          </cell>
          <cell r="K759" t="str">
            <v/>
          </cell>
        </row>
        <row r="760">
          <cell r="J760" t="str">
            <v/>
          </cell>
          <cell r="K760" t="str">
            <v/>
          </cell>
        </row>
        <row r="761">
          <cell r="J761" t="str">
            <v/>
          </cell>
          <cell r="K761" t="str">
            <v/>
          </cell>
        </row>
        <row r="762">
          <cell r="J762" t="str">
            <v/>
          </cell>
          <cell r="K762" t="str">
            <v/>
          </cell>
        </row>
        <row r="773">
          <cell r="H773">
            <v>1</v>
          </cell>
          <cell r="I773">
            <v>1</v>
          </cell>
          <cell r="J773" t="str">
            <v>むぎごはん</v>
          </cell>
          <cell r="K773" t="str">
            <v>麦飯</v>
          </cell>
        </row>
        <row r="776">
          <cell r="H776">
            <v>2</v>
          </cell>
          <cell r="I776">
            <v>2</v>
          </cell>
          <cell r="J776" t="str">
            <v>牛乳</v>
          </cell>
          <cell r="K776" t="str">
            <v>牛乳</v>
          </cell>
        </row>
        <row r="779">
          <cell r="H779">
            <v>3</v>
          </cell>
          <cell r="I779">
            <v>3</v>
          </cell>
          <cell r="J779" t="str">
            <v>ののいちサマーカレー</v>
          </cell>
          <cell r="K779" t="str">
            <v>野々市サマーカレー</v>
          </cell>
        </row>
        <row r="809">
          <cell r="H809">
            <v>4</v>
          </cell>
          <cell r="I809">
            <v>8</v>
          </cell>
          <cell r="J809" t="str">
            <v>フルーツカクテル</v>
          </cell>
          <cell r="K809" t="str">
            <v>フルーツカクテル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7">
          <cell r="U7">
            <v>657.66239999999993</v>
          </cell>
          <cell r="X7">
            <v>28.775030000000001</v>
          </cell>
          <cell r="Z7">
            <v>28.219420000000003</v>
          </cell>
        </row>
        <row r="8">
          <cell r="U8">
            <v>600.84499999999991</v>
          </cell>
          <cell r="X8">
            <v>22.4</v>
          </cell>
          <cell r="Z8">
            <v>19.924899999999994</v>
          </cell>
        </row>
        <row r="9">
          <cell r="U9">
            <v>655.16610000000003</v>
          </cell>
          <cell r="X9">
            <v>25.259760000000004</v>
          </cell>
          <cell r="Z9">
            <v>19.867349999999995</v>
          </cell>
        </row>
        <row r="10">
          <cell r="U10">
            <v>627.87389999999994</v>
          </cell>
          <cell r="X10">
            <v>21.651319999999998</v>
          </cell>
          <cell r="Z10">
            <v>17.079470000000004</v>
          </cell>
        </row>
      </sheetData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家庭配布"/>
      <sheetName val="食器具"/>
      <sheetName val="群分類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0</v>
          </cell>
        </row>
        <row r="37">
          <cell r="F37">
            <v>0</v>
          </cell>
        </row>
      </sheetData>
      <sheetData sheetId="7">
        <row r="1">
          <cell r="B1">
            <v>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6">
          <cell r="U6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E43C70"/>
  </sheetPr>
  <dimension ref="A1:S137"/>
  <sheetViews>
    <sheetView tabSelected="1" view="pageBreakPreview" topLeftCell="C1" zoomScale="70" zoomScaleNormal="100" zoomScaleSheetLayoutView="70" workbookViewId="0">
      <selection activeCell="I75" sqref="I75"/>
    </sheetView>
  </sheetViews>
  <sheetFormatPr defaultColWidth="0" defaultRowHeight="13.5" customHeight="1" zeroHeight="1"/>
  <cols>
    <col min="1" max="1" width="5.75" style="1" customWidth="1"/>
    <col min="2" max="2" width="4.625" style="1" customWidth="1"/>
    <col min="3" max="3" width="20.75" style="28" customWidth="1"/>
    <col min="4" max="4" width="5.75" style="1" customWidth="1"/>
    <col min="5" max="5" width="20.75" style="1" customWidth="1"/>
    <col min="6" max="6" width="20.875" style="1" customWidth="1"/>
    <col min="7" max="15" width="13.875" style="8" customWidth="1"/>
    <col min="16" max="16" width="10.625" style="1" customWidth="1"/>
    <col min="17" max="17" width="3.875" style="1" customWidth="1"/>
    <col min="18" max="18" width="3.5" style="8" customWidth="1"/>
    <col min="19" max="19" width="8.75" style="1" customWidth="1"/>
    <col min="20" max="16384" width="8.75" style="1" hidden="1"/>
  </cols>
  <sheetData>
    <row r="1" spans="1:18" ht="51" customHeight="1">
      <c r="B1" s="2"/>
      <c r="C1" s="45"/>
      <c r="D1" s="3"/>
      <c r="F1" s="4">
        <v>7</v>
      </c>
      <c r="G1" s="5" t="s">
        <v>0</v>
      </c>
      <c r="H1" s="6"/>
      <c r="I1" s="7"/>
      <c r="O1" s="9"/>
      <c r="P1" s="10"/>
      <c r="Q1" s="11"/>
      <c r="R1" s="8" t="s">
        <v>1</v>
      </c>
    </row>
    <row r="2" spans="1:18" ht="14.25" customHeight="1">
      <c r="B2" s="2"/>
      <c r="C2" s="45"/>
      <c r="D2" s="3"/>
      <c r="F2" s="4"/>
      <c r="G2" s="5"/>
      <c r="H2" s="6"/>
      <c r="I2" s="7"/>
      <c r="O2" s="9"/>
      <c r="P2" s="10"/>
      <c r="Q2" s="11"/>
    </row>
    <row r="3" spans="1:18" ht="14.25" customHeight="1">
      <c r="A3" s="90" t="s">
        <v>2</v>
      </c>
      <c r="B3" s="90" t="s">
        <v>3</v>
      </c>
      <c r="C3" s="93" t="s">
        <v>4</v>
      </c>
      <c r="D3" s="94"/>
      <c r="E3" s="94"/>
      <c r="F3" s="95"/>
      <c r="G3" s="99" t="s">
        <v>5</v>
      </c>
      <c r="H3" s="100"/>
      <c r="I3" s="101"/>
      <c r="J3" s="99" t="s">
        <v>6</v>
      </c>
      <c r="K3" s="100"/>
      <c r="L3" s="101"/>
      <c r="M3" s="99" t="s">
        <v>7</v>
      </c>
      <c r="N3" s="100"/>
      <c r="O3" s="101"/>
      <c r="P3" s="105" t="s">
        <v>131</v>
      </c>
      <c r="Q3" s="106"/>
      <c r="R3" s="8" t="s">
        <v>8</v>
      </c>
    </row>
    <row r="4" spans="1:18" ht="14.25" customHeight="1">
      <c r="A4" s="91"/>
      <c r="B4" s="91"/>
      <c r="C4" s="96"/>
      <c r="D4" s="97"/>
      <c r="E4" s="97"/>
      <c r="F4" s="98"/>
      <c r="G4" s="102"/>
      <c r="H4" s="103"/>
      <c r="I4" s="104"/>
      <c r="J4" s="102"/>
      <c r="K4" s="103"/>
      <c r="L4" s="104"/>
      <c r="M4" s="102"/>
      <c r="N4" s="103"/>
      <c r="O4" s="104"/>
      <c r="P4" s="105" t="s">
        <v>9</v>
      </c>
      <c r="Q4" s="106"/>
      <c r="R4" s="8" t="s">
        <v>8</v>
      </c>
    </row>
    <row r="5" spans="1:18" ht="14.25" customHeight="1">
      <c r="A5" s="91"/>
      <c r="B5" s="91"/>
      <c r="C5" s="107" t="s">
        <v>10</v>
      </c>
      <c r="D5" s="109" t="s">
        <v>132</v>
      </c>
      <c r="E5" s="111" t="s">
        <v>133</v>
      </c>
      <c r="F5" s="112"/>
      <c r="G5" s="115" t="s">
        <v>11</v>
      </c>
      <c r="H5" s="116"/>
      <c r="I5" s="117"/>
      <c r="J5" s="121" t="s">
        <v>12</v>
      </c>
      <c r="K5" s="122"/>
      <c r="L5" s="123"/>
      <c r="M5" s="127" t="s">
        <v>13</v>
      </c>
      <c r="N5" s="128"/>
      <c r="O5" s="129"/>
      <c r="P5" s="105" t="s">
        <v>14</v>
      </c>
      <c r="Q5" s="106"/>
      <c r="R5" s="8" t="s">
        <v>8</v>
      </c>
    </row>
    <row r="6" spans="1:18" ht="14.25" customHeight="1">
      <c r="A6" s="92"/>
      <c r="B6" s="92"/>
      <c r="C6" s="108"/>
      <c r="D6" s="110"/>
      <c r="E6" s="113"/>
      <c r="F6" s="114"/>
      <c r="G6" s="118"/>
      <c r="H6" s="119"/>
      <c r="I6" s="120"/>
      <c r="J6" s="124"/>
      <c r="K6" s="125"/>
      <c r="L6" s="126"/>
      <c r="M6" s="130"/>
      <c r="N6" s="131"/>
      <c r="O6" s="132"/>
      <c r="P6" s="105" t="s">
        <v>15</v>
      </c>
      <c r="Q6" s="106"/>
      <c r="R6" s="8" t="s">
        <v>8</v>
      </c>
    </row>
    <row r="7" spans="1:18" ht="17.25" hidden="1" customHeight="1">
      <c r="A7" s="135">
        <f>IF([1]人数!$F13=0," ",[1]人数!$F13)</f>
        <v>3</v>
      </c>
      <c r="B7" s="138" t="s">
        <v>16</v>
      </c>
      <c r="C7" s="151" t="str">
        <f>IF(ISERROR(VLOOKUP(1,[1]作成!$H$2:$K$56,3,FALSE))," ",VLOOKUP(1,[1]作成!$H$2:$K$56,3,FALSE))</f>
        <v>ごはん</v>
      </c>
      <c r="D7" s="144" t="str">
        <f>IF(ISERROR(VLOOKUP(2,[1]作成!$H$2:$K$56,4,FALSE))," ",VLOOKUP(2,[1]作成!$H$2:$K$56,4,FALSE))</f>
        <v>牛乳</v>
      </c>
      <c r="E7" s="147" t="str">
        <f>IF(ISERROR(VLOOKUP(3,[1]作成!$H$2:$K$56,3,FALSE))," ",VLOOKUP(3,[1]作成!$H$2:$K$56,3,FALSE))</f>
        <v>とりにくのからあげ</v>
      </c>
      <c r="F7" s="148"/>
      <c r="G7" s="47" t="s">
        <v>21</v>
      </c>
      <c r="H7" s="47" t="s">
        <v>105</v>
      </c>
      <c r="I7" s="32" t="s">
        <v>70</v>
      </c>
      <c r="J7" s="47" t="s">
        <v>44</v>
      </c>
      <c r="K7" s="30" t="s">
        <v>31</v>
      </c>
      <c r="L7" s="32" t="s">
        <v>27</v>
      </c>
      <c r="M7" s="47" t="s">
        <v>45</v>
      </c>
      <c r="N7" s="47" t="s">
        <v>28</v>
      </c>
      <c r="O7" s="30"/>
      <c r="P7" s="48">
        <f>IF([1]計算!U7=0," ",[1]計算!U7)</f>
        <v>657.66239999999993</v>
      </c>
      <c r="Q7" s="49" t="s">
        <v>134</v>
      </c>
    </row>
    <row r="8" spans="1:18" ht="17.25" hidden="1" customHeight="1">
      <c r="A8" s="136"/>
      <c r="B8" s="139"/>
      <c r="C8" s="152"/>
      <c r="D8" s="145"/>
      <c r="E8" s="149" t="str">
        <f>IF(ISERROR(VLOOKUP(4,[1]作成!$H$2:$K$56,3,FALSE))," ",VLOOKUP(4,[1]作成!$H$2:$K$56,3,FALSE))</f>
        <v>とうふとじゃこのサラダ</v>
      </c>
      <c r="F8" s="150"/>
      <c r="G8" s="47" t="s">
        <v>30</v>
      </c>
      <c r="H8" s="47" t="s">
        <v>26</v>
      </c>
      <c r="I8" s="36"/>
      <c r="J8" s="47" t="s">
        <v>35</v>
      </c>
      <c r="K8" s="34" t="s">
        <v>68</v>
      </c>
      <c r="L8" s="36"/>
      <c r="M8" s="47" t="s">
        <v>33</v>
      </c>
      <c r="N8" s="47" t="s">
        <v>97</v>
      </c>
      <c r="O8" s="34"/>
      <c r="P8" s="48">
        <f>IF([1]計算!X7=0," ",[1]計算!X7)</f>
        <v>28.775030000000001</v>
      </c>
      <c r="Q8" s="50" t="s">
        <v>135</v>
      </c>
    </row>
    <row r="9" spans="1:18" ht="17.25" hidden="1" customHeight="1">
      <c r="A9" s="136"/>
      <c r="B9" s="139"/>
      <c r="C9" s="152"/>
      <c r="D9" s="145"/>
      <c r="E9" s="149" t="str">
        <f>IF(ISERROR(VLOOKUP(5,[1]作成!$H$2:$K$56,3,FALSE))," ",VLOOKUP(5,[1]作成!$H$2:$K$56,3,FALSE))</f>
        <v>しらたまだんごのみそしる</v>
      </c>
      <c r="F9" s="150"/>
      <c r="G9" s="47" t="s">
        <v>106</v>
      </c>
      <c r="H9" s="47" t="s">
        <v>86</v>
      </c>
      <c r="I9" s="36"/>
      <c r="J9" s="47" t="s">
        <v>49</v>
      </c>
      <c r="K9" s="34" t="s">
        <v>136</v>
      </c>
      <c r="L9" s="35"/>
      <c r="M9" s="47" t="s">
        <v>25</v>
      </c>
      <c r="N9" s="47"/>
      <c r="O9" s="41"/>
      <c r="P9" s="48">
        <f>IF([1]計算!Z7=0," ",[1]計算!Z7)</f>
        <v>28.219420000000003</v>
      </c>
      <c r="Q9" s="50" t="s">
        <v>135</v>
      </c>
    </row>
    <row r="10" spans="1:18" ht="17.25" hidden="1" customHeight="1">
      <c r="A10" s="137"/>
      <c r="B10" s="140"/>
      <c r="C10" s="153"/>
      <c r="D10" s="146"/>
      <c r="E10" s="51" t="str">
        <f>IF(ISERROR(VLOOKUP(6,[1]作成!$H$2:$K$56,3,FALSE))," ",VLOOKUP(6,[1]作成!$H$2:$K$56,3,FALSE))</f>
        <v xml:space="preserve"> </v>
      </c>
      <c r="F10" s="51" t="str">
        <f>IF(ISERROR(VLOOKUP(7,[1]作成!$H$2:$K$56,3,FALSE))," ",VLOOKUP(7,[1]作成!$H$2:$K$56,3,FALSE))</f>
        <v xml:space="preserve"> </v>
      </c>
      <c r="G10" s="52" t="s">
        <v>107</v>
      </c>
      <c r="H10" s="53" t="s">
        <v>62</v>
      </c>
      <c r="I10" s="39"/>
      <c r="J10" s="54" t="s">
        <v>137</v>
      </c>
      <c r="K10" s="38" t="s">
        <v>73</v>
      </c>
      <c r="L10" s="39"/>
      <c r="M10" s="54" t="s">
        <v>52</v>
      </c>
      <c r="N10" s="38"/>
      <c r="O10" s="41"/>
      <c r="P10" s="133" t="str">
        <f>IF([1]人数!I13=0," ",[1]人数!I13)</f>
        <v xml:space="preserve"> </v>
      </c>
      <c r="Q10" s="134"/>
    </row>
    <row r="11" spans="1:18" ht="17.25" hidden="1" customHeight="1">
      <c r="A11" s="135">
        <f>IF([1]人数!$F14=0," ",[1]人数!$F14)</f>
        <v>4</v>
      </c>
      <c r="B11" s="138" t="s">
        <v>17</v>
      </c>
      <c r="C11" s="141" t="str">
        <f>IF(ISERROR(VLOOKUP(1,[1]作成!$H$57:$K$111,3,FALSE))," ",VLOOKUP(1,[1]作成!$H$57:$K$111,3,FALSE))</f>
        <v>コッペパン
（セルフサンド）</v>
      </c>
      <c r="D11" s="144" t="str">
        <f>IF(ISERROR(VLOOKUP(2,[1]作成!$H$57:$K$111,4,FALSE))," ",VLOOKUP(2,[1]作成!$H$57:$K$111,4,FALSE))</f>
        <v>牛乳</v>
      </c>
      <c r="E11" s="147" t="str">
        <f>IF(ISERROR(VLOOKUP(3,[1]作成!$H$57:$K$111,3,FALSE))," ",VLOOKUP(3,[1]作成!$H$57:$K$111,3,FALSE))</f>
        <v>ウインナーのケチャップからめ</v>
      </c>
      <c r="F11" s="148"/>
      <c r="G11" s="55" t="s">
        <v>21</v>
      </c>
      <c r="H11" s="47" t="s">
        <v>108</v>
      </c>
      <c r="I11" s="36" t="s">
        <v>34</v>
      </c>
      <c r="J11" s="47" t="s">
        <v>31</v>
      </c>
      <c r="K11" s="47" t="s">
        <v>22</v>
      </c>
      <c r="L11" s="56" t="s">
        <v>87</v>
      </c>
      <c r="M11" s="55" t="s">
        <v>109</v>
      </c>
      <c r="N11" s="30" t="s">
        <v>25</v>
      </c>
      <c r="O11" s="32"/>
      <c r="P11" s="48">
        <f>IF([1]計算!U8=0," ",[1]計算!U8)</f>
        <v>600.84499999999991</v>
      </c>
      <c r="Q11" s="49" t="s">
        <v>110</v>
      </c>
    </row>
    <row r="12" spans="1:18" ht="17.25" hidden="1" customHeight="1">
      <c r="A12" s="136"/>
      <c r="B12" s="139"/>
      <c r="C12" s="142"/>
      <c r="D12" s="145"/>
      <c r="E12" s="149" t="str">
        <f>IF(ISERROR(VLOOKUP(4,[1]作成!$H$57:$K$111,3,FALSE))," ",VLOOKUP(4,[1]作成!$H$57:$K$111,3,FALSE))</f>
        <v>やきそば</v>
      </c>
      <c r="F12" s="150"/>
      <c r="G12" s="47" t="s">
        <v>102</v>
      </c>
      <c r="H12" s="47" t="s">
        <v>30</v>
      </c>
      <c r="I12" s="35"/>
      <c r="J12" s="47" t="s">
        <v>68</v>
      </c>
      <c r="K12" s="47" t="s">
        <v>44</v>
      </c>
      <c r="L12" s="56" t="s">
        <v>23</v>
      </c>
      <c r="M12" s="47" t="s">
        <v>52</v>
      </c>
      <c r="N12" s="34"/>
      <c r="O12" s="36"/>
      <c r="P12" s="48">
        <f>IF([1]計算!X8=0," ",[1]計算!X8)</f>
        <v>22.4</v>
      </c>
      <c r="Q12" s="50" t="s">
        <v>141</v>
      </c>
    </row>
    <row r="13" spans="1:18" ht="17.25" hidden="1" customHeight="1">
      <c r="A13" s="136"/>
      <c r="B13" s="139"/>
      <c r="C13" s="142"/>
      <c r="D13" s="145"/>
      <c r="E13" s="149" t="str">
        <f>IF(ISERROR(VLOOKUP(5,[1]作成!$H$57:$K$111,3,FALSE))," ",VLOOKUP(5,[1]作成!$H$57:$K$111,3,FALSE))</f>
        <v>ちゅうかふうコーンスープ</v>
      </c>
      <c r="F13" s="150"/>
      <c r="G13" s="47" t="s">
        <v>26</v>
      </c>
      <c r="H13" s="47" t="s">
        <v>86</v>
      </c>
      <c r="I13" s="35"/>
      <c r="J13" s="47" t="s">
        <v>140</v>
      </c>
      <c r="K13" s="47" t="s">
        <v>83</v>
      </c>
      <c r="L13" s="36"/>
      <c r="M13" s="47" t="s">
        <v>33</v>
      </c>
      <c r="N13" s="34"/>
      <c r="O13" s="35"/>
      <c r="P13" s="48">
        <f>IF([1]計算!Z8=0," ",[1]計算!Z8)</f>
        <v>19.924899999999994</v>
      </c>
      <c r="Q13" s="50" t="s">
        <v>141</v>
      </c>
    </row>
    <row r="14" spans="1:18" ht="17.25" hidden="1" customHeight="1">
      <c r="A14" s="137"/>
      <c r="B14" s="140"/>
      <c r="C14" s="143"/>
      <c r="D14" s="146"/>
      <c r="E14" s="57" t="str">
        <f>IF(ISERROR(VLOOKUP(6,[1]作成!$H$57:$K$111,3,FALSE))," ",VLOOKUP(6,[1]作成!$H$57:$K$111,3,FALSE))</f>
        <v xml:space="preserve"> </v>
      </c>
      <c r="F14" s="58" t="str">
        <f>IF(ISERROR(VLOOKUP(7,[1]作成!$H$57:$K$111,3,FALSE))," ",VLOOKUP(7,[1]作成!$H$57:$K$111,3,FALSE))</f>
        <v xml:space="preserve"> </v>
      </c>
      <c r="G14" s="54" t="s">
        <v>111</v>
      </c>
      <c r="H14" s="53" t="s">
        <v>96</v>
      </c>
      <c r="I14" s="39"/>
      <c r="J14" s="53" t="s">
        <v>35</v>
      </c>
      <c r="K14" s="53" t="s">
        <v>112</v>
      </c>
      <c r="L14" s="40"/>
      <c r="M14" s="53" t="s">
        <v>84</v>
      </c>
      <c r="N14" s="38"/>
      <c r="O14" s="39"/>
      <c r="P14" s="133" t="str">
        <f>IF([1]人数!I14=0," ",[1]人数!I14)</f>
        <v xml:space="preserve"> </v>
      </c>
      <c r="Q14" s="134"/>
    </row>
    <row r="15" spans="1:18" ht="17.25" hidden="1" customHeight="1">
      <c r="A15" s="135">
        <f>IF([1]人数!$F15=0," ",[1]人数!$F15)</f>
        <v>5</v>
      </c>
      <c r="B15" s="138" t="s">
        <v>18</v>
      </c>
      <c r="C15" s="151" t="str">
        <f>IF(ISERROR(VLOOKUP(1,[1]作成!$H$112:$K$166,3,FALSE))," ",VLOOKUP(1,[1]作成!$H$112:$K$166,3,FALSE))</f>
        <v>コーンごはん</v>
      </c>
      <c r="D15" s="144" t="str">
        <f>IF(ISERROR(VLOOKUP(2,[1]作成!$H$112:$K$166,4,FALSE))," ",VLOOKUP(2,[1]作成!$H$112:$K$166,4,FALSE))</f>
        <v>牛乳</v>
      </c>
      <c r="E15" s="147" t="str">
        <f>IF(ISERROR(VLOOKUP(3,[1]作成!$H$112:$K$166,3,FALSE))," ",VLOOKUP(3,[1]作成!$H$112:$K$166,3,FALSE))</f>
        <v>とりにくとなつやさいのあげからめ</v>
      </c>
      <c r="F15" s="148"/>
      <c r="G15" s="47" t="s">
        <v>113</v>
      </c>
      <c r="H15" s="47" t="s">
        <v>79</v>
      </c>
      <c r="I15" s="35"/>
      <c r="J15" s="47" t="s">
        <v>114</v>
      </c>
      <c r="K15" s="47" t="s">
        <v>35</v>
      </c>
      <c r="L15" s="56"/>
      <c r="M15" s="47" t="s">
        <v>115</v>
      </c>
      <c r="N15" s="47" t="s">
        <v>33</v>
      </c>
      <c r="O15" s="31"/>
      <c r="P15" s="48">
        <f>IF([1]計算!U9=0," ",[1]計算!U9)</f>
        <v>655.16610000000003</v>
      </c>
      <c r="Q15" s="49" t="s">
        <v>139</v>
      </c>
    </row>
    <row r="16" spans="1:18" ht="17.25" hidden="1" customHeight="1">
      <c r="A16" s="136"/>
      <c r="B16" s="139"/>
      <c r="C16" s="152"/>
      <c r="D16" s="145"/>
      <c r="E16" s="149" t="str">
        <f>IF(ISERROR(VLOOKUP(4,[1]作成!$H$112:$K$166,3,FALSE))," ",VLOOKUP(4,[1]作成!$H$112:$K$166,3,FALSE))</f>
        <v>さつまあげとこまつなのみそしる</v>
      </c>
      <c r="F16" s="150"/>
      <c r="G16" s="47" t="s">
        <v>21</v>
      </c>
      <c r="H16" s="47" t="s">
        <v>70</v>
      </c>
      <c r="I16" s="35"/>
      <c r="J16" s="47" t="s">
        <v>54</v>
      </c>
      <c r="K16" s="47" t="s">
        <v>140</v>
      </c>
      <c r="L16" s="56"/>
      <c r="M16" s="47" t="s">
        <v>74</v>
      </c>
      <c r="N16" s="47"/>
      <c r="O16" s="35"/>
      <c r="P16" s="48">
        <f>IF([1]計算!X9=0," ",[1]計算!X9)</f>
        <v>25.259760000000004</v>
      </c>
      <c r="Q16" s="50" t="s">
        <v>141</v>
      </c>
    </row>
    <row r="17" spans="1:18" ht="17.25" hidden="1" customHeight="1">
      <c r="A17" s="136"/>
      <c r="B17" s="139"/>
      <c r="C17" s="152"/>
      <c r="D17" s="145"/>
      <c r="E17" s="149" t="str">
        <f>IF(ISERROR(VLOOKUP(5,[1]作成!$H$112:$K$166,3,FALSE))," ",VLOOKUP(5,[1]作成!$H$112:$K$166,3,FALSE))</f>
        <v xml:space="preserve"> </v>
      </c>
      <c r="F17" s="150"/>
      <c r="G17" s="47" t="s">
        <v>30</v>
      </c>
      <c r="H17" s="34"/>
      <c r="I17" s="35"/>
      <c r="J17" s="47" t="s">
        <v>116</v>
      </c>
      <c r="K17" s="47" t="s">
        <v>68</v>
      </c>
      <c r="L17" s="35"/>
      <c r="M17" s="47" t="s">
        <v>25</v>
      </c>
      <c r="N17" s="34"/>
      <c r="O17" s="35"/>
      <c r="P17" s="48">
        <f>IF([1]計算!Z9=0," ",[1]計算!Z9)</f>
        <v>19.867349999999995</v>
      </c>
      <c r="Q17" s="50" t="s">
        <v>141</v>
      </c>
    </row>
    <row r="18" spans="1:18" ht="17.25" hidden="1" customHeight="1">
      <c r="A18" s="137"/>
      <c r="B18" s="140"/>
      <c r="C18" s="153"/>
      <c r="D18" s="146"/>
      <c r="E18" s="57" t="str">
        <f>IF(ISERROR(VLOOKUP(6,[1]作成!$H$112:$K$166,3,FALSE))," ",VLOOKUP(6,[1]作成!$H$112:$K$166,3,FALSE))</f>
        <v xml:space="preserve"> </v>
      </c>
      <c r="F18" s="58" t="str">
        <f>IF(ISERROR(VLOOKUP(7,[1]作成!$H$112:$K$166,3,FALSE))," ",VLOOKUP(7,[1]作成!$H$112:$K$166,3,FALSE))</f>
        <v xml:space="preserve"> </v>
      </c>
      <c r="G18" s="47" t="s">
        <v>78</v>
      </c>
      <c r="H18" s="38"/>
      <c r="I18" s="39"/>
      <c r="J18" s="47" t="s">
        <v>60</v>
      </c>
      <c r="K18" s="47" t="s">
        <v>27</v>
      </c>
      <c r="L18" s="39"/>
      <c r="M18" s="47" t="s">
        <v>52</v>
      </c>
      <c r="N18" s="38"/>
      <c r="O18" s="39"/>
      <c r="P18" s="133" t="str">
        <f>IF([1]人数!I15=0," ",[1]人数!I15)</f>
        <v xml:space="preserve"> </v>
      </c>
      <c r="Q18" s="134"/>
    </row>
    <row r="19" spans="1:18" ht="17.25" hidden="1" customHeight="1">
      <c r="A19" s="135">
        <f>IF([1]人数!$F16=0," ",[1]人数!$F16)</f>
        <v>6</v>
      </c>
      <c r="B19" s="138" t="s">
        <v>19</v>
      </c>
      <c r="C19" s="151" t="str">
        <f>IF(ISERROR(VLOOKUP(1,[1]作成!$H$167:$K$221,3,FALSE))," ",VLOOKUP(1,[1]作成!$H$167:$K$221,3,FALSE))</f>
        <v>ごはん</v>
      </c>
      <c r="D19" s="144" t="str">
        <f>IF(ISERROR(VLOOKUP(2,[1]作成!$H$167:$K$221,4,FALSE))," ",VLOOKUP(2,[1]作成!$H$167:$K$221,4,FALSE))</f>
        <v>牛乳</v>
      </c>
      <c r="E19" s="147" t="str">
        <f>IF(ISERROR(VLOOKUP(3,[1]作成!$H$167:$K$221,3,FALSE))," ",VLOOKUP(3,[1]作成!$H$167:$K$221,3,FALSE))</f>
        <v>ポークシュウマイ</v>
      </c>
      <c r="F19" s="148"/>
      <c r="G19" s="55" t="s">
        <v>21</v>
      </c>
      <c r="H19" s="34" t="s">
        <v>86</v>
      </c>
      <c r="I19" s="35"/>
      <c r="J19" s="29" t="s">
        <v>49</v>
      </c>
      <c r="K19" s="59" t="s">
        <v>68</v>
      </c>
      <c r="L19" s="36" t="s">
        <v>23</v>
      </c>
      <c r="M19" s="55" t="s">
        <v>45</v>
      </c>
      <c r="N19" s="47" t="s">
        <v>25</v>
      </c>
      <c r="O19" s="60"/>
      <c r="P19" s="48">
        <f>IF([1]計算!U10=0," ",[1]計算!U10)</f>
        <v>627.87389999999994</v>
      </c>
      <c r="Q19" s="49" t="s">
        <v>139</v>
      </c>
    </row>
    <row r="20" spans="1:18" ht="17.25" hidden="1" customHeight="1">
      <c r="A20" s="136"/>
      <c r="B20" s="139"/>
      <c r="C20" s="152"/>
      <c r="D20" s="145"/>
      <c r="E20" s="149" t="str">
        <f>IF(ISERROR(VLOOKUP(4,[1]作成!$H$167:$K$221,3,FALSE))," ",VLOOKUP(4,[1]作成!$H$167:$K$221,3,FALSE))</f>
        <v>やさいのピリから</v>
      </c>
      <c r="F20" s="150"/>
      <c r="G20" s="47" t="s">
        <v>117</v>
      </c>
      <c r="H20" s="34"/>
      <c r="I20" s="35"/>
      <c r="J20" s="33" t="s">
        <v>44</v>
      </c>
      <c r="K20" s="47" t="s">
        <v>140</v>
      </c>
      <c r="L20" s="35"/>
      <c r="M20" s="47" t="s">
        <v>28</v>
      </c>
      <c r="N20" s="34"/>
      <c r="O20" s="60"/>
      <c r="P20" s="48">
        <f>IF([1]計算!X10=0," ",[1]計算!X10)</f>
        <v>21.651319999999998</v>
      </c>
      <c r="Q20" s="50" t="s">
        <v>141</v>
      </c>
    </row>
    <row r="21" spans="1:18" ht="17.25" hidden="1" customHeight="1">
      <c r="A21" s="136"/>
      <c r="B21" s="139"/>
      <c r="C21" s="152"/>
      <c r="D21" s="145"/>
      <c r="E21" s="149" t="str">
        <f>IF(ISERROR(VLOOKUP(5,[1]作成!$H$167:$K$221,3,FALSE))," ",VLOOKUP(5,[1]作成!$H$167:$K$221,3,FALSE))</f>
        <v>マーボーどうふ</v>
      </c>
      <c r="F21" s="150"/>
      <c r="G21" s="47" t="s">
        <v>26</v>
      </c>
      <c r="H21" s="34"/>
      <c r="I21" s="35"/>
      <c r="J21" s="33" t="s">
        <v>35</v>
      </c>
      <c r="K21" s="47" t="s">
        <v>118</v>
      </c>
      <c r="L21" s="35"/>
      <c r="M21" s="47" t="s">
        <v>33</v>
      </c>
      <c r="N21" s="34"/>
      <c r="O21" s="60"/>
      <c r="P21" s="48">
        <f>IF([1]計算!Z10=0," ",[1]計算!Z10)</f>
        <v>17.079470000000004</v>
      </c>
      <c r="Q21" s="50" t="s">
        <v>141</v>
      </c>
    </row>
    <row r="22" spans="1:18" ht="17.25" hidden="1" customHeight="1">
      <c r="A22" s="137"/>
      <c r="B22" s="140"/>
      <c r="C22" s="153"/>
      <c r="D22" s="146"/>
      <c r="E22" s="57" t="str">
        <f>IF(ISERROR(VLOOKUP(6,[1]作成!$H$167:$K$221,3,FALSE))," ",VLOOKUP(6,[1]作成!$H$167:$K$221,3,FALSE))</f>
        <v xml:space="preserve"> </v>
      </c>
      <c r="F22" s="58" t="str">
        <f>IF(ISERROR(VLOOKUP(7,[1]作成!$H$167:$K$221,3,FALSE))," ",VLOOKUP(7,[1]作成!$H$167:$K$221,3,FALSE))</f>
        <v xml:space="preserve"> </v>
      </c>
      <c r="G22" s="47" t="s">
        <v>51</v>
      </c>
      <c r="H22" s="34"/>
      <c r="I22" s="35"/>
      <c r="J22" s="37" t="s">
        <v>31</v>
      </c>
      <c r="K22" s="47" t="s">
        <v>82</v>
      </c>
      <c r="L22" s="35"/>
      <c r="M22" s="54" t="s">
        <v>52</v>
      </c>
      <c r="N22" s="42"/>
      <c r="O22" s="60"/>
      <c r="P22" s="133" t="str">
        <f>IF([1]人数!I16=0," ",[1]人数!I16)</f>
        <v>七夕メニュー</v>
      </c>
      <c r="Q22" s="134"/>
    </row>
    <row r="23" spans="1:18" ht="30.2" customHeight="1">
      <c r="A23" s="135">
        <v>2</v>
      </c>
      <c r="B23" s="138" t="s">
        <v>16</v>
      </c>
      <c r="C23" s="151" t="str">
        <f>IF(ISERROR(VLOOKUP(1,[1]作成!$H$2:$K$56,3,FALSE))," ",VLOOKUP(1,[1]作成!$H$2:$K$56,3,FALSE))</f>
        <v>ごはん</v>
      </c>
      <c r="D23" s="154" t="str">
        <f>IF(ISERROR(VLOOKUP(2,[1]作成!$H$2:$K$56,4,FALSE))," ",VLOOKUP(2,[1]作成!$H$2:$K$56,4,FALSE))</f>
        <v>牛乳</v>
      </c>
      <c r="E23" s="147" t="str">
        <f>IF(ISERROR(VLOOKUP(3,[1]作成!$H$2:$K$56,3,FALSE))," ",VLOOKUP(3,[1]作成!$H$2:$K$56,3,FALSE))</f>
        <v>とりにくのからあげ</v>
      </c>
      <c r="F23" s="148"/>
      <c r="G23" s="79" t="s">
        <v>21</v>
      </c>
      <c r="H23" s="79" t="s">
        <v>105</v>
      </c>
      <c r="I23" s="64" t="s">
        <v>70</v>
      </c>
      <c r="J23" s="79" t="s">
        <v>44</v>
      </c>
      <c r="K23" s="65" t="s">
        <v>31</v>
      </c>
      <c r="L23" s="64" t="s">
        <v>27</v>
      </c>
      <c r="M23" s="79" t="s">
        <v>45</v>
      </c>
      <c r="N23" s="79" t="s">
        <v>28</v>
      </c>
      <c r="O23" s="65"/>
      <c r="P23" s="48">
        <v>688.65710000000013</v>
      </c>
      <c r="Q23" s="49" t="s">
        <v>154</v>
      </c>
      <c r="R23" s="8" t="s">
        <v>42</v>
      </c>
    </row>
    <row r="24" spans="1:18" ht="30.2" customHeight="1">
      <c r="A24" s="136"/>
      <c r="B24" s="139"/>
      <c r="C24" s="152"/>
      <c r="D24" s="155"/>
      <c r="E24" s="149" t="str">
        <f>IF(ISERROR(VLOOKUP(4,[1]作成!$H$2:$K$56,3,FALSE))," ",VLOOKUP(4,[1]作成!$H$2:$K$56,3,FALSE))</f>
        <v>とうふとじゃこのサラダ</v>
      </c>
      <c r="F24" s="150"/>
      <c r="G24" s="79" t="s">
        <v>30</v>
      </c>
      <c r="H24" s="79" t="s">
        <v>26</v>
      </c>
      <c r="I24" s="66"/>
      <c r="J24" s="79" t="s">
        <v>35</v>
      </c>
      <c r="K24" s="67" t="s">
        <v>68</v>
      </c>
      <c r="L24" s="66"/>
      <c r="M24" s="79" t="s">
        <v>33</v>
      </c>
      <c r="N24" s="79" t="s">
        <v>97</v>
      </c>
      <c r="O24" s="67"/>
      <c r="P24" s="48">
        <v>27.479883000000001</v>
      </c>
      <c r="Q24" s="50" t="s">
        <v>155</v>
      </c>
      <c r="R24" s="8" t="s">
        <v>42</v>
      </c>
    </row>
    <row r="25" spans="1:18" ht="30.2" customHeight="1">
      <c r="A25" s="136"/>
      <c r="B25" s="139"/>
      <c r="C25" s="152"/>
      <c r="D25" s="155"/>
      <c r="E25" s="149" t="str">
        <f>IF(ISERROR(VLOOKUP(5,[1]作成!$H$2:$K$56,3,FALSE))," ",VLOOKUP(5,[1]作成!$H$2:$K$56,3,FALSE))</f>
        <v>しらたまだんごのみそしる</v>
      </c>
      <c r="F25" s="150"/>
      <c r="G25" s="79" t="s">
        <v>106</v>
      </c>
      <c r="H25" s="79" t="s">
        <v>86</v>
      </c>
      <c r="I25" s="66"/>
      <c r="J25" s="79" t="s">
        <v>49</v>
      </c>
      <c r="K25" s="67" t="s">
        <v>160</v>
      </c>
      <c r="L25" s="68"/>
      <c r="M25" s="79" t="s">
        <v>25</v>
      </c>
      <c r="N25" s="79"/>
      <c r="O25" s="69"/>
      <c r="P25" s="48">
        <v>20.314008999999999</v>
      </c>
      <c r="Q25" s="50" t="s">
        <v>155</v>
      </c>
      <c r="R25" s="8" t="s">
        <v>42</v>
      </c>
    </row>
    <row r="26" spans="1:18" ht="30.2" customHeight="1">
      <c r="A26" s="137"/>
      <c r="B26" s="140"/>
      <c r="C26" s="153"/>
      <c r="D26" s="156"/>
      <c r="E26" s="51" t="str">
        <f>IF(ISERROR(VLOOKUP(6,[1]作成!$H$2:$K$56,3,FALSE))," ",VLOOKUP(6,[1]作成!$H$2:$K$56,3,FALSE))</f>
        <v xml:space="preserve"> </v>
      </c>
      <c r="F26" s="51" t="str">
        <f>IF(ISERROR(VLOOKUP(7,[1]作成!$H$2:$K$56,3,FALSE))," ",VLOOKUP(7,[1]作成!$H$2:$K$56,3,FALSE))</f>
        <v xml:space="preserve"> </v>
      </c>
      <c r="G26" s="80" t="s">
        <v>107</v>
      </c>
      <c r="H26" s="81" t="s">
        <v>62</v>
      </c>
      <c r="I26" s="70"/>
      <c r="J26" s="82" t="s">
        <v>161</v>
      </c>
      <c r="K26" s="71" t="s">
        <v>73</v>
      </c>
      <c r="L26" s="70"/>
      <c r="M26" s="82" t="s">
        <v>52</v>
      </c>
      <c r="N26" s="71"/>
      <c r="O26" s="69"/>
      <c r="P26" s="133" t="s">
        <v>104</v>
      </c>
      <c r="Q26" s="134"/>
      <c r="R26" s="8" t="s">
        <v>42</v>
      </c>
    </row>
    <row r="27" spans="1:18" ht="30.2" customHeight="1">
      <c r="A27" s="135">
        <v>3</v>
      </c>
      <c r="B27" s="138" t="s">
        <v>142</v>
      </c>
      <c r="C27" s="141" t="str">
        <f>IF(ISERROR(VLOOKUP(1,[1]作成!$H$57:$K$111,3,FALSE))," ",VLOOKUP(1,[1]作成!$H$57:$K$111,3,FALSE))</f>
        <v>コッペパン
（セルフサンド）</v>
      </c>
      <c r="D27" s="154" t="str">
        <f>IF(ISERROR(VLOOKUP(2,[1]作成!$H$57:$K$111,4,FALSE))," ",VLOOKUP(2,[1]作成!$H$57:$K$111,4,FALSE))</f>
        <v>牛乳</v>
      </c>
      <c r="E27" s="147" t="str">
        <f>IF(ISERROR(VLOOKUP(3,[1]作成!$H$57:$K$111,3,FALSE))," ",VLOOKUP(3,[1]作成!$H$57:$K$111,3,FALSE))</f>
        <v>ウインナーのケチャップからめ</v>
      </c>
      <c r="F27" s="148"/>
      <c r="G27" s="83" t="s">
        <v>21</v>
      </c>
      <c r="H27" s="79" t="s">
        <v>108</v>
      </c>
      <c r="I27" s="66" t="s">
        <v>34</v>
      </c>
      <c r="J27" s="79" t="s">
        <v>31</v>
      </c>
      <c r="K27" s="79" t="s">
        <v>22</v>
      </c>
      <c r="L27" s="84" t="s">
        <v>87</v>
      </c>
      <c r="M27" s="83" t="s">
        <v>109</v>
      </c>
      <c r="N27" s="65" t="s">
        <v>25</v>
      </c>
      <c r="O27" s="64"/>
      <c r="P27" s="48">
        <v>657.66239999999993</v>
      </c>
      <c r="Q27" s="49" t="s">
        <v>154</v>
      </c>
      <c r="R27" s="8" t="s">
        <v>42</v>
      </c>
    </row>
    <row r="28" spans="1:18" ht="30.2" customHeight="1">
      <c r="A28" s="136"/>
      <c r="B28" s="139"/>
      <c r="C28" s="142"/>
      <c r="D28" s="155"/>
      <c r="E28" s="149" t="str">
        <f>IF(ISERROR(VLOOKUP(4,[1]作成!$H$57:$K$111,3,FALSE))," ",VLOOKUP(4,[1]作成!$H$57:$K$111,3,FALSE))</f>
        <v>やきそば</v>
      </c>
      <c r="F28" s="150"/>
      <c r="G28" s="79" t="s">
        <v>102</v>
      </c>
      <c r="H28" s="79" t="s">
        <v>30</v>
      </c>
      <c r="I28" s="68"/>
      <c r="J28" s="79" t="s">
        <v>68</v>
      </c>
      <c r="K28" s="79" t="s">
        <v>44</v>
      </c>
      <c r="L28" s="84" t="s">
        <v>23</v>
      </c>
      <c r="M28" s="79" t="s">
        <v>52</v>
      </c>
      <c r="N28" s="67"/>
      <c r="O28" s="66"/>
      <c r="P28" s="48">
        <v>28.775030000000001</v>
      </c>
      <c r="Q28" s="50" t="s">
        <v>155</v>
      </c>
      <c r="R28" s="8" t="s">
        <v>42</v>
      </c>
    </row>
    <row r="29" spans="1:18" ht="30.2" customHeight="1">
      <c r="A29" s="136"/>
      <c r="B29" s="139"/>
      <c r="C29" s="142"/>
      <c r="D29" s="155"/>
      <c r="E29" s="149" t="str">
        <f>IF(ISERROR(VLOOKUP(5,[1]作成!$H$57:$K$111,3,FALSE))," ",VLOOKUP(5,[1]作成!$H$57:$K$111,3,FALSE))</f>
        <v>ちゅうかふうコーンスープ</v>
      </c>
      <c r="F29" s="150"/>
      <c r="G29" s="79" t="s">
        <v>26</v>
      </c>
      <c r="H29" s="79" t="s">
        <v>86</v>
      </c>
      <c r="I29" s="68"/>
      <c r="J29" s="79" t="s">
        <v>162</v>
      </c>
      <c r="K29" s="79" t="s">
        <v>83</v>
      </c>
      <c r="L29" s="66"/>
      <c r="M29" s="79" t="s">
        <v>33</v>
      </c>
      <c r="N29" s="67"/>
      <c r="O29" s="68"/>
      <c r="P29" s="48">
        <v>28.219420000000003</v>
      </c>
      <c r="Q29" s="50" t="s">
        <v>155</v>
      </c>
      <c r="R29" s="8" t="s">
        <v>53</v>
      </c>
    </row>
    <row r="30" spans="1:18" ht="30.2" customHeight="1">
      <c r="A30" s="137"/>
      <c r="B30" s="140"/>
      <c r="C30" s="143"/>
      <c r="D30" s="156"/>
      <c r="E30" s="57" t="str">
        <f>IF(ISERROR(VLOOKUP(6,[1]作成!$H$57:$K$111,3,FALSE))," ",VLOOKUP(6,[1]作成!$H$57:$K$111,3,FALSE))</f>
        <v xml:space="preserve"> </v>
      </c>
      <c r="F30" s="58" t="str">
        <f>IF(ISERROR(VLOOKUP(7,[1]作成!$H$57:$K$111,3,FALSE))," ",VLOOKUP(7,[1]作成!$H$57:$K$111,3,FALSE))</f>
        <v xml:space="preserve"> </v>
      </c>
      <c r="G30" s="82" t="s">
        <v>111</v>
      </c>
      <c r="H30" s="81" t="s">
        <v>96</v>
      </c>
      <c r="I30" s="70"/>
      <c r="J30" s="81" t="s">
        <v>35</v>
      </c>
      <c r="K30" s="81" t="s">
        <v>112</v>
      </c>
      <c r="L30" s="72"/>
      <c r="M30" s="81" t="s">
        <v>84</v>
      </c>
      <c r="N30" s="71"/>
      <c r="O30" s="70"/>
      <c r="P30" s="133" t="s">
        <v>104</v>
      </c>
      <c r="Q30" s="134"/>
      <c r="R30" s="8" t="s">
        <v>1</v>
      </c>
    </row>
    <row r="31" spans="1:18" ht="30.2" customHeight="1">
      <c r="A31" s="135">
        <v>4</v>
      </c>
      <c r="B31" s="138" t="s">
        <v>18</v>
      </c>
      <c r="C31" s="151" t="str">
        <f>IF(ISERROR(VLOOKUP(1,[1]作成!$H$112:$K$166,3,FALSE))," ",VLOOKUP(1,[1]作成!$H$112:$K$166,3,FALSE))</f>
        <v>コーンごはん</v>
      </c>
      <c r="D31" s="154" t="str">
        <f>IF(ISERROR(VLOOKUP(2,[1]作成!$H$112:$K$166,4,FALSE))," ",VLOOKUP(2,[1]作成!$H$112:$K$166,4,FALSE))</f>
        <v>牛乳</v>
      </c>
      <c r="E31" s="147" t="str">
        <f>IF(ISERROR(VLOOKUP(3,[1]作成!$H$112:$K$166,3,FALSE))," ",VLOOKUP(3,[1]作成!$H$112:$K$166,3,FALSE))</f>
        <v>とりにくとなつやさいのあげからめ</v>
      </c>
      <c r="F31" s="148"/>
      <c r="G31" s="79" t="s">
        <v>173</v>
      </c>
      <c r="H31" s="79" t="s">
        <v>79</v>
      </c>
      <c r="I31" s="68"/>
      <c r="J31" s="79" t="s">
        <v>114</v>
      </c>
      <c r="K31" s="79" t="s">
        <v>35</v>
      </c>
      <c r="L31" s="84"/>
      <c r="M31" s="79" t="s">
        <v>115</v>
      </c>
      <c r="N31" s="79" t="s">
        <v>33</v>
      </c>
      <c r="O31" s="73"/>
      <c r="P31" s="48">
        <v>600.84499999999991</v>
      </c>
      <c r="Q31" s="49" t="s">
        <v>154</v>
      </c>
      <c r="R31" s="8" t="s">
        <v>37</v>
      </c>
    </row>
    <row r="32" spans="1:18" ht="30.2" customHeight="1">
      <c r="A32" s="136"/>
      <c r="B32" s="139"/>
      <c r="C32" s="152"/>
      <c r="D32" s="155"/>
      <c r="E32" s="149" t="str">
        <f>IF(ISERROR(VLOOKUP(4,[1]作成!$H$112:$K$166,3,FALSE))," ",VLOOKUP(4,[1]作成!$H$112:$K$166,3,FALSE))</f>
        <v>さつまあげとこまつなのみそしる</v>
      </c>
      <c r="F32" s="150"/>
      <c r="G32" s="79" t="s">
        <v>21</v>
      </c>
      <c r="H32" s="79" t="s">
        <v>70</v>
      </c>
      <c r="I32" s="68"/>
      <c r="J32" s="79" t="s">
        <v>54</v>
      </c>
      <c r="K32" s="79" t="s">
        <v>163</v>
      </c>
      <c r="L32" s="84"/>
      <c r="M32" s="79" t="s">
        <v>74</v>
      </c>
      <c r="N32" s="79"/>
      <c r="O32" s="68"/>
      <c r="P32" s="48">
        <v>22.4</v>
      </c>
      <c r="Q32" s="50" t="s">
        <v>155</v>
      </c>
      <c r="R32" s="8" t="s">
        <v>37</v>
      </c>
    </row>
    <row r="33" spans="1:18" ht="30.2" customHeight="1">
      <c r="A33" s="136"/>
      <c r="B33" s="139"/>
      <c r="C33" s="152"/>
      <c r="D33" s="155"/>
      <c r="E33" s="149" t="str">
        <f>IF(ISERROR(VLOOKUP(5,[1]作成!$H$112:$K$166,3,FALSE))," ",VLOOKUP(5,[1]作成!$H$112:$K$166,3,FALSE))</f>
        <v xml:space="preserve"> </v>
      </c>
      <c r="F33" s="150"/>
      <c r="G33" s="79" t="s">
        <v>30</v>
      </c>
      <c r="H33" s="67"/>
      <c r="I33" s="68"/>
      <c r="J33" s="79" t="s">
        <v>116</v>
      </c>
      <c r="K33" s="79" t="s">
        <v>68</v>
      </c>
      <c r="L33" s="68"/>
      <c r="M33" s="79" t="s">
        <v>25</v>
      </c>
      <c r="N33" s="67"/>
      <c r="O33" s="68"/>
      <c r="P33" s="48">
        <v>19.924899999999994</v>
      </c>
      <c r="Q33" s="50" t="s">
        <v>155</v>
      </c>
      <c r="R33" s="8" t="s">
        <v>1</v>
      </c>
    </row>
    <row r="34" spans="1:18" ht="30.2" customHeight="1">
      <c r="A34" s="137"/>
      <c r="B34" s="140"/>
      <c r="C34" s="153"/>
      <c r="D34" s="156"/>
      <c r="E34" s="57" t="str">
        <f>IF(ISERROR(VLOOKUP(6,[1]作成!$H$112:$K$166,3,FALSE))," ",VLOOKUP(6,[1]作成!$H$112:$K$166,3,FALSE))</f>
        <v xml:space="preserve"> </v>
      </c>
      <c r="F34" s="58" t="str">
        <f>IF(ISERROR(VLOOKUP(7,[1]作成!$H$112:$K$166,3,FALSE))," ",VLOOKUP(7,[1]作成!$H$112:$K$166,3,FALSE))</f>
        <v xml:space="preserve"> </v>
      </c>
      <c r="G34" s="79" t="s">
        <v>78</v>
      </c>
      <c r="H34" s="71"/>
      <c r="I34" s="70"/>
      <c r="J34" s="79" t="s">
        <v>60</v>
      </c>
      <c r="K34" s="79" t="s">
        <v>27</v>
      </c>
      <c r="L34" s="70"/>
      <c r="M34" s="79" t="s">
        <v>52</v>
      </c>
      <c r="N34" s="71"/>
      <c r="O34" s="70"/>
      <c r="P34" s="133" t="s">
        <v>104</v>
      </c>
      <c r="Q34" s="134"/>
      <c r="R34" s="8" t="s">
        <v>1</v>
      </c>
    </row>
    <row r="35" spans="1:18" ht="30.2" customHeight="1">
      <c r="A35" s="135">
        <v>5</v>
      </c>
      <c r="B35" s="138" t="s">
        <v>19</v>
      </c>
      <c r="C35" s="151" t="str">
        <f>IF(ISERROR(VLOOKUP(1,[1]作成!$H$167:$K$221,3,FALSE))," ",VLOOKUP(1,[1]作成!$H$167:$K$221,3,FALSE))</f>
        <v>ごはん</v>
      </c>
      <c r="D35" s="154" t="str">
        <f>IF(ISERROR(VLOOKUP(2,[1]作成!$H$167:$K$221,4,FALSE))," ",VLOOKUP(2,[1]作成!$H$167:$K$221,4,FALSE))</f>
        <v>牛乳</v>
      </c>
      <c r="E35" s="147" t="str">
        <f>IF(ISERROR(VLOOKUP(3,[1]作成!$H$167:$K$221,3,FALSE))," ",VLOOKUP(3,[1]作成!$H$167:$K$221,3,FALSE))</f>
        <v>ポークシュウマイ</v>
      </c>
      <c r="F35" s="148"/>
      <c r="G35" s="83" t="s">
        <v>21</v>
      </c>
      <c r="H35" s="67" t="s">
        <v>86</v>
      </c>
      <c r="I35" s="68"/>
      <c r="J35" s="74" t="s">
        <v>49</v>
      </c>
      <c r="K35" s="85" t="s">
        <v>68</v>
      </c>
      <c r="L35" s="66" t="s">
        <v>23</v>
      </c>
      <c r="M35" s="83" t="s">
        <v>45</v>
      </c>
      <c r="N35" s="79" t="s">
        <v>25</v>
      </c>
      <c r="O35" s="75"/>
      <c r="P35" s="48">
        <v>655.16610000000003</v>
      </c>
      <c r="Q35" s="49" t="s">
        <v>154</v>
      </c>
      <c r="R35" s="8" t="s">
        <v>1</v>
      </c>
    </row>
    <row r="36" spans="1:18" ht="30.2" customHeight="1">
      <c r="A36" s="136"/>
      <c r="B36" s="139"/>
      <c r="C36" s="152"/>
      <c r="D36" s="155"/>
      <c r="E36" s="149" t="str">
        <f>IF(ISERROR(VLOOKUP(4,[1]作成!$H$167:$K$221,3,FALSE))," ",VLOOKUP(4,[1]作成!$H$167:$K$221,3,FALSE))</f>
        <v>やさいのピリから</v>
      </c>
      <c r="F36" s="150"/>
      <c r="G36" s="79" t="s">
        <v>117</v>
      </c>
      <c r="H36" s="67"/>
      <c r="I36" s="68"/>
      <c r="J36" s="76" t="s">
        <v>44</v>
      </c>
      <c r="K36" s="79" t="s">
        <v>162</v>
      </c>
      <c r="L36" s="68"/>
      <c r="M36" s="79" t="s">
        <v>28</v>
      </c>
      <c r="N36" s="67"/>
      <c r="O36" s="75"/>
      <c r="P36" s="48">
        <v>25.259760000000004</v>
      </c>
      <c r="Q36" s="50" t="s">
        <v>155</v>
      </c>
      <c r="R36" s="8" t="s">
        <v>1</v>
      </c>
    </row>
    <row r="37" spans="1:18" ht="30.2" customHeight="1">
      <c r="A37" s="136"/>
      <c r="B37" s="139"/>
      <c r="C37" s="152"/>
      <c r="D37" s="155"/>
      <c r="E37" s="149" t="str">
        <f>IF(ISERROR(VLOOKUP(5,[1]作成!$H$167:$K$221,3,FALSE))," ",VLOOKUP(5,[1]作成!$H$167:$K$221,3,FALSE))</f>
        <v>マーボーどうふ</v>
      </c>
      <c r="F37" s="150"/>
      <c r="G37" s="79" t="s">
        <v>26</v>
      </c>
      <c r="H37" s="67"/>
      <c r="I37" s="68"/>
      <c r="J37" s="76" t="s">
        <v>35</v>
      </c>
      <c r="K37" s="79" t="s">
        <v>118</v>
      </c>
      <c r="L37" s="68"/>
      <c r="M37" s="79" t="s">
        <v>33</v>
      </c>
      <c r="N37" s="67"/>
      <c r="O37" s="75"/>
      <c r="P37" s="48">
        <v>19.867349999999995</v>
      </c>
      <c r="Q37" s="50" t="s">
        <v>155</v>
      </c>
      <c r="R37" s="8" t="s">
        <v>1</v>
      </c>
    </row>
    <row r="38" spans="1:18" ht="30.2" customHeight="1">
      <c r="A38" s="137"/>
      <c r="B38" s="140"/>
      <c r="C38" s="153"/>
      <c r="D38" s="156"/>
      <c r="E38" s="57" t="str">
        <f>IF(ISERROR(VLOOKUP(6,[1]作成!$H$167:$K$221,3,FALSE))," ",VLOOKUP(6,[1]作成!$H$167:$K$221,3,FALSE))</f>
        <v xml:space="preserve"> </v>
      </c>
      <c r="F38" s="58" t="str">
        <f>IF(ISERROR(VLOOKUP(7,[1]作成!$H$167:$K$221,3,FALSE))," ",VLOOKUP(7,[1]作成!$H$167:$K$221,3,FALSE))</f>
        <v xml:space="preserve"> </v>
      </c>
      <c r="G38" s="79" t="s">
        <v>51</v>
      </c>
      <c r="H38" s="67"/>
      <c r="I38" s="68"/>
      <c r="J38" s="77" t="s">
        <v>31</v>
      </c>
      <c r="K38" s="79" t="s">
        <v>82</v>
      </c>
      <c r="L38" s="68"/>
      <c r="M38" s="82" t="s">
        <v>52</v>
      </c>
      <c r="N38" s="78"/>
      <c r="O38" s="75"/>
      <c r="P38" s="133" t="s">
        <v>104</v>
      </c>
      <c r="Q38" s="134"/>
      <c r="R38" s="8" t="s">
        <v>1</v>
      </c>
    </row>
    <row r="39" spans="1:18" ht="30.2" customHeight="1">
      <c r="A39" s="135">
        <v>6</v>
      </c>
      <c r="B39" s="138" t="s">
        <v>20</v>
      </c>
      <c r="C39" s="151" t="str">
        <f>IF(ISERROR(VLOOKUP(1,[1]作成!$H$222:$K$276,3,FALSE))," ",VLOOKUP(1,[1]作成!$H$222:$K$276,3,FALSE))</f>
        <v>ごはん</v>
      </c>
      <c r="D39" s="154" t="str">
        <f>IF(ISERROR(VLOOKUP(2,[1]作成!$H$222:$K$276,4,FALSE))," ",VLOOKUP(2,[1]作成!$H$222:$K$276,4,FALSE))</f>
        <v>牛乳</v>
      </c>
      <c r="E39" s="147" t="str">
        <f>IF(ISERROR(VLOOKUP(3,[1]作成!$H$222:$K$276,3,FALSE))," ",VLOOKUP(3,[1]作成!$H$222:$K$276,3,FALSE))</f>
        <v>ししゃものなんばんづけ</v>
      </c>
      <c r="F39" s="148"/>
      <c r="G39" s="83" t="s">
        <v>21</v>
      </c>
      <c r="H39" s="85" t="s">
        <v>43</v>
      </c>
      <c r="I39" s="73"/>
      <c r="J39" s="79" t="s">
        <v>23</v>
      </c>
      <c r="K39" s="85" t="s">
        <v>82</v>
      </c>
      <c r="L39" s="64"/>
      <c r="M39" s="79" t="s">
        <v>45</v>
      </c>
      <c r="N39" s="79" t="s">
        <v>33</v>
      </c>
      <c r="O39" s="64" t="s">
        <v>119</v>
      </c>
      <c r="P39" s="48">
        <v>627.87389999999994</v>
      </c>
      <c r="Q39" s="49" t="s">
        <v>154</v>
      </c>
      <c r="R39" s="8" t="s">
        <v>1</v>
      </c>
    </row>
    <row r="40" spans="1:18" ht="30.2" customHeight="1">
      <c r="A40" s="136"/>
      <c r="B40" s="139"/>
      <c r="C40" s="152"/>
      <c r="D40" s="155"/>
      <c r="E40" s="149" t="str">
        <f>IF(ISERROR(VLOOKUP(4,[1]作成!$H$222:$K$276,3,FALSE))," ",VLOOKUP(4,[1]作成!$H$222:$K$276,3,FALSE))</f>
        <v>ひじきとツナのいために</v>
      </c>
      <c r="F40" s="150"/>
      <c r="G40" s="79" t="s">
        <v>93</v>
      </c>
      <c r="H40" s="79" t="s">
        <v>47</v>
      </c>
      <c r="I40" s="68"/>
      <c r="J40" s="79" t="s">
        <v>163</v>
      </c>
      <c r="K40" s="79" t="s">
        <v>164</v>
      </c>
      <c r="L40" s="66"/>
      <c r="M40" s="79" t="s">
        <v>50</v>
      </c>
      <c r="N40" s="79" t="s">
        <v>120</v>
      </c>
      <c r="O40" s="66"/>
      <c r="P40" s="48">
        <v>21.651319999999998</v>
      </c>
      <c r="Q40" s="50" t="s">
        <v>155</v>
      </c>
      <c r="R40" s="8" t="s">
        <v>1</v>
      </c>
    </row>
    <row r="41" spans="1:18" ht="30.2" customHeight="1">
      <c r="A41" s="136"/>
      <c r="B41" s="139"/>
      <c r="C41" s="152"/>
      <c r="D41" s="155"/>
      <c r="E41" s="149" t="str">
        <f>IF(ISERROR(VLOOKUP(5,[1]作成!$H$222:$K$276,3,FALSE))," ",VLOOKUP(5,[1]作成!$H$222:$K$276,3,FALSE))</f>
        <v>あまのがわじる</v>
      </c>
      <c r="F41" s="150"/>
      <c r="G41" s="79" t="s">
        <v>72</v>
      </c>
      <c r="H41" s="67"/>
      <c r="I41" s="68"/>
      <c r="J41" s="79" t="s">
        <v>35</v>
      </c>
      <c r="K41" s="79" t="s">
        <v>64</v>
      </c>
      <c r="L41" s="66"/>
      <c r="M41" s="79" t="s">
        <v>25</v>
      </c>
      <c r="N41" s="79" t="s">
        <v>55</v>
      </c>
      <c r="O41" s="68"/>
      <c r="P41" s="48">
        <v>17.079470000000004</v>
      </c>
      <c r="Q41" s="50" t="s">
        <v>155</v>
      </c>
      <c r="R41" s="8" t="s">
        <v>1</v>
      </c>
    </row>
    <row r="42" spans="1:18" ht="30.2" customHeight="1">
      <c r="A42" s="137"/>
      <c r="B42" s="140"/>
      <c r="C42" s="153"/>
      <c r="D42" s="156"/>
      <c r="E42" s="57" t="str">
        <f>IF(ISERROR(VLOOKUP(6,[1]作成!$H$222:$K$276,3,FALSE))," ",VLOOKUP(6,[1]作成!$H$222:$K$276,3,FALSE))</f>
        <v>たなばたデザート</v>
      </c>
      <c r="F42" s="58" t="str">
        <f>IF(ISERROR(VLOOKUP(7,[1]作成!$H$222:$K$276,3,FALSE))," ",VLOOKUP(7,[1]作成!$H$222:$K$276,3,FALSE))</f>
        <v>ふりかけ</v>
      </c>
      <c r="G42" s="82" t="s">
        <v>80</v>
      </c>
      <c r="H42" s="71"/>
      <c r="I42" s="70"/>
      <c r="J42" s="79" t="s">
        <v>121</v>
      </c>
      <c r="K42" s="81" t="s">
        <v>122</v>
      </c>
      <c r="L42" s="72"/>
      <c r="M42" s="79" t="s">
        <v>52</v>
      </c>
      <c r="N42" s="81" t="s">
        <v>123</v>
      </c>
      <c r="O42" s="70"/>
      <c r="P42" s="133" t="s">
        <v>156</v>
      </c>
      <c r="Q42" s="134"/>
      <c r="R42" s="8" t="s">
        <v>1</v>
      </c>
    </row>
    <row r="43" spans="1:18" ht="30.2" customHeight="1">
      <c r="A43" s="135">
        <v>9</v>
      </c>
      <c r="B43" s="138" t="s">
        <v>16</v>
      </c>
      <c r="C43" s="151" t="str">
        <f>IF(ISERROR(VLOOKUP(1,[1]作成!$H$277:$K$331,3,FALSE))," ",VLOOKUP(1,[1]作成!$H$277:$K$331,3,FALSE))</f>
        <v>むぎごはん</v>
      </c>
      <c r="D43" s="154" t="str">
        <f>IF(ISERROR(VLOOKUP(2,[1]作成!$H$277:$K$331,4,FALSE))," ",VLOOKUP(2,[1]作成!$H$277:$K$331,4,FALSE))</f>
        <v>牛乳</v>
      </c>
      <c r="E43" s="147" t="str">
        <f>IF(ISERROR(VLOOKUP(3,[1]作成!$H$277:$K$331,3,FALSE))," ",VLOOKUP(3,[1]作成!$H$277:$K$331,3,FALSE))</f>
        <v>ガパオライス</v>
      </c>
      <c r="F43" s="148"/>
      <c r="G43" s="79" t="s">
        <v>21</v>
      </c>
      <c r="H43" s="67"/>
      <c r="I43" s="66"/>
      <c r="J43" s="74" t="s">
        <v>31</v>
      </c>
      <c r="K43" s="79" t="s">
        <v>165</v>
      </c>
      <c r="L43" s="86" t="s">
        <v>35</v>
      </c>
      <c r="M43" s="85" t="s">
        <v>24</v>
      </c>
      <c r="N43" s="79" t="s">
        <v>25</v>
      </c>
      <c r="O43" s="67"/>
      <c r="P43" s="48">
        <v>658.90950000000009</v>
      </c>
      <c r="Q43" s="49" t="s">
        <v>154</v>
      </c>
      <c r="R43" s="8" t="s">
        <v>1</v>
      </c>
    </row>
    <row r="44" spans="1:18" ht="30.2" customHeight="1">
      <c r="A44" s="136"/>
      <c r="B44" s="139"/>
      <c r="C44" s="152"/>
      <c r="D44" s="155"/>
      <c r="E44" s="149" t="str">
        <f>IF(ISERROR(VLOOKUP(4,[1]作成!$H$277:$K$331,3,FALSE))," ",VLOOKUP(4,[1]作成!$H$277:$K$331,3,FALSE))</f>
        <v>ウンセンスープ</v>
      </c>
      <c r="F44" s="150"/>
      <c r="G44" s="79" t="s">
        <v>30</v>
      </c>
      <c r="H44" s="67"/>
      <c r="I44" s="66"/>
      <c r="J44" s="76" t="s">
        <v>162</v>
      </c>
      <c r="K44" s="79" t="s">
        <v>81</v>
      </c>
      <c r="L44" s="84" t="s">
        <v>68</v>
      </c>
      <c r="M44" s="79" t="s">
        <v>67</v>
      </c>
      <c r="N44" s="79" t="s">
        <v>29</v>
      </c>
      <c r="O44" s="69"/>
      <c r="P44" s="48">
        <v>28.068220000000014</v>
      </c>
      <c r="Q44" s="50" t="s">
        <v>155</v>
      </c>
      <c r="R44" s="8" t="s">
        <v>1</v>
      </c>
    </row>
    <row r="45" spans="1:18" ht="30.2" customHeight="1">
      <c r="A45" s="136"/>
      <c r="B45" s="139"/>
      <c r="C45" s="152"/>
      <c r="D45" s="155"/>
      <c r="E45" s="149" t="str">
        <f>IF(ISERROR(VLOOKUP(5,[1]作成!$H$277:$K$331,3,FALSE))," ",VLOOKUP(5,[1]作成!$H$277:$K$331,3,FALSE))</f>
        <v>クリームコンフェ</v>
      </c>
      <c r="F45" s="150"/>
      <c r="G45" s="79" t="s">
        <v>51</v>
      </c>
      <c r="H45" s="67"/>
      <c r="I45" s="66"/>
      <c r="J45" s="76" t="s">
        <v>60</v>
      </c>
      <c r="K45" s="79" t="s">
        <v>36</v>
      </c>
      <c r="L45" s="84" t="s">
        <v>23</v>
      </c>
      <c r="M45" s="79" t="s">
        <v>33</v>
      </c>
      <c r="N45" s="79" t="s">
        <v>52</v>
      </c>
      <c r="O45" s="69"/>
      <c r="P45" s="48">
        <v>15.821290000000001</v>
      </c>
      <c r="Q45" s="50" t="s">
        <v>155</v>
      </c>
      <c r="R45" s="8" t="s">
        <v>1</v>
      </c>
    </row>
    <row r="46" spans="1:18" ht="30.2" customHeight="1">
      <c r="A46" s="137"/>
      <c r="B46" s="140"/>
      <c r="C46" s="153"/>
      <c r="D46" s="156"/>
      <c r="E46" s="51" t="str">
        <f>IF(ISERROR(VLOOKUP(6,[1]作成!$H$277:$K$331,3,FALSE))," ",VLOOKUP(6,[1]作成!$H$277:$K$331,3,FALSE))</f>
        <v xml:space="preserve"> </v>
      </c>
      <c r="F46" s="51" t="str">
        <f>IF(ISERROR(VLOOKUP(7,[1]作成!$H$277:$K$331,3,FALSE))," ",VLOOKUP(7,[1]作成!$H$277:$K$331,3,FALSE))</f>
        <v xml:space="preserve"> </v>
      </c>
      <c r="G46" s="82" t="s">
        <v>26</v>
      </c>
      <c r="H46" s="67"/>
      <c r="I46" s="66"/>
      <c r="J46" s="76" t="s">
        <v>57</v>
      </c>
      <c r="K46" s="81" t="s">
        <v>32</v>
      </c>
      <c r="L46" s="87"/>
      <c r="M46" s="81" t="s">
        <v>120</v>
      </c>
      <c r="N46" s="79" t="s">
        <v>124</v>
      </c>
      <c r="O46" s="69"/>
      <c r="P46" s="133" t="s">
        <v>157</v>
      </c>
      <c r="Q46" s="134"/>
      <c r="R46" s="8" t="s">
        <v>1</v>
      </c>
    </row>
    <row r="47" spans="1:18" ht="30.2" customHeight="1">
      <c r="A47" s="135">
        <v>10</v>
      </c>
      <c r="B47" s="138" t="s">
        <v>143</v>
      </c>
      <c r="C47" s="141" t="str">
        <f>IF(ISERROR(VLOOKUP(1,[1]作成!$H$332:$K$386,3,FALSE))," ",VLOOKUP(1,[1]作成!$H$332:$K$386,3,FALSE))</f>
        <v>ミルクコッペ
（セルフサンド）</v>
      </c>
      <c r="D47" s="154" t="str">
        <f>IF(ISERROR(VLOOKUP(2,[1]作成!$H$332:$K$386,4,FALSE))," ",VLOOKUP(2,[1]作成!$H$332:$K$386,4,FALSE))</f>
        <v>牛乳</v>
      </c>
      <c r="E47" s="147" t="str">
        <f>IF(ISERROR(VLOOKUP(3,[1]作成!$H$332:$K$386,3,FALSE))," ",VLOOKUP(3,[1]作成!$H$332:$K$386,3,FALSE))</f>
        <v>とびうおのフライ</v>
      </c>
      <c r="F47" s="148"/>
      <c r="G47" s="83" t="s">
        <v>21</v>
      </c>
      <c r="H47" s="85" t="s">
        <v>101</v>
      </c>
      <c r="I47" s="64"/>
      <c r="J47" s="83" t="s">
        <v>44</v>
      </c>
      <c r="K47" s="79" t="s">
        <v>35</v>
      </c>
      <c r="L47" s="64"/>
      <c r="M47" s="79" t="s">
        <v>58</v>
      </c>
      <c r="N47" s="85" t="s">
        <v>65</v>
      </c>
      <c r="O47" s="64" t="s">
        <v>95</v>
      </c>
      <c r="P47" s="48">
        <v>682.0813999999998</v>
      </c>
      <c r="Q47" s="49" t="s">
        <v>154</v>
      </c>
      <c r="R47" s="8" t="s">
        <v>1</v>
      </c>
    </row>
    <row r="48" spans="1:18" ht="30.2" customHeight="1">
      <c r="A48" s="136"/>
      <c r="B48" s="139"/>
      <c r="C48" s="142"/>
      <c r="D48" s="155"/>
      <c r="E48" s="149" t="str">
        <f>IF(ISERROR(VLOOKUP(4,[1]作成!$H$332:$K$386,3,FALSE))," ",VLOOKUP(4,[1]作成!$H$332:$K$386,3,FALSE))</f>
        <v>コールスローサラダ</v>
      </c>
      <c r="F48" s="150"/>
      <c r="G48" s="79" t="s">
        <v>125</v>
      </c>
      <c r="H48" s="79" t="s">
        <v>30</v>
      </c>
      <c r="I48" s="68"/>
      <c r="J48" s="79" t="s">
        <v>35</v>
      </c>
      <c r="K48" s="79" t="s">
        <v>87</v>
      </c>
      <c r="L48" s="66"/>
      <c r="M48" s="79" t="s">
        <v>50</v>
      </c>
      <c r="N48" s="79" t="s">
        <v>33</v>
      </c>
      <c r="O48" s="66" t="s">
        <v>74</v>
      </c>
      <c r="P48" s="48">
        <v>29.900640000000003</v>
      </c>
      <c r="Q48" s="50" t="s">
        <v>155</v>
      </c>
      <c r="R48" s="8" t="s">
        <v>1</v>
      </c>
    </row>
    <row r="49" spans="1:18" ht="30.2" customHeight="1">
      <c r="A49" s="136"/>
      <c r="B49" s="139"/>
      <c r="C49" s="142"/>
      <c r="D49" s="155"/>
      <c r="E49" s="149" t="str">
        <f>IF(ISERROR(VLOOKUP(5,[1]作成!$H$332:$K$386,3,FALSE))," ",VLOOKUP(5,[1]作成!$H$332:$K$386,3,FALSE))</f>
        <v>クラムチャウダー</v>
      </c>
      <c r="F49" s="150"/>
      <c r="G49" s="79" t="s">
        <v>34</v>
      </c>
      <c r="H49" s="79"/>
      <c r="I49" s="68"/>
      <c r="J49" s="79" t="s">
        <v>49</v>
      </c>
      <c r="K49" s="79" t="s">
        <v>89</v>
      </c>
      <c r="L49" s="66"/>
      <c r="M49" s="79" t="s">
        <v>92</v>
      </c>
      <c r="N49" s="79" t="s">
        <v>181</v>
      </c>
      <c r="O49" s="66"/>
      <c r="P49" s="48">
        <v>25.441779999999998</v>
      </c>
      <c r="Q49" s="50" t="s">
        <v>155</v>
      </c>
      <c r="R49" s="8" t="s">
        <v>42</v>
      </c>
    </row>
    <row r="50" spans="1:18" ht="30.2" customHeight="1">
      <c r="A50" s="137"/>
      <c r="B50" s="140"/>
      <c r="C50" s="143"/>
      <c r="D50" s="156"/>
      <c r="E50" s="57" t="str">
        <f>IF(ISERROR(VLOOKUP(6,[1]作成!$H$332:$K$386,3,FALSE))," ",VLOOKUP(6,[1]作成!$H$332:$K$386,3,FALSE))</f>
        <v xml:space="preserve"> </v>
      </c>
      <c r="F50" s="58" t="str">
        <f>IF(ISERROR(VLOOKUP(7,[1]作成!$H$332:$K$386,3,FALSE))," ",VLOOKUP(7,[1]作成!$H$332:$K$386,3,FALSE))</f>
        <v xml:space="preserve"> </v>
      </c>
      <c r="G50" s="82" t="s">
        <v>91</v>
      </c>
      <c r="H50" s="71"/>
      <c r="I50" s="70"/>
      <c r="J50" s="79" t="s">
        <v>162</v>
      </c>
      <c r="K50" s="71"/>
      <c r="L50" s="70"/>
      <c r="M50" s="82" t="s">
        <v>52</v>
      </c>
      <c r="N50" s="81" t="s">
        <v>85</v>
      </c>
      <c r="O50" s="70"/>
      <c r="P50" s="133" t="s">
        <v>104</v>
      </c>
      <c r="Q50" s="134"/>
      <c r="R50" s="8" t="s">
        <v>42</v>
      </c>
    </row>
    <row r="51" spans="1:18" ht="30.2" customHeight="1">
      <c r="A51" s="135">
        <v>11</v>
      </c>
      <c r="B51" s="138" t="s">
        <v>144</v>
      </c>
      <c r="C51" s="151" t="str">
        <f>IF(ISERROR(VLOOKUP(1,[1]作成!$H$387:$K$441,3,FALSE))," ",VLOOKUP(1,[1]作成!$H$387:$K$441,3,FALSE))</f>
        <v>ごはん</v>
      </c>
      <c r="D51" s="154" t="str">
        <f>IF(ISERROR(VLOOKUP(2,[1]作成!$H$387:$K$441,4,FALSE))," ",VLOOKUP(2,[1]作成!$H$387:$K$441,4,FALSE))</f>
        <v>牛乳</v>
      </c>
      <c r="E51" s="147" t="str">
        <f>IF(ISERROR(VLOOKUP(3,[1]作成!$H$387:$K$441,3,FALSE))," ",VLOOKUP(3,[1]作成!$H$387:$K$441,3,FALSE))</f>
        <v>ぶたにくのスタミナソース</v>
      </c>
      <c r="F51" s="148"/>
      <c r="G51" s="79" t="s">
        <v>21</v>
      </c>
      <c r="H51" s="79" t="s">
        <v>34</v>
      </c>
      <c r="I51" s="66" t="s">
        <v>70</v>
      </c>
      <c r="J51" s="83" t="s">
        <v>23</v>
      </c>
      <c r="K51" s="79" t="s">
        <v>35</v>
      </c>
      <c r="L51" s="66"/>
      <c r="M51" s="79" t="s">
        <v>45</v>
      </c>
      <c r="N51" s="79" t="s">
        <v>33</v>
      </c>
      <c r="O51" s="66"/>
      <c r="P51" s="48">
        <v>694.32020000000011</v>
      </c>
      <c r="Q51" s="49" t="s">
        <v>154</v>
      </c>
      <c r="R51" s="8" t="s">
        <v>37</v>
      </c>
    </row>
    <row r="52" spans="1:18" ht="30.2" customHeight="1">
      <c r="A52" s="136"/>
      <c r="B52" s="139"/>
      <c r="C52" s="152"/>
      <c r="D52" s="155"/>
      <c r="E52" s="149" t="str">
        <f>IF(ISERROR(VLOOKUP(4,[1]作成!$H$387:$K$441,3,FALSE))," ",VLOOKUP(4,[1]作成!$H$387:$K$441,3,FALSE))</f>
        <v>ゴーヤチャンプルー</v>
      </c>
      <c r="F52" s="150"/>
      <c r="G52" s="79" t="s">
        <v>26</v>
      </c>
      <c r="H52" s="79" t="s">
        <v>166</v>
      </c>
      <c r="I52" s="66"/>
      <c r="J52" s="79" t="s">
        <v>68</v>
      </c>
      <c r="K52" s="79" t="s">
        <v>163</v>
      </c>
      <c r="L52" s="66"/>
      <c r="M52" s="79" t="s">
        <v>25</v>
      </c>
      <c r="N52" s="79" t="s">
        <v>181</v>
      </c>
      <c r="O52" s="66"/>
      <c r="P52" s="48">
        <v>26.529519999999994</v>
      </c>
      <c r="Q52" s="50" t="s">
        <v>155</v>
      </c>
      <c r="R52" s="8" t="s">
        <v>37</v>
      </c>
    </row>
    <row r="53" spans="1:18" ht="30.2" customHeight="1">
      <c r="A53" s="136"/>
      <c r="B53" s="139"/>
      <c r="C53" s="152"/>
      <c r="D53" s="155"/>
      <c r="E53" s="149" t="str">
        <f>IF(ISERROR(VLOOKUP(5,[1]作成!$H$387:$K$441,3,FALSE))," ",VLOOKUP(5,[1]作成!$H$387:$K$441,3,FALSE))</f>
        <v>もずくのみそしる</v>
      </c>
      <c r="F53" s="150"/>
      <c r="G53" s="79" t="s">
        <v>126</v>
      </c>
      <c r="H53" s="79" t="s">
        <v>88</v>
      </c>
      <c r="I53" s="68"/>
      <c r="J53" s="79" t="s">
        <v>31</v>
      </c>
      <c r="K53" s="79" t="s">
        <v>23</v>
      </c>
      <c r="L53" s="66"/>
      <c r="M53" s="79" t="s">
        <v>52</v>
      </c>
      <c r="N53" s="69"/>
      <c r="O53" s="66"/>
      <c r="P53" s="48">
        <v>25.63173999999999</v>
      </c>
      <c r="Q53" s="50" t="s">
        <v>155</v>
      </c>
      <c r="R53" s="8" t="s">
        <v>42</v>
      </c>
    </row>
    <row r="54" spans="1:18" ht="30.2" customHeight="1">
      <c r="A54" s="137"/>
      <c r="B54" s="140"/>
      <c r="C54" s="153"/>
      <c r="D54" s="156"/>
      <c r="E54" s="57" t="str">
        <f>IF(ISERROR(VLOOKUP(6,[1]作成!$H$387:$K$441,3,FALSE))," ",VLOOKUP(6,[1]作成!$H$387:$K$441,3,FALSE))</f>
        <v xml:space="preserve"> </v>
      </c>
      <c r="F54" s="58" t="str">
        <f>IF(ISERROR(VLOOKUP(7,[1]作成!$H$387:$K$441,3,FALSE))," ",VLOOKUP(7,[1]作成!$H$387:$K$441,3,FALSE))</f>
        <v xml:space="preserve"> </v>
      </c>
      <c r="G54" s="82" t="s">
        <v>127</v>
      </c>
      <c r="H54" s="81" t="s">
        <v>94</v>
      </c>
      <c r="I54" s="70"/>
      <c r="J54" s="81" t="s">
        <v>128</v>
      </c>
      <c r="K54" s="71"/>
      <c r="L54" s="70"/>
      <c r="M54" s="81" t="s">
        <v>120</v>
      </c>
      <c r="N54" s="78"/>
      <c r="O54" s="66"/>
      <c r="P54" s="133" t="s">
        <v>158</v>
      </c>
      <c r="Q54" s="134"/>
      <c r="R54" s="8" t="s">
        <v>42</v>
      </c>
    </row>
    <row r="55" spans="1:18" ht="30.2" customHeight="1">
      <c r="A55" s="135">
        <v>12</v>
      </c>
      <c r="B55" s="138" t="s">
        <v>145</v>
      </c>
      <c r="C55" s="151" t="str">
        <f>IF(ISERROR(VLOOKUP(1,[1]作成!$H$442:$K$496,3,FALSE))," ",VLOOKUP(1,[1]作成!$H$442:$K$496,3,FALSE))</f>
        <v>ごはん</v>
      </c>
      <c r="D55" s="154" t="str">
        <f>IF(ISERROR(VLOOKUP(2,[1]作成!$H$442:$K$496,4,FALSE))," ",VLOOKUP(2,[1]作成!$H$442:$K$496,4,FALSE))</f>
        <v>牛乳</v>
      </c>
      <c r="E55" s="147" t="str">
        <f>IF(ISERROR(VLOOKUP(3,[1]作成!$H$442:$K$496,3,FALSE))," ",VLOOKUP(3,[1]作成!$H$442:$K$496,3,FALSE))</f>
        <v>ミートローフ</v>
      </c>
      <c r="F55" s="148"/>
      <c r="G55" s="79" t="s">
        <v>21</v>
      </c>
      <c r="H55" s="79" t="s">
        <v>51</v>
      </c>
      <c r="I55" s="84" t="s">
        <v>129</v>
      </c>
      <c r="J55" s="79" t="s">
        <v>167</v>
      </c>
      <c r="K55" s="79" t="s">
        <v>49</v>
      </c>
      <c r="L55" s="86" t="s">
        <v>23</v>
      </c>
      <c r="M55" s="79" t="s">
        <v>45</v>
      </c>
      <c r="N55" s="67" t="s">
        <v>55</v>
      </c>
      <c r="O55" s="64"/>
      <c r="P55" s="48">
        <v>737.07360000000017</v>
      </c>
      <c r="Q55" s="49" t="s">
        <v>154</v>
      </c>
      <c r="R55" s="8" t="s">
        <v>42</v>
      </c>
    </row>
    <row r="56" spans="1:18" ht="30.2" customHeight="1">
      <c r="A56" s="136"/>
      <c r="B56" s="139"/>
      <c r="C56" s="152"/>
      <c r="D56" s="155"/>
      <c r="E56" s="149" t="str">
        <f>IF(ISERROR(VLOOKUP(4,[1]作成!$H$442:$K$496,3,FALSE))," ",VLOOKUP(4,[1]作成!$H$442:$K$496,3,FALSE))</f>
        <v>ごぼうゴマネーズサラダ</v>
      </c>
      <c r="F56" s="150"/>
      <c r="G56" s="79" t="s">
        <v>26</v>
      </c>
      <c r="H56" s="79" t="s">
        <v>34</v>
      </c>
      <c r="I56" s="84" t="s">
        <v>70</v>
      </c>
      <c r="J56" s="79" t="s">
        <v>35</v>
      </c>
      <c r="K56" s="79" t="s">
        <v>61</v>
      </c>
      <c r="L56" s="84" t="s">
        <v>27</v>
      </c>
      <c r="M56" s="79" t="s">
        <v>92</v>
      </c>
      <c r="N56" s="67"/>
      <c r="O56" s="68"/>
      <c r="P56" s="48">
        <v>32.343459999999993</v>
      </c>
      <c r="Q56" s="50" t="s">
        <v>155</v>
      </c>
      <c r="R56" s="8" t="s">
        <v>42</v>
      </c>
    </row>
    <row r="57" spans="1:18" ht="30.2" customHeight="1">
      <c r="A57" s="136"/>
      <c r="B57" s="139"/>
      <c r="C57" s="152"/>
      <c r="D57" s="155"/>
      <c r="E57" s="149" t="str">
        <f>IF(ISERROR(VLOOKUP(5,[1]作成!$H$442:$K$496,3,FALSE))," ",VLOOKUP(5,[1]作成!$H$442:$K$496,3,FALSE))</f>
        <v>あつあげとだいこんのみそしる</v>
      </c>
      <c r="F57" s="150"/>
      <c r="G57" s="79" t="s">
        <v>30</v>
      </c>
      <c r="H57" s="79" t="s">
        <v>130</v>
      </c>
      <c r="I57" s="66"/>
      <c r="J57" s="79" t="s">
        <v>168</v>
      </c>
      <c r="K57" s="79" t="s">
        <v>36</v>
      </c>
      <c r="L57" s="66"/>
      <c r="M57" s="79" t="s">
        <v>33</v>
      </c>
      <c r="N57" s="67"/>
      <c r="O57" s="68"/>
      <c r="P57" s="48">
        <v>25.322419999999997</v>
      </c>
      <c r="Q57" s="50" t="s">
        <v>155</v>
      </c>
      <c r="R57" s="8" t="s">
        <v>42</v>
      </c>
    </row>
    <row r="58" spans="1:18" ht="30.2" customHeight="1">
      <c r="A58" s="137"/>
      <c r="B58" s="140"/>
      <c r="C58" s="153"/>
      <c r="D58" s="156"/>
      <c r="E58" s="57" t="str">
        <f>IF(ISERROR(VLOOKUP(6,[1]作成!$H$442:$K$496,3,FALSE))," ",VLOOKUP(6,[1]作成!$H$442:$K$496,3,FALSE))</f>
        <v xml:space="preserve"> </v>
      </c>
      <c r="F58" s="58" t="str">
        <f>IF(ISERROR(VLOOKUP(7,[1]作成!$H$442:$K$496,3,FALSE))," ",VLOOKUP(7,[1]作成!$H$442:$K$496,3,FALSE))</f>
        <v xml:space="preserve"> </v>
      </c>
      <c r="G58" s="79" t="s">
        <v>103</v>
      </c>
      <c r="H58" s="79" t="s">
        <v>169</v>
      </c>
      <c r="I58" s="72"/>
      <c r="J58" s="82" t="s">
        <v>48</v>
      </c>
      <c r="K58" s="81" t="s">
        <v>73</v>
      </c>
      <c r="L58" s="72"/>
      <c r="M58" s="81" t="s">
        <v>65</v>
      </c>
      <c r="N58" s="71"/>
      <c r="O58" s="70"/>
      <c r="P58" s="133" t="s">
        <v>104</v>
      </c>
      <c r="Q58" s="134"/>
      <c r="R58" s="8" t="s">
        <v>42</v>
      </c>
    </row>
    <row r="59" spans="1:18" ht="30.2" customHeight="1">
      <c r="A59" s="135">
        <v>13</v>
      </c>
      <c r="B59" s="138" t="s">
        <v>146</v>
      </c>
      <c r="C59" s="151" t="str">
        <f>IF(ISERROR(VLOOKUP(1,[1]作成!$H$497:$K$551,3,FALSE))," ",VLOOKUP(1,[1]作成!$H$497:$K$551,3,FALSE))</f>
        <v>むぎごはん</v>
      </c>
      <c r="D59" s="154" t="str">
        <f>IF(ISERROR(VLOOKUP(2,[1]作成!$H$497:$K$551,4,FALSE))," ",VLOOKUP(2,[1]作成!$H$497:$K$551,4,FALSE))</f>
        <v>牛乳</v>
      </c>
      <c r="E59" s="147" t="str">
        <f>IF(ISERROR(VLOOKUP(3,[1]作成!$H$497:$K$551,3,FALSE))," ",VLOOKUP(3,[1]作成!$H$497:$K$551,3,FALSE))</f>
        <v>あさりのしぐれに</v>
      </c>
      <c r="F59" s="148"/>
      <c r="G59" s="83" t="s">
        <v>101</v>
      </c>
      <c r="H59" s="85" t="s">
        <v>96</v>
      </c>
      <c r="I59" s="68"/>
      <c r="J59" s="79" t="s">
        <v>68</v>
      </c>
      <c r="K59" s="79" t="s">
        <v>35</v>
      </c>
      <c r="L59" s="66"/>
      <c r="M59" s="79" t="s">
        <v>24</v>
      </c>
      <c r="N59" s="67" t="s">
        <v>46</v>
      </c>
      <c r="O59" s="66"/>
      <c r="P59" s="48">
        <v>703.17200000000014</v>
      </c>
      <c r="Q59" s="49" t="s">
        <v>154</v>
      </c>
      <c r="R59" s="8" t="s">
        <v>1</v>
      </c>
    </row>
    <row r="60" spans="1:18" ht="30.2" customHeight="1">
      <c r="A60" s="136"/>
      <c r="B60" s="139"/>
      <c r="C60" s="152"/>
      <c r="D60" s="155"/>
      <c r="E60" s="149" t="str">
        <f>IF(ISERROR(VLOOKUP(4,[1]作成!$H$497:$K$551,3,FALSE))," ",VLOOKUP(4,[1]作成!$H$497:$K$551,3,FALSE))</f>
        <v>とりにくとだいずのチリソース</v>
      </c>
      <c r="F60" s="150"/>
      <c r="G60" s="79" t="s">
        <v>21</v>
      </c>
      <c r="H60" s="79" t="s">
        <v>56</v>
      </c>
      <c r="I60" s="68"/>
      <c r="J60" s="79" t="s">
        <v>170</v>
      </c>
      <c r="K60" s="79" t="s">
        <v>49</v>
      </c>
      <c r="L60" s="66"/>
      <c r="M60" s="79" t="s">
        <v>33</v>
      </c>
      <c r="N60" s="67"/>
      <c r="O60" s="66"/>
      <c r="P60" s="48">
        <v>29.441050000000004</v>
      </c>
      <c r="Q60" s="50" t="s">
        <v>155</v>
      </c>
      <c r="R60" s="8" t="s">
        <v>1</v>
      </c>
    </row>
    <row r="61" spans="1:18" ht="30.2" customHeight="1">
      <c r="A61" s="136"/>
      <c r="B61" s="139"/>
      <c r="C61" s="152"/>
      <c r="D61" s="155"/>
      <c r="E61" s="149" t="str">
        <f>IF(ISERROR(VLOOKUP(5,[1]作成!$H$497:$K$551,3,FALSE))," ",VLOOKUP(5,[1]作成!$H$497:$K$551,3,FALSE))</f>
        <v>ひやしうどん</v>
      </c>
      <c r="F61" s="150"/>
      <c r="G61" s="79" t="s">
        <v>30</v>
      </c>
      <c r="H61" s="67"/>
      <c r="I61" s="68"/>
      <c r="J61" s="79" t="s">
        <v>171</v>
      </c>
      <c r="K61" s="79" t="s">
        <v>82</v>
      </c>
      <c r="L61" s="66"/>
      <c r="M61" s="79" t="s">
        <v>25</v>
      </c>
      <c r="N61" s="67"/>
      <c r="O61" s="66"/>
      <c r="P61" s="48">
        <v>18.009449999999998</v>
      </c>
      <c r="Q61" s="50" t="s">
        <v>155</v>
      </c>
      <c r="R61" s="8" t="s">
        <v>1</v>
      </c>
    </row>
    <row r="62" spans="1:18" ht="30.2" customHeight="1">
      <c r="A62" s="137"/>
      <c r="B62" s="140"/>
      <c r="C62" s="153"/>
      <c r="D62" s="156"/>
      <c r="E62" s="57" t="str">
        <f>IF(ISERROR(VLOOKUP(6,[1]作成!$H$497:$K$551,3,FALSE))," ",VLOOKUP(6,[1]作成!$H$497:$K$551,3,FALSE))</f>
        <v xml:space="preserve"> </v>
      </c>
      <c r="F62" s="58" t="str">
        <f>IF(ISERROR(VLOOKUP(7,[1]作成!$H$497:$K$551,3,FALSE))," ",VLOOKUP(7,[1]作成!$H$497:$K$551,3,FALSE))</f>
        <v xml:space="preserve"> </v>
      </c>
      <c r="G62" s="79" t="s">
        <v>172</v>
      </c>
      <c r="H62" s="67"/>
      <c r="I62" s="68"/>
      <c r="J62" s="79" t="s">
        <v>57</v>
      </c>
      <c r="K62" s="67"/>
      <c r="L62" s="68"/>
      <c r="M62" s="79" t="s">
        <v>52</v>
      </c>
      <c r="N62" s="69"/>
      <c r="O62" s="66"/>
      <c r="P62" s="133" t="s">
        <v>104</v>
      </c>
      <c r="Q62" s="134"/>
      <c r="R62" s="8" t="s">
        <v>1</v>
      </c>
    </row>
    <row r="63" spans="1:18" ht="31.5" customHeight="1">
      <c r="A63" s="46">
        <v>16</v>
      </c>
      <c r="B63" s="61" t="s">
        <v>147</v>
      </c>
      <c r="C63" s="157" t="s">
        <v>153</v>
      </c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9"/>
      <c r="R63" s="8" t="s">
        <v>1</v>
      </c>
    </row>
    <row r="64" spans="1:18" ht="30.2" customHeight="1">
      <c r="A64" s="135">
        <v>17</v>
      </c>
      <c r="B64" s="138" t="s">
        <v>142</v>
      </c>
      <c r="C64" s="152" t="str">
        <f>IF(ISERROR(VLOOKUP(1,[1]作成!$H$607:$K$661,3,FALSE))," ",VLOOKUP(1,[1]作成!$H$607:$K$661,3,FALSE))</f>
        <v>ミルクロール</v>
      </c>
      <c r="D64" s="155" t="str">
        <f>IF(ISERROR(VLOOKUP(2,[1]作成!$H$607:$K$661,4,FALSE))," ",VLOOKUP(2,[1]作成!$H$607:$K$661,4,FALSE))</f>
        <v>牛乳</v>
      </c>
      <c r="E64" s="149" t="str">
        <f>IF(ISERROR(VLOOKUP(3,[1]作成!$H$607:$K$661,3,FALSE))," ",VLOOKUP(3,[1]作成!$H$607:$K$661,3,FALSE))</f>
        <v>タンドリーチキン</v>
      </c>
      <c r="F64" s="150"/>
      <c r="G64" s="79" t="s">
        <v>21</v>
      </c>
      <c r="H64" s="79" t="s">
        <v>148</v>
      </c>
      <c r="I64" s="66"/>
      <c r="J64" s="79" t="s">
        <v>140</v>
      </c>
      <c r="K64" s="79" t="s">
        <v>49</v>
      </c>
      <c r="L64" s="66" t="s">
        <v>27</v>
      </c>
      <c r="M64" s="79" t="s">
        <v>58</v>
      </c>
      <c r="N64" s="67" t="s">
        <v>149</v>
      </c>
      <c r="O64" s="66"/>
      <c r="P64" s="62">
        <v>601.95289999999989</v>
      </c>
      <c r="Q64" s="63" t="s">
        <v>154</v>
      </c>
      <c r="R64" s="8" t="s">
        <v>1</v>
      </c>
    </row>
    <row r="65" spans="1:18" ht="30.2" customHeight="1">
      <c r="A65" s="136"/>
      <c r="B65" s="139"/>
      <c r="C65" s="152"/>
      <c r="D65" s="155"/>
      <c r="E65" s="149" t="str">
        <f>IF(ISERROR(VLOOKUP(4,[1]作成!$H$607:$K$661,3,FALSE))," ",VLOOKUP(4,[1]作成!$H$607:$K$661,3,FALSE))</f>
        <v>かいそうサラダ</v>
      </c>
      <c r="F65" s="150"/>
      <c r="G65" s="79" t="s">
        <v>30</v>
      </c>
      <c r="H65" s="89" t="s">
        <v>91</v>
      </c>
      <c r="I65" s="68"/>
      <c r="J65" s="79" t="s">
        <v>68</v>
      </c>
      <c r="K65" s="79" t="s">
        <v>63</v>
      </c>
      <c r="L65" s="66"/>
      <c r="M65" s="79" t="s">
        <v>52</v>
      </c>
      <c r="N65" s="67"/>
      <c r="O65" s="66"/>
      <c r="P65" s="48">
        <v>29.564194000000008</v>
      </c>
      <c r="Q65" s="50" t="s">
        <v>155</v>
      </c>
      <c r="R65" s="8" t="s">
        <v>1</v>
      </c>
    </row>
    <row r="66" spans="1:18" ht="30.2" customHeight="1">
      <c r="A66" s="136"/>
      <c r="B66" s="139"/>
      <c r="C66" s="152"/>
      <c r="D66" s="155"/>
      <c r="E66" s="149" t="str">
        <f>IF(ISERROR(VLOOKUP(5,[1]作成!$H$607:$K$661,3,FALSE))," ",VLOOKUP(5,[1]作成!$H$607:$K$661,3,FALSE))</f>
        <v>たまごとあおなのスープ</v>
      </c>
      <c r="F66" s="150"/>
      <c r="G66" s="79" t="s">
        <v>99</v>
      </c>
      <c r="H66" s="79" t="s">
        <v>26</v>
      </c>
      <c r="I66" s="68"/>
      <c r="J66" s="79" t="s">
        <v>44</v>
      </c>
      <c r="K66" s="79" t="s">
        <v>22</v>
      </c>
      <c r="L66" s="68"/>
      <c r="M66" s="79" t="s">
        <v>33</v>
      </c>
      <c r="N66" s="67"/>
      <c r="O66" s="66"/>
      <c r="P66" s="48">
        <v>19.938231999999999</v>
      </c>
      <c r="Q66" s="50" t="s">
        <v>155</v>
      </c>
      <c r="R66" s="8" t="s">
        <v>1</v>
      </c>
    </row>
    <row r="67" spans="1:18" ht="30.2" customHeight="1">
      <c r="A67" s="137"/>
      <c r="B67" s="140"/>
      <c r="C67" s="153"/>
      <c r="D67" s="156"/>
      <c r="E67" s="57" t="str">
        <f>IF(ISERROR(VLOOKUP(6,[1]作成!$H$607:$K$661,3,FALSE))," ",VLOOKUP(6,[1]作成!$H$607:$K$661,3,FALSE))</f>
        <v>セノビーゼリー</v>
      </c>
      <c r="F67" s="58" t="str">
        <f>IF(ISERROR(VLOOKUP(7,[1]作成!$H$607:$K$661,3,FALSE))," ",VLOOKUP(7,[1]作成!$H$607:$K$661,3,FALSE))</f>
        <v xml:space="preserve"> </v>
      </c>
      <c r="G67" s="82" t="s">
        <v>96</v>
      </c>
      <c r="H67" s="81" t="s">
        <v>34</v>
      </c>
      <c r="I67" s="70"/>
      <c r="J67" s="82" t="s">
        <v>35</v>
      </c>
      <c r="K67" s="81" t="s">
        <v>23</v>
      </c>
      <c r="L67" s="70"/>
      <c r="M67" s="81" t="s">
        <v>25</v>
      </c>
      <c r="N67" s="78"/>
      <c r="O67" s="66"/>
      <c r="P67" s="133" t="s">
        <v>104</v>
      </c>
      <c r="Q67" s="134"/>
      <c r="R67" s="8" t="s">
        <v>1</v>
      </c>
    </row>
    <row r="68" spans="1:18" ht="30.2" customHeight="1">
      <c r="A68" s="135">
        <v>18</v>
      </c>
      <c r="B68" s="138" t="s">
        <v>144</v>
      </c>
      <c r="C68" s="151" t="str">
        <f>IF(ISERROR(VLOOKUP(1,[1]作成!$H$662:$K$716,3,FALSE))," ",VLOOKUP(1,[1]作成!$H$662:$K$716,3,FALSE))</f>
        <v>ちゅうかおこわ</v>
      </c>
      <c r="D68" s="154" t="str">
        <f>IF(ISERROR(VLOOKUP(2,[1]作成!$H$662:$K$716,4,FALSE))," ",VLOOKUP(2,[1]作成!$H$662:$K$716,4,FALSE))</f>
        <v>牛乳</v>
      </c>
      <c r="E68" s="147" t="str">
        <f>IF(ISERROR(VLOOKUP(3,[1]作成!$H$662:$K$716,3,FALSE))," ",VLOOKUP(3,[1]作成!$H$662:$K$716,3,FALSE))</f>
        <v>チンジャオロースー</v>
      </c>
      <c r="F68" s="148"/>
      <c r="G68" s="79" t="s">
        <v>26</v>
      </c>
      <c r="H68" s="85" t="s">
        <v>96</v>
      </c>
      <c r="I68" s="64"/>
      <c r="J68" s="79" t="s">
        <v>35</v>
      </c>
      <c r="K68" s="79" t="s">
        <v>140</v>
      </c>
      <c r="L68" s="84" t="s">
        <v>32</v>
      </c>
      <c r="M68" s="79" t="s">
        <v>150</v>
      </c>
      <c r="N68" s="79"/>
      <c r="O68" s="64"/>
      <c r="P68" s="48">
        <v>626.08740000000023</v>
      </c>
      <c r="Q68" s="49" t="s">
        <v>154</v>
      </c>
      <c r="R68" s="8" t="s">
        <v>37</v>
      </c>
    </row>
    <row r="69" spans="1:18" ht="30.2" customHeight="1">
      <c r="A69" s="136"/>
      <c r="B69" s="139"/>
      <c r="C69" s="152"/>
      <c r="D69" s="155"/>
      <c r="E69" s="149" t="str">
        <f>IF(ISERROR(VLOOKUP(4,[1]作成!$H$662:$K$716,3,FALSE))," ",VLOOKUP(4,[1]作成!$H$662:$K$716,3,FALSE))</f>
        <v>とうふとわかめのスープ</v>
      </c>
      <c r="F69" s="150"/>
      <c r="G69" s="79" t="s">
        <v>21</v>
      </c>
      <c r="H69" s="79" t="s">
        <v>59</v>
      </c>
      <c r="I69" s="66"/>
      <c r="J69" s="79" t="s">
        <v>82</v>
      </c>
      <c r="K69" s="79" t="s">
        <v>31</v>
      </c>
      <c r="L69" s="84" t="s">
        <v>180</v>
      </c>
      <c r="M69" s="79" t="s">
        <v>120</v>
      </c>
      <c r="N69" s="67"/>
      <c r="O69" s="66"/>
      <c r="P69" s="48">
        <v>22.339940000000002</v>
      </c>
      <c r="Q69" s="50" t="s">
        <v>155</v>
      </c>
      <c r="R69" s="8" t="s">
        <v>37</v>
      </c>
    </row>
    <row r="70" spans="1:18" ht="30.2" customHeight="1">
      <c r="A70" s="136"/>
      <c r="B70" s="139"/>
      <c r="C70" s="152"/>
      <c r="D70" s="155"/>
      <c r="E70" s="149" t="str">
        <f>IF(ISERROR(VLOOKUP(5,[1]作成!$H$662:$K$716,3,FALSE))," ",VLOOKUP(5,[1]作成!$H$662:$K$716,3,FALSE))</f>
        <v xml:space="preserve"> </v>
      </c>
      <c r="F70" s="150"/>
      <c r="G70" s="79" t="s">
        <v>103</v>
      </c>
      <c r="H70" s="67"/>
      <c r="I70" s="66"/>
      <c r="J70" s="79" t="s">
        <v>23</v>
      </c>
      <c r="K70" s="79" t="s">
        <v>68</v>
      </c>
      <c r="L70" s="68"/>
      <c r="M70" s="79" t="s">
        <v>33</v>
      </c>
      <c r="N70" s="67"/>
      <c r="O70" s="66"/>
      <c r="P70" s="48">
        <v>22.016879999999993</v>
      </c>
      <c r="Q70" s="50" t="s">
        <v>155</v>
      </c>
      <c r="R70" s="8" t="s">
        <v>37</v>
      </c>
    </row>
    <row r="71" spans="1:18" ht="30.2" customHeight="1">
      <c r="A71" s="137"/>
      <c r="B71" s="140"/>
      <c r="C71" s="153"/>
      <c r="D71" s="156"/>
      <c r="E71" s="57" t="str">
        <f>IF(ISERROR(VLOOKUP(6,[1]作成!$H$662:$K$716,3,FALSE))," ",VLOOKUP(6,[1]作成!$H$662:$K$716,3,FALSE))</f>
        <v xml:space="preserve"> </v>
      </c>
      <c r="F71" s="58" t="str">
        <f>IF(ISERROR(VLOOKUP(7,[1]作成!$H$662:$K$716,3,FALSE))," ",VLOOKUP(7,[1]作成!$H$662:$K$716,3,FALSE))</f>
        <v xml:space="preserve"> </v>
      </c>
      <c r="G71" s="82" t="s">
        <v>127</v>
      </c>
      <c r="H71" s="71"/>
      <c r="I71" s="72"/>
      <c r="J71" s="82" t="s">
        <v>118</v>
      </c>
      <c r="K71" s="81" t="s">
        <v>138</v>
      </c>
      <c r="L71" s="70"/>
      <c r="M71" s="82" t="s">
        <v>25</v>
      </c>
      <c r="N71" s="78"/>
      <c r="O71" s="72"/>
      <c r="P71" s="133" t="s">
        <v>104</v>
      </c>
      <c r="Q71" s="134"/>
      <c r="R71" s="8" t="s">
        <v>37</v>
      </c>
    </row>
    <row r="72" spans="1:18" ht="30.2" customHeight="1">
      <c r="A72" s="135">
        <v>19</v>
      </c>
      <c r="B72" s="138" t="s">
        <v>145</v>
      </c>
      <c r="C72" s="151" t="str">
        <f>IF(ISERROR(VLOOKUP(1,[1]作成!$H$717:$K$771,3,FALSE))," ",VLOOKUP(1,[1]作成!$H$717:$K$771,3,FALSE))</f>
        <v>ごはん</v>
      </c>
      <c r="D72" s="154" t="str">
        <f>IF(ISERROR(VLOOKUP(2,[1]作成!$H$717:$K$771,4,FALSE))," ",VLOOKUP(2,[1]作成!$H$717:$K$771,4,FALSE))</f>
        <v>牛乳</v>
      </c>
      <c r="E72" s="147" t="str">
        <f>IF(ISERROR(VLOOKUP(3,[1]作成!$H$717:$K$771,3,FALSE))," ",VLOOKUP(3,[1]作成!$H$717:$K$771,3,FALSE))</f>
        <v>さかなのいろづけ</v>
      </c>
      <c r="F72" s="148"/>
      <c r="G72" s="79" t="s">
        <v>21</v>
      </c>
      <c r="H72" s="79" t="s">
        <v>26</v>
      </c>
      <c r="I72" s="68"/>
      <c r="J72" s="79" t="s">
        <v>68</v>
      </c>
      <c r="K72" s="79" t="s">
        <v>48</v>
      </c>
      <c r="L72" s="66" t="s">
        <v>71</v>
      </c>
      <c r="M72" s="79" t="s">
        <v>45</v>
      </c>
      <c r="N72" s="79" t="s">
        <v>55</v>
      </c>
      <c r="O72" s="66"/>
      <c r="P72" s="48">
        <v>658.88994999999966</v>
      </c>
      <c r="Q72" s="49" t="s">
        <v>154</v>
      </c>
      <c r="R72" s="8" t="s">
        <v>1</v>
      </c>
    </row>
    <row r="73" spans="1:18" ht="30.2" customHeight="1">
      <c r="A73" s="136"/>
      <c r="B73" s="139"/>
      <c r="C73" s="152"/>
      <c r="D73" s="155"/>
      <c r="E73" s="149" t="str">
        <f>IF(ISERROR(VLOOKUP(4,[1]作成!$H$717:$K$771,3,FALSE))," ",VLOOKUP(4,[1]作成!$H$717:$K$771,3,FALSE))</f>
        <v>はりはりづけ</v>
      </c>
      <c r="F73" s="150"/>
      <c r="G73" s="79" t="s">
        <v>179</v>
      </c>
      <c r="H73" s="79" t="s">
        <v>151</v>
      </c>
      <c r="I73" s="68"/>
      <c r="J73" s="79" t="s">
        <v>90</v>
      </c>
      <c r="K73" s="79" t="s">
        <v>35</v>
      </c>
      <c r="L73" s="66"/>
      <c r="M73" s="79" t="s">
        <v>25</v>
      </c>
      <c r="N73" s="79" t="s">
        <v>181</v>
      </c>
      <c r="O73" s="66"/>
      <c r="P73" s="48">
        <v>27.414010000000005</v>
      </c>
      <c r="Q73" s="50" t="s">
        <v>155</v>
      </c>
      <c r="R73" s="8" t="s">
        <v>1</v>
      </c>
    </row>
    <row r="74" spans="1:18" ht="30.2" customHeight="1">
      <c r="A74" s="136"/>
      <c r="B74" s="139"/>
      <c r="C74" s="152"/>
      <c r="D74" s="155"/>
      <c r="E74" s="149" t="str">
        <f>IF(ISERROR(VLOOKUP(5,[1]作成!$H$717:$K$771,3,FALSE))," ",VLOOKUP(5,[1]作成!$H$717:$K$771,3,FALSE))</f>
        <v>とんじる</v>
      </c>
      <c r="F74" s="150"/>
      <c r="G74" s="79" t="s">
        <v>80</v>
      </c>
      <c r="H74" s="79" t="s">
        <v>70</v>
      </c>
      <c r="I74" s="68"/>
      <c r="J74" s="79" t="s">
        <v>35</v>
      </c>
      <c r="K74" s="79" t="s">
        <v>140</v>
      </c>
      <c r="L74" s="66"/>
      <c r="M74" s="79" t="s">
        <v>52</v>
      </c>
      <c r="N74" s="67"/>
      <c r="O74" s="66"/>
      <c r="P74" s="48">
        <v>19.789785000000009</v>
      </c>
      <c r="Q74" s="50" t="s">
        <v>155</v>
      </c>
      <c r="R74" s="8" t="s">
        <v>1</v>
      </c>
    </row>
    <row r="75" spans="1:18" ht="30.2" customHeight="1">
      <c r="A75" s="137"/>
      <c r="B75" s="140"/>
      <c r="C75" s="153"/>
      <c r="D75" s="156"/>
      <c r="E75" s="57" t="str">
        <f>IF(ISERROR(VLOOKUP(6,[1]作成!$H$717:$K$771,3,FALSE))," ",VLOOKUP(6,[1]作成!$H$717:$K$771,3,FALSE))</f>
        <v xml:space="preserve"> </v>
      </c>
      <c r="F75" s="58" t="str">
        <f>IF(ISERROR(VLOOKUP(7,[1]作成!$H$717:$K$771,3,FALSE))," ",VLOOKUP(7,[1]作成!$H$717:$K$771,3,FALSE))</f>
        <v xml:space="preserve"> </v>
      </c>
      <c r="G75" s="79" t="s">
        <v>98</v>
      </c>
      <c r="H75" s="67"/>
      <c r="I75" s="68"/>
      <c r="J75" s="79" t="s">
        <v>49</v>
      </c>
      <c r="K75" s="81" t="s">
        <v>23</v>
      </c>
      <c r="L75" s="72"/>
      <c r="M75" s="81" t="s">
        <v>33</v>
      </c>
      <c r="N75" s="71"/>
      <c r="O75" s="66"/>
      <c r="P75" s="133" t="s">
        <v>104</v>
      </c>
      <c r="Q75" s="134"/>
      <c r="R75" s="8" t="s">
        <v>1</v>
      </c>
    </row>
    <row r="76" spans="1:18" ht="30.2" customHeight="1">
      <c r="A76" s="135">
        <v>20</v>
      </c>
      <c r="B76" s="138" t="s">
        <v>146</v>
      </c>
      <c r="C76" s="151" t="str">
        <f>IF(ISERROR(VLOOKUP(1,[1]作成!$H$772:$K$826,3,FALSE))," ",VLOOKUP(1,[1]作成!$H$772:$K$826,3,FALSE))</f>
        <v>むぎごはん</v>
      </c>
      <c r="D76" s="154" t="str">
        <f>IF(ISERROR(VLOOKUP(2,[1]作成!$H$772:$K$826,4,FALSE))," ",VLOOKUP(2,[1]作成!$H$772:$K$826,4,FALSE))</f>
        <v>牛乳</v>
      </c>
      <c r="E76" s="147" t="str">
        <f>IF(ISERROR(VLOOKUP(3,[1]作成!$H$772:$K$826,3,FALSE))," ",VLOOKUP(3,[1]作成!$H$772:$K$826,3,FALSE))</f>
        <v>ののいちサマーカレー</v>
      </c>
      <c r="F76" s="148"/>
      <c r="G76" s="83" t="s">
        <v>21</v>
      </c>
      <c r="H76" s="65"/>
      <c r="I76" s="73"/>
      <c r="J76" s="74" t="s">
        <v>31</v>
      </c>
      <c r="K76" s="79" t="s">
        <v>174</v>
      </c>
      <c r="L76" s="66" t="s">
        <v>77</v>
      </c>
      <c r="M76" s="79" t="s">
        <v>24</v>
      </c>
      <c r="N76" s="79" t="s">
        <v>182</v>
      </c>
      <c r="O76" s="64"/>
      <c r="P76" s="48">
        <v>780.55839999999989</v>
      </c>
      <c r="Q76" s="49" t="s">
        <v>154</v>
      </c>
      <c r="R76" s="8" t="s">
        <v>1</v>
      </c>
    </row>
    <row r="77" spans="1:18" ht="30.2" customHeight="1">
      <c r="A77" s="136"/>
      <c r="B77" s="139"/>
      <c r="C77" s="152"/>
      <c r="D77" s="155"/>
      <c r="E77" s="149" t="str">
        <f>IF(ISERROR(VLOOKUP(4,[1]作成!$H$772:$K$826,3,FALSE))," ",VLOOKUP(4,[1]作成!$H$772:$K$826,3,FALSE))</f>
        <v>フルーツカクテル</v>
      </c>
      <c r="F77" s="150"/>
      <c r="G77" s="79" t="s">
        <v>26</v>
      </c>
      <c r="H77" s="67"/>
      <c r="I77" s="68"/>
      <c r="J77" s="76" t="s">
        <v>68</v>
      </c>
      <c r="K77" s="79" t="s">
        <v>152</v>
      </c>
      <c r="L77" s="66" t="s">
        <v>175</v>
      </c>
      <c r="M77" s="79" t="s">
        <v>52</v>
      </c>
      <c r="N77" s="79" t="s">
        <v>76</v>
      </c>
      <c r="O77" s="66"/>
      <c r="P77" s="48">
        <v>18.697910000000007</v>
      </c>
      <c r="Q77" s="50" t="s">
        <v>155</v>
      </c>
      <c r="R77" s="8" t="s">
        <v>1</v>
      </c>
    </row>
    <row r="78" spans="1:18" ht="30.2" customHeight="1">
      <c r="A78" s="136"/>
      <c r="B78" s="139"/>
      <c r="C78" s="152"/>
      <c r="D78" s="155"/>
      <c r="E78" s="149" t="str">
        <f>IF(ISERROR(VLOOKUP(5,[1]作成!$H$772:$K$826,3,FALSE))," ",VLOOKUP(5,[1]作成!$H$772:$K$826,3,FALSE))</f>
        <v xml:space="preserve"> </v>
      </c>
      <c r="F78" s="150"/>
      <c r="G78" s="79" t="s">
        <v>62</v>
      </c>
      <c r="H78" s="67"/>
      <c r="I78" s="68"/>
      <c r="J78" s="76" t="s">
        <v>176</v>
      </c>
      <c r="K78" s="79" t="s">
        <v>177</v>
      </c>
      <c r="L78" s="66"/>
      <c r="M78" s="79" t="s">
        <v>74</v>
      </c>
      <c r="N78" s="88" t="s">
        <v>100</v>
      </c>
      <c r="O78" s="66"/>
      <c r="P78" s="48">
        <v>23.388410000000007</v>
      </c>
      <c r="Q78" s="50" t="s">
        <v>155</v>
      </c>
      <c r="R78" s="8" t="s">
        <v>1</v>
      </c>
    </row>
    <row r="79" spans="1:18" ht="30.2" customHeight="1">
      <c r="A79" s="137"/>
      <c r="B79" s="140"/>
      <c r="C79" s="153"/>
      <c r="D79" s="156"/>
      <c r="E79" s="57" t="str">
        <f>IF(ISERROR(VLOOKUP(6,[1]作成!$H$772:$K$826,3,FALSE))," ",VLOOKUP(6,[1]作成!$H$772:$K$826,3,FALSE))</f>
        <v xml:space="preserve"> </v>
      </c>
      <c r="F79" s="58" t="str">
        <f>IF(ISERROR(VLOOKUP(7,[1]作成!$H$772:$K$826,3,FALSE))," ",VLOOKUP(7,[1]作成!$H$772:$K$826,3,FALSE))</f>
        <v xml:space="preserve"> </v>
      </c>
      <c r="G79" s="77"/>
      <c r="H79" s="71"/>
      <c r="I79" s="70"/>
      <c r="J79" s="77" t="s">
        <v>178</v>
      </c>
      <c r="K79" s="81" t="s">
        <v>75</v>
      </c>
      <c r="L79" s="70"/>
      <c r="M79" s="82" t="s">
        <v>50</v>
      </c>
      <c r="N79" s="81" t="s">
        <v>33</v>
      </c>
      <c r="O79" s="72"/>
      <c r="P79" s="133" t="s">
        <v>159</v>
      </c>
      <c r="Q79" s="134"/>
      <c r="R79" s="8" t="s">
        <v>1</v>
      </c>
    </row>
    <row r="80" spans="1:18" ht="17.25" hidden="1" customHeight="1">
      <c r="A80" s="135" t="str">
        <f>IF([2]人数!$F37=0," ",[2]人数!$F37)</f>
        <v xml:space="preserve"> </v>
      </c>
      <c r="B80" s="138" t="s">
        <v>146</v>
      </c>
      <c r="C80" s="160" t="str">
        <f>IF(ISERROR(VLOOKUP(1,[2]作成!$H$1377:$K$1431,4,FALSE))," ",VLOOKUP(1,[2]作成!$H$1377:$K$1431,4,FALSE))</f>
        <v xml:space="preserve"> </v>
      </c>
      <c r="D80" s="163" t="str">
        <f>IF(ISERROR(VLOOKUP(2,[2]作成!$H$1377:$K$1431,4,FALSE))," ",VLOOKUP(2,[2]作成!$H$1377:$K$1431,4,FALSE))</f>
        <v xml:space="preserve"> </v>
      </c>
      <c r="E80" s="166" t="str">
        <f>IF(ISERROR(VLOOKUP(3,[2]作成!$H$1377:$K$1431,4,FALSE))," ",VLOOKUP(3,[2]作成!$H$1377:$K$1431,4,FALSE))</f>
        <v xml:space="preserve"> </v>
      </c>
      <c r="F80" s="167"/>
      <c r="G80" s="24"/>
      <c r="H80" s="25"/>
      <c r="I80" s="21"/>
      <c r="J80" s="24"/>
      <c r="K80" s="25"/>
      <c r="L80" s="21"/>
      <c r="M80" s="24"/>
      <c r="N80" s="25"/>
      <c r="O80" s="21"/>
      <c r="P80" s="12" t="str">
        <f>IF([2]計算!U31=0," ",[2]計算!U31)</f>
        <v xml:space="preserve"> </v>
      </c>
      <c r="Q80" s="13" t="s">
        <v>69</v>
      </c>
    </row>
    <row r="81" spans="1:18" ht="17.25" hidden="1" customHeight="1">
      <c r="A81" s="136"/>
      <c r="B81" s="139"/>
      <c r="C81" s="161"/>
      <c r="D81" s="164"/>
      <c r="E81" s="168" t="str">
        <f>IF(ISERROR(VLOOKUP(4,[2]作成!$H$1377:$K$1431,4,FALSE))," ",VLOOKUP(4,[2]作成!$H$1377:$K$1431,4,FALSE))</f>
        <v xml:space="preserve"> </v>
      </c>
      <c r="F81" s="169"/>
      <c r="G81" s="22"/>
      <c r="H81" s="16"/>
      <c r="I81" s="15"/>
      <c r="J81" s="22"/>
      <c r="K81" s="16"/>
      <c r="L81" s="15"/>
      <c r="M81" s="22"/>
      <c r="N81" s="16"/>
      <c r="O81" s="15"/>
      <c r="P81" s="12" t="str">
        <f>IF([2]計算!X31=0," ",[2]計算!X31)</f>
        <v xml:space="preserve"> </v>
      </c>
      <c r="Q81" s="14" t="s">
        <v>66</v>
      </c>
    </row>
    <row r="82" spans="1:18" ht="17.25" hidden="1" customHeight="1">
      <c r="A82" s="136"/>
      <c r="B82" s="139"/>
      <c r="C82" s="161"/>
      <c r="D82" s="164"/>
      <c r="E82" s="168" t="str">
        <f>IF(ISERROR(VLOOKUP(5,[2]作成!$H$1377:$K$1431,4,FALSE))," ",VLOOKUP(5,[2]作成!$H$1377:$K$1431,4,FALSE))</f>
        <v xml:space="preserve"> </v>
      </c>
      <c r="F82" s="169"/>
      <c r="G82" s="22"/>
      <c r="H82" s="16"/>
      <c r="I82" s="15"/>
      <c r="J82" s="22"/>
      <c r="K82" s="16"/>
      <c r="L82" s="15"/>
      <c r="M82" s="22"/>
      <c r="N82" s="16"/>
      <c r="O82" s="15"/>
      <c r="P82" s="12" t="str">
        <f>IF([2]計算!Z31=0," ",[2]計算!Z31)</f>
        <v xml:space="preserve"> </v>
      </c>
      <c r="Q82" s="14" t="s">
        <v>66</v>
      </c>
    </row>
    <row r="83" spans="1:18" ht="17.25" hidden="1" customHeight="1">
      <c r="A83" s="137"/>
      <c r="B83" s="140"/>
      <c r="C83" s="162"/>
      <c r="D83" s="165"/>
      <c r="E83" s="17" t="str">
        <f>IF(ISERROR(VLOOKUP(6,[2]作成!$H$1377:$K$1431,4,FALSE))," ",VLOOKUP(6,[2]作成!$H$1377:$K$1431,4,FALSE))</f>
        <v xml:space="preserve"> </v>
      </c>
      <c r="F83" s="18" t="str">
        <f>IF(ISERROR(VLOOKUP(7,[2]作成!$H$1377:$K$1431,4,FALSE))," ",VLOOKUP(7,[2]作成!$H$1377:$K$1431,4,FALSE))</f>
        <v xml:space="preserve"> </v>
      </c>
      <c r="G83" s="23"/>
      <c r="H83" s="19"/>
      <c r="I83" s="20"/>
      <c r="J83" s="23"/>
      <c r="K83" s="19"/>
      <c r="L83" s="20"/>
      <c r="M83" s="23"/>
      <c r="N83" s="19"/>
      <c r="O83" s="20"/>
      <c r="P83" s="170" t="str">
        <f>IF([2]人数!I37=0," ",[2]人数!I37)</f>
        <v xml:space="preserve"> </v>
      </c>
      <c r="Q83" s="170"/>
    </row>
    <row r="84" spans="1:18" ht="24" customHeight="1">
      <c r="A84" s="8"/>
      <c r="B84" s="8" t="s">
        <v>38</v>
      </c>
      <c r="C84" s="43"/>
      <c r="D84" s="8"/>
      <c r="E84" s="8"/>
      <c r="F84" s="8"/>
      <c r="P84" s="8"/>
      <c r="Q84" s="8"/>
      <c r="R84" s="8" t="s">
        <v>1</v>
      </c>
    </row>
    <row r="85" spans="1:18" ht="24" customHeight="1">
      <c r="A85" s="8"/>
      <c r="B85" s="8" t="s">
        <v>39</v>
      </c>
      <c r="C85" s="43"/>
      <c r="D85" s="8"/>
      <c r="E85" s="8"/>
      <c r="F85" s="8"/>
      <c r="L85" s="1"/>
      <c r="M85" s="7" t="s">
        <v>40</v>
      </c>
      <c r="N85" s="7"/>
      <c r="P85" s="8"/>
      <c r="Q85" s="8"/>
      <c r="R85" s="8" t="s">
        <v>1</v>
      </c>
    </row>
    <row r="86" spans="1:18" ht="24" customHeight="1">
      <c r="A86" s="8"/>
      <c r="B86" s="27" t="s">
        <v>41</v>
      </c>
      <c r="C86" s="43"/>
      <c r="D86" s="8"/>
      <c r="E86" s="8"/>
      <c r="F86" s="8"/>
      <c r="P86" s="8"/>
      <c r="Q86" s="8"/>
      <c r="R86" s="8" t="s">
        <v>1</v>
      </c>
    </row>
    <row r="87" spans="1:18" ht="24" customHeight="1">
      <c r="A87" s="8"/>
      <c r="B87" s="8"/>
      <c r="C87" s="43"/>
      <c r="D87" s="8"/>
      <c r="E87" s="8"/>
      <c r="F87" s="8"/>
      <c r="P87" s="8"/>
      <c r="Q87" s="8"/>
    </row>
    <row r="88" spans="1:18" ht="15.95" hidden="1" customHeight="1">
      <c r="A88" s="8"/>
      <c r="B88" s="8"/>
      <c r="C88" s="43"/>
      <c r="D88" s="8"/>
      <c r="E88" s="8"/>
      <c r="F88" s="8"/>
      <c r="P88" s="8"/>
      <c r="Q88" s="8"/>
    </row>
    <row r="89" spans="1:18" ht="15.95" hidden="1" customHeight="1">
      <c r="A89" s="8"/>
      <c r="B89" s="8"/>
      <c r="C89" s="43"/>
      <c r="D89" s="8"/>
      <c r="E89" s="8"/>
      <c r="F89" s="8"/>
      <c r="P89" s="8"/>
      <c r="Q89" s="8"/>
    </row>
    <row r="90" spans="1:18" ht="15.95" hidden="1" customHeight="1">
      <c r="A90" s="8"/>
      <c r="B90" s="8"/>
      <c r="C90" s="43"/>
      <c r="D90" s="8"/>
      <c r="E90" s="8"/>
      <c r="F90" s="8"/>
      <c r="P90" s="8"/>
      <c r="Q90" s="8"/>
    </row>
    <row r="91" spans="1:18" ht="15.95" hidden="1" customHeight="1">
      <c r="A91" s="8"/>
      <c r="B91" s="8"/>
      <c r="C91" s="43"/>
      <c r="D91" s="8"/>
      <c r="E91" s="8"/>
      <c r="F91" s="8"/>
      <c r="P91" s="8"/>
      <c r="Q91" s="8"/>
    </row>
    <row r="92" spans="1:18" ht="15.95" hidden="1" customHeight="1">
      <c r="A92" s="8"/>
      <c r="B92" s="8"/>
      <c r="C92" s="43"/>
      <c r="D92" s="8"/>
      <c r="E92" s="8"/>
      <c r="F92" s="8"/>
      <c r="P92" s="8"/>
      <c r="Q92" s="8"/>
    </row>
    <row r="93" spans="1:18" ht="15.95" hidden="1" customHeight="1">
      <c r="A93" s="8"/>
      <c r="B93" s="8"/>
      <c r="C93" s="43"/>
      <c r="D93" s="8"/>
      <c r="E93" s="8"/>
      <c r="F93" s="8"/>
      <c r="P93" s="8"/>
      <c r="Q93" s="8"/>
    </row>
    <row r="94" spans="1:18" ht="15.95" hidden="1" customHeight="1">
      <c r="A94" s="8"/>
      <c r="B94" s="8"/>
      <c r="C94" s="43"/>
      <c r="D94" s="8"/>
      <c r="E94" s="8"/>
      <c r="F94" s="8"/>
      <c r="P94" s="8"/>
      <c r="Q94" s="8"/>
    </row>
    <row r="95" spans="1:18" ht="15.95" hidden="1" customHeight="1">
      <c r="A95" s="8"/>
      <c r="B95" s="8"/>
      <c r="C95" s="43"/>
      <c r="D95" s="8"/>
      <c r="E95" s="8"/>
      <c r="F95" s="8"/>
      <c r="P95" s="8"/>
      <c r="Q95" s="8"/>
    </row>
    <row r="96" spans="1:18" ht="15.95" hidden="1" customHeight="1">
      <c r="A96" s="8"/>
      <c r="B96" s="8"/>
      <c r="C96" s="43"/>
      <c r="D96" s="8"/>
      <c r="E96" s="8"/>
      <c r="F96" s="8"/>
      <c r="P96" s="8"/>
      <c r="Q96" s="8"/>
    </row>
    <row r="97" spans="1:17" ht="15.95" hidden="1" customHeight="1">
      <c r="A97" s="8"/>
      <c r="B97" s="8"/>
      <c r="C97" s="43"/>
      <c r="D97" s="8"/>
      <c r="E97" s="8"/>
      <c r="F97" s="8"/>
      <c r="P97" s="8"/>
      <c r="Q97" s="8"/>
    </row>
    <row r="98" spans="1:17" ht="15.95" hidden="1" customHeight="1">
      <c r="A98" s="8"/>
      <c r="B98" s="8"/>
      <c r="C98" s="43"/>
      <c r="D98" s="8"/>
      <c r="E98" s="8"/>
      <c r="F98" s="8"/>
      <c r="P98" s="8"/>
      <c r="Q98" s="8"/>
    </row>
    <row r="99" spans="1:17" ht="15.95" hidden="1" customHeight="1">
      <c r="A99" s="8"/>
      <c r="B99" s="8"/>
      <c r="C99" s="43"/>
      <c r="D99" s="8"/>
      <c r="E99" s="8"/>
      <c r="F99" s="8"/>
      <c r="P99" s="8"/>
      <c r="Q99" s="8"/>
    </row>
    <row r="100" spans="1:17" ht="15.95" hidden="1" customHeight="1">
      <c r="A100" s="8"/>
      <c r="B100" s="8"/>
      <c r="C100" s="43"/>
      <c r="D100" s="8"/>
      <c r="E100" s="8"/>
      <c r="F100" s="8"/>
      <c r="P100" s="8"/>
      <c r="Q100" s="8"/>
    </row>
    <row r="101" spans="1:17" ht="15.95" hidden="1" customHeight="1">
      <c r="A101" s="8"/>
      <c r="B101" s="8"/>
      <c r="C101" s="43"/>
      <c r="D101" s="8"/>
      <c r="E101" s="8"/>
      <c r="F101" s="8"/>
      <c r="P101" s="8"/>
      <c r="Q101" s="8"/>
    </row>
    <row r="102" spans="1:17" ht="15.95" hidden="1" customHeight="1">
      <c r="A102" s="8"/>
      <c r="B102" s="8"/>
      <c r="C102" s="26"/>
      <c r="D102" s="8"/>
      <c r="E102" s="8"/>
      <c r="F102" s="8"/>
      <c r="P102" s="8"/>
      <c r="Q102" s="8"/>
    </row>
    <row r="103" spans="1:17" ht="15.95" hidden="1" customHeight="1">
      <c r="A103" s="8"/>
      <c r="B103" s="8"/>
      <c r="C103" s="26"/>
      <c r="D103" s="8"/>
      <c r="E103" s="8"/>
      <c r="F103" s="8"/>
      <c r="P103" s="8"/>
      <c r="Q103" s="8"/>
    </row>
    <row r="104" spans="1:17" ht="15.95" hidden="1" customHeight="1">
      <c r="A104" s="8"/>
      <c r="B104" s="8"/>
      <c r="C104" s="26"/>
      <c r="D104" s="8"/>
      <c r="E104" s="8"/>
      <c r="F104" s="8"/>
      <c r="P104" s="8"/>
      <c r="Q104" s="8"/>
    </row>
    <row r="105" spans="1:17" ht="15.95" hidden="1" customHeight="1">
      <c r="A105" s="8"/>
      <c r="B105" s="8"/>
      <c r="C105" s="26"/>
      <c r="D105" s="8"/>
      <c r="E105" s="8"/>
      <c r="F105" s="8"/>
      <c r="P105" s="8"/>
      <c r="Q105" s="8"/>
    </row>
    <row r="106" spans="1:17">
      <c r="C106" s="44"/>
    </row>
    <row r="107" spans="1:17">
      <c r="C107" s="44"/>
    </row>
    <row r="108" spans="1:17">
      <c r="C108" s="44"/>
    </row>
    <row r="109" spans="1:17" ht="13.5" customHeight="1"/>
    <row r="110" spans="1:17" ht="13.5" customHeight="1"/>
    <row r="111" spans="1:17" ht="13.5" customHeight="1"/>
    <row r="112" spans="1:17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</sheetData>
  <sheetProtection autoFilter="0"/>
  <autoFilter ref="R1:R105">
    <filterColumn colId="0">
      <customFilters>
        <customFilter operator="notEqual" val=" "/>
      </customFilters>
    </filterColumn>
  </autoFilter>
  <mergeCells count="169">
    <mergeCell ref="P67:Q67"/>
    <mergeCell ref="P71:Q71"/>
    <mergeCell ref="A80:A83"/>
    <mergeCell ref="B80:B83"/>
    <mergeCell ref="C80:C83"/>
    <mergeCell ref="D80:D83"/>
    <mergeCell ref="E80:F80"/>
    <mergeCell ref="E81:F81"/>
    <mergeCell ref="E82:F82"/>
    <mergeCell ref="P83:Q83"/>
    <mergeCell ref="P79:Q79"/>
    <mergeCell ref="A76:A79"/>
    <mergeCell ref="B76:B79"/>
    <mergeCell ref="C76:C79"/>
    <mergeCell ref="D76:D79"/>
    <mergeCell ref="E76:F76"/>
    <mergeCell ref="E77:F77"/>
    <mergeCell ref="E78:F78"/>
    <mergeCell ref="A72:A75"/>
    <mergeCell ref="B72:B75"/>
    <mergeCell ref="C72:C75"/>
    <mergeCell ref="D72:D75"/>
    <mergeCell ref="E72:F72"/>
    <mergeCell ref="E73:F73"/>
    <mergeCell ref="E74:F74"/>
    <mergeCell ref="P75:Q75"/>
    <mergeCell ref="A68:A71"/>
    <mergeCell ref="B68:B71"/>
    <mergeCell ref="C68:C71"/>
    <mergeCell ref="D68:D71"/>
    <mergeCell ref="E68:F68"/>
    <mergeCell ref="E69:F69"/>
    <mergeCell ref="E70:F70"/>
    <mergeCell ref="A64:A67"/>
    <mergeCell ref="B64:B67"/>
    <mergeCell ref="C64:C67"/>
    <mergeCell ref="D64:D67"/>
    <mergeCell ref="E64:F64"/>
    <mergeCell ref="E65:F65"/>
    <mergeCell ref="E66:F66"/>
    <mergeCell ref="P58:Q58"/>
    <mergeCell ref="A59:A62"/>
    <mergeCell ref="B59:B62"/>
    <mergeCell ref="C59:C62"/>
    <mergeCell ref="D59:D62"/>
    <mergeCell ref="E59:F59"/>
    <mergeCell ref="E60:F60"/>
    <mergeCell ref="E61:F61"/>
    <mergeCell ref="P62:Q62"/>
    <mergeCell ref="A55:A58"/>
    <mergeCell ref="B55:B58"/>
    <mergeCell ref="C55:C58"/>
    <mergeCell ref="D55:D58"/>
    <mergeCell ref="E55:F55"/>
    <mergeCell ref="E56:F56"/>
    <mergeCell ref="E57:F57"/>
    <mergeCell ref="C63:Q63"/>
    <mergeCell ref="P50:Q50"/>
    <mergeCell ref="A51:A54"/>
    <mergeCell ref="B51:B54"/>
    <mergeCell ref="C51:C54"/>
    <mergeCell ref="D51:D54"/>
    <mergeCell ref="E51:F51"/>
    <mergeCell ref="E52:F52"/>
    <mergeCell ref="E53:F53"/>
    <mergeCell ref="P54:Q54"/>
    <mergeCell ref="A47:A50"/>
    <mergeCell ref="B47:B50"/>
    <mergeCell ref="C47:C50"/>
    <mergeCell ref="D47:D50"/>
    <mergeCell ref="E47:F47"/>
    <mergeCell ref="E48:F48"/>
    <mergeCell ref="E49:F49"/>
    <mergeCell ref="P42:Q42"/>
    <mergeCell ref="A43:A46"/>
    <mergeCell ref="B43:B46"/>
    <mergeCell ref="C43:C46"/>
    <mergeCell ref="D43:D46"/>
    <mergeCell ref="E43:F43"/>
    <mergeCell ref="E44:F44"/>
    <mergeCell ref="E45:F45"/>
    <mergeCell ref="P46:Q46"/>
    <mergeCell ref="A39:A42"/>
    <mergeCell ref="B39:B42"/>
    <mergeCell ref="C39:C42"/>
    <mergeCell ref="D39:D42"/>
    <mergeCell ref="E39:F39"/>
    <mergeCell ref="E40:F40"/>
    <mergeCell ref="E41:F41"/>
    <mergeCell ref="P34:Q34"/>
    <mergeCell ref="A35:A38"/>
    <mergeCell ref="B35:B38"/>
    <mergeCell ref="C35:C38"/>
    <mergeCell ref="D35:D38"/>
    <mergeCell ref="E35:F35"/>
    <mergeCell ref="E36:F36"/>
    <mergeCell ref="E37:F37"/>
    <mergeCell ref="P38:Q38"/>
    <mergeCell ref="A31:A34"/>
    <mergeCell ref="B31:B34"/>
    <mergeCell ref="C31:C34"/>
    <mergeCell ref="D31:D34"/>
    <mergeCell ref="E31:F31"/>
    <mergeCell ref="E32:F32"/>
    <mergeCell ref="E33:F33"/>
    <mergeCell ref="P26:Q26"/>
    <mergeCell ref="A27:A30"/>
    <mergeCell ref="B27:B30"/>
    <mergeCell ref="C27:C30"/>
    <mergeCell ref="D27:D30"/>
    <mergeCell ref="E27:F27"/>
    <mergeCell ref="E28:F28"/>
    <mergeCell ref="E29:F29"/>
    <mergeCell ref="P30:Q30"/>
    <mergeCell ref="A23:A26"/>
    <mergeCell ref="B23:B26"/>
    <mergeCell ref="C23:C26"/>
    <mergeCell ref="D23:D26"/>
    <mergeCell ref="E23:F23"/>
    <mergeCell ref="E24:F24"/>
    <mergeCell ref="E25:F25"/>
    <mergeCell ref="P18:Q18"/>
    <mergeCell ref="A19:A22"/>
    <mergeCell ref="B19:B22"/>
    <mergeCell ref="C19:C22"/>
    <mergeCell ref="D19:D22"/>
    <mergeCell ref="E19:F19"/>
    <mergeCell ref="E20:F20"/>
    <mergeCell ref="E21:F21"/>
    <mergeCell ref="P22:Q22"/>
    <mergeCell ref="A15:A18"/>
    <mergeCell ref="B15:B18"/>
    <mergeCell ref="C15:C18"/>
    <mergeCell ref="D15:D18"/>
    <mergeCell ref="E15:F15"/>
    <mergeCell ref="E16:F16"/>
    <mergeCell ref="E17:F17"/>
    <mergeCell ref="P10:Q10"/>
    <mergeCell ref="A11:A14"/>
    <mergeCell ref="B11:B14"/>
    <mergeCell ref="C11:C14"/>
    <mergeCell ref="D11:D14"/>
    <mergeCell ref="E11:F11"/>
    <mergeCell ref="E12:F12"/>
    <mergeCell ref="E13:F13"/>
    <mergeCell ref="P14:Q14"/>
    <mergeCell ref="A7:A10"/>
    <mergeCell ref="B7:B10"/>
    <mergeCell ref="C7:C10"/>
    <mergeCell ref="D7:D10"/>
    <mergeCell ref="E7:F7"/>
    <mergeCell ref="E8:F8"/>
    <mergeCell ref="E9:F9"/>
    <mergeCell ref="A3:A6"/>
    <mergeCell ref="B3:B6"/>
    <mergeCell ref="C3:F4"/>
    <mergeCell ref="G3:I4"/>
    <mergeCell ref="J3:L4"/>
    <mergeCell ref="M3:O4"/>
    <mergeCell ref="P3:Q3"/>
    <mergeCell ref="P4:Q4"/>
    <mergeCell ref="C5:C6"/>
    <mergeCell ref="D5:D6"/>
    <mergeCell ref="E5:F6"/>
    <mergeCell ref="G5:I6"/>
    <mergeCell ref="J5:L6"/>
    <mergeCell ref="M5:O6"/>
    <mergeCell ref="P5:Q5"/>
    <mergeCell ref="P6:Q6"/>
  </mergeCells>
  <phoneticPr fontId="3"/>
  <printOptions horizontalCentered="1"/>
  <pageMargins left="0.31496062992125984" right="0.31496062992125984" top="0.35433070866141736" bottom="0.35433070866141736" header="0.31496062992125984" footer="0.31496062992125984"/>
  <pageSetup paperSize="9" scale="45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 (富陽・御園)</vt:lpstr>
      <vt:lpstr>'家庭配布 (富陽・御園)'!Print_Area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中川登</cp:lastModifiedBy>
  <cp:lastPrinted>2018-06-26T01:13:57Z</cp:lastPrinted>
  <dcterms:created xsi:type="dcterms:W3CDTF">2018-05-16T23:11:38Z</dcterms:created>
  <dcterms:modified xsi:type="dcterms:W3CDTF">2018-06-26T02:02:23Z</dcterms:modified>
</cp:coreProperties>
</file>