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ragishi\Desktop\"/>
    </mc:Choice>
  </mc:AlternateContent>
  <bookViews>
    <workbookView xWindow="0" yWindow="0" windowWidth="18255" windowHeight="10365"/>
  </bookViews>
  <sheets>
    <sheet name="家庭配布 (富陽・御園)" sheetId="2" r:id="rId1"/>
    <sheet name="家庭配布(菅原・館野・野々市)" sheetId="1" r:id="rId2"/>
  </sheets>
  <externalReferences>
    <externalReference r:id="rId3"/>
  </externalReferences>
  <definedNames>
    <definedName name="_xlnm._FilterDatabase" localSheetId="0" hidden="1">'家庭配布 (富陽・御園)'!$R$2:$R$132</definedName>
    <definedName name="_xlnm._FilterDatabase" localSheetId="1" hidden="1">'家庭配布(菅原・館野・野々市)'!$R$2:$R$132</definedName>
    <definedName name="_xlnm.Print_Area" localSheetId="0">'家庭配布 (富陽・御園)'!$A$2:$Q$132</definedName>
    <definedName name="_xlnm.Print_Area" localSheetId="1">'家庭配布(菅原・館野・野々市)'!$A$2:$Q$132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0" i="2" l="1"/>
  <c r="F110" i="2"/>
  <c r="E110" i="2"/>
  <c r="P109" i="2"/>
  <c r="E109" i="2"/>
  <c r="P108" i="2"/>
  <c r="E108" i="2"/>
  <c r="P107" i="2"/>
  <c r="E107" i="2"/>
  <c r="D107" i="2"/>
  <c r="C107" i="2"/>
  <c r="P106" i="2"/>
  <c r="F106" i="2"/>
  <c r="E106" i="2"/>
  <c r="P105" i="2"/>
  <c r="E105" i="2"/>
  <c r="P104" i="2"/>
  <c r="E104" i="2"/>
  <c r="P103" i="2"/>
  <c r="E103" i="2"/>
  <c r="D103" i="2"/>
  <c r="C103" i="2"/>
  <c r="P102" i="2"/>
  <c r="F102" i="2"/>
  <c r="E102" i="2"/>
  <c r="P101" i="2"/>
  <c r="E101" i="2"/>
  <c r="P100" i="2"/>
  <c r="E100" i="2"/>
  <c r="P99" i="2"/>
  <c r="E99" i="2"/>
  <c r="D99" i="2"/>
  <c r="C99" i="2"/>
  <c r="P98" i="2"/>
  <c r="F98" i="2"/>
  <c r="E98" i="2"/>
  <c r="P97" i="2"/>
  <c r="E97" i="2"/>
  <c r="P96" i="2"/>
  <c r="E96" i="2"/>
  <c r="P95" i="2"/>
  <c r="E95" i="2"/>
  <c r="D95" i="2"/>
  <c r="C95" i="2"/>
  <c r="P94" i="2"/>
  <c r="F94" i="2"/>
  <c r="E94" i="2"/>
  <c r="P93" i="2"/>
  <c r="E93" i="2"/>
  <c r="P92" i="2"/>
  <c r="E92" i="2"/>
  <c r="P91" i="2"/>
  <c r="E91" i="2"/>
  <c r="D91" i="2"/>
  <c r="C91" i="2"/>
  <c r="F90" i="2"/>
  <c r="E90" i="2"/>
  <c r="E89" i="2"/>
  <c r="E88" i="2"/>
  <c r="E87" i="2"/>
  <c r="D87" i="2"/>
  <c r="C87" i="2"/>
  <c r="P86" i="2"/>
  <c r="F86" i="2"/>
  <c r="E86" i="2"/>
  <c r="P85" i="2"/>
  <c r="E85" i="2"/>
  <c r="P84" i="2"/>
  <c r="E84" i="2"/>
  <c r="P83" i="2"/>
  <c r="E83" i="2"/>
  <c r="D83" i="2"/>
  <c r="C83" i="2"/>
  <c r="P82" i="2"/>
  <c r="F82" i="2"/>
  <c r="E82" i="2"/>
  <c r="P81" i="2"/>
  <c r="E81" i="2"/>
  <c r="P80" i="2"/>
  <c r="E80" i="2"/>
  <c r="P79" i="2"/>
  <c r="E79" i="2"/>
  <c r="D79" i="2"/>
  <c r="C79" i="2"/>
  <c r="P78" i="2"/>
  <c r="F78" i="2"/>
  <c r="E78" i="2"/>
  <c r="P77" i="2"/>
  <c r="E77" i="2"/>
  <c r="P76" i="2"/>
  <c r="E76" i="2"/>
  <c r="P75" i="2"/>
  <c r="E75" i="2"/>
  <c r="D75" i="2"/>
  <c r="C75" i="2"/>
  <c r="P74" i="2"/>
  <c r="F74" i="2"/>
  <c r="E74" i="2"/>
  <c r="P73" i="2"/>
  <c r="E73" i="2"/>
  <c r="P72" i="2"/>
  <c r="E72" i="2"/>
  <c r="P71" i="2"/>
  <c r="E71" i="2"/>
  <c r="D71" i="2"/>
  <c r="C71" i="2"/>
  <c r="P66" i="2"/>
  <c r="F66" i="2"/>
  <c r="P65" i="2"/>
  <c r="E65" i="2"/>
  <c r="P64" i="2"/>
  <c r="E64" i="2"/>
  <c r="P63" i="2"/>
  <c r="E63" i="2"/>
  <c r="D63" i="2"/>
  <c r="C63" i="2"/>
  <c r="P62" i="2"/>
  <c r="F62" i="2"/>
  <c r="E62" i="2"/>
  <c r="P61" i="2"/>
  <c r="E61" i="2"/>
  <c r="P60" i="2"/>
  <c r="E60" i="2"/>
  <c r="P59" i="2"/>
  <c r="E59" i="2"/>
  <c r="D59" i="2"/>
  <c r="C59" i="2"/>
  <c r="P58" i="2"/>
  <c r="F58" i="2"/>
  <c r="E58" i="2"/>
  <c r="P57" i="2"/>
  <c r="E57" i="2"/>
  <c r="P56" i="2"/>
  <c r="E56" i="2"/>
  <c r="P55" i="2"/>
  <c r="E55" i="2"/>
  <c r="D55" i="2"/>
  <c r="C55" i="2"/>
  <c r="P54" i="2"/>
  <c r="F54" i="2"/>
  <c r="E54" i="2"/>
  <c r="P53" i="2"/>
  <c r="E53" i="2"/>
  <c r="P52" i="2"/>
  <c r="E52" i="2"/>
  <c r="P51" i="2"/>
  <c r="E51" i="2"/>
  <c r="D51" i="2"/>
  <c r="C51" i="2"/>
  <c r="P50" i="2"/>
  <c r="F50" i="2"/>
  <c r="E50" i="2"/>
  <c r="P49" i="2"/>
  <c r="E49" i="2"/>
  <c r="P48" i="2"/>
  <c r="E48" i="2"/>
  <c r="P47" i="2"/>
  <c r="E47" i="2"/>
  <c r="D47" i="2"/>
  <c r="C47" i="2"/>
  <c r="P46" i="2"/>
  <c r="F46" i="2"/>
  <c r="E46" i="2"/>
  <c r="P45" i="2"/>
  <c r="E45" i="2"/>
  <c r="P44" i="2"/>
  <c r="E44" i="2"/>
  <c r="P43" i="2"/>
  <c r="E43" i="2"/>
  <c r="D43" i="2"/>
  <c r="C43" i="2"/>
  <c r="P42" i="2"/>
  <c r="F42" i="2"/>
  <c r="E42" i="2"/>
  <c r="P41" i="2"/>
  <c r="E41" i="2"/>
  <c r="P40" i="2"/>
  <c r="E40" i="2"/>
  <c r="P39" i="2"/>
  <c r="E39" i="2"/>
  <c r="D39" i="2"/>
  <c r="C39" i="2"/>
  <c r="P38" i="2"/>
  <c r="F38" i="2"/>
  <c r="E38" i="2"/>
  <c r="P37" i="2"/>
  <c r="E37" i="2"/>
  <c r="P36" i="2"/>
  <c r="E36" i="2"/>
  <c r="P35" i="2"/>
  <c r="E35" i="2"/>
  <c r="D35" i="2"/>
  <c r="C35" i="2"/>
  <c r="P34" i="2"/>
  <c r="F34" i="2"/>
  <c r="E34" i="2"/>
  <c r="P33" i="2"/>
  <c r="E33" i="2"/>
  <c r="P32" i="2"/>
  <c r="E32" i="2"/>
  <c r="P31" i="2"/>
  <c r="E31" i="2"/>
  <c r="D31" i="2"/>
  <c r="C31" i="2"/>
  <c r="P30" i="2"/>
  <c r="F30" i="2"/>
  <c r="E30" i="2"/>
  <c r="P29" i="2"/>
  <c r="E29" i="2"/>
  <c r="P28" i="2"/>
  <c r="E28" i="2"/>
  <c r="P27" i="2"/>
  <c r="E27" i="2"/>
  <c r="D27" i="2"/>
  <c r="C27" i="2"/>
  <c r="P26" i="2"/>
  <c r="F26" i="2"/>
  <c r="E26" i="2"/>
  <c r="P25" i="2"/>
  <c r="E25" i="2"/>
  <c r="P24" i="2"/>
  <c r="E24" i="2"/>
  <c r="P23" i="2"/>
  <c r="E23" i="2"/>
  <c r="D23" i="2"/>
  <c r="C23" i="2"/>
  <c r="P22" i="2"/>
  <c r="F22" i="2"/>
  <c r="E22" i="2"/>
  <c r="P21" i="2"/>
  <c r="E21" i="2"/>
  <c r="P20" i="2"/>
  <c r="E20" i="2"/>
  <c r="P19" i="2"/>
  <c r="E19" i="2"/>
  <c r="D19" i="2"/>
  <c r="C19" i="2"/>
  <c r="P18" i="2"/>
  <c r="F18" i="2"/>
  <c r="E18" i="2"/>
  <c r="P17" i="2"/>
  <c r="E17" i="2"/>
  <c r="P16" i="2"/>
  <c r="E16" i="2"/>
  <c r="P15" i="2"/>
  <c r="E15" i="2"/>
  <c r="D15" i="2"/>
  <c r="C15" i="2"/>
  <c r="P14" i="2"/>
  <c r="F14" i="2"/>
  <c r="E14" i="2"/>
  <c r="P13" i="2"/>
  <c r="E13" i="2"/>
  <c r="P12" i="2"/>
  <c r="E12" i="2"/>
  <c r="P11" i="2"/>
  <c r="E11" i="2"/>
  <c r="D11" i="2"/>
  <c r="C11" i="2"/>
  <c r="P10" i="2"/>
  <c r="F10" i="2"/>
  <c r="E10" i="2"/>
  <c r="P9" i="2"/>
  <c r="E9" i="2"/>
  <c r="P8" i="2"/>
  <c r="E8" i="2"/>
  <c r="P7" i="2"/>
  <c r="E7" i="2"/>
  <c r="D7" i="2"/>
  <c r="C7" i="2"/>
  <c r="P110" i="1" l="1"/>
  <c r="F110" i="1"/>
  <c r="E110" i="1"/>
  <c r="P109" i="1"/>
  <c r="E109" i="1"/>
  <c r="P108" i="1"/>
  <c r="E108" i="1"/>
  <c r="P107" i="1"/>
  <c r="E107" i="1"/>
  <c r="D107" i="1"/>
  <c r="C107" i="1"/>
  <c r="P106" i="1"/>
  <c r="F106" i="1"/>
  <c r="E106" i="1"/>
  <c r="P105" i="1"/>
  <c r="E105" i="1"/>
  <c r="P104" i="1"/>
  <c r="E104" i="1"/>
  <c r="P103" i="1"/>
  <c r="E103" i="1"/>
  <c r="D103" i="1"/>
  <c r="C103" i="1"/>
  <c r="P102" i="1"/>
  <c r="F102" i="1"/>
  <c r="E102" i="1"/>
  <c r="P101" i="1"/>
  <c r="E101" i="1"/>
  <c r="P100" i="1"/>
  <c r="E100" i="1"/>
  <c r="P99" i="1"/>
  <c r="E99" i="1"/>
  <c r="D99" i="1"/>
  <c r="C99" i="1"/>
  <c r="P98" i="1"/>
  <c r="F98" i="1"/>
  <c r="E98" i="1"/>
  <c r="P97" i="1"/>
  <c r="E97" i="1"/>
  <c r="P96" i="1"/>
  <c r="E96" i="1"/>
  <c r="P95" i="1"/>
  <c r="E95" i="1"/>
  <c r="D95" i="1"/>
  <c r="C95" i="1"/>
  <c r="P94" i="1"/>
  <c r="F94" i="1"/>
  <c r="E94" i="1"/>
  <c r="P93" i="1"/>
  <c r="E93" i="1"/>
  <c r="P92" i="1"/>
  <c r="E92" i="1"/>
  <c r="P91" i="1"/>
  <c r="E91" i="1"/>
  <c r="D91" i="1"/>
  <c r="C91" i="1"/>
  <c r="F90" i="1"/>
  <c r="E90" i="1"/>
  <c r="E89" i="1"/>
  <c r="E88" i="1"/>
  <c r="E87" i="1"/>
  <c r="D87" i="1"/>
  <c r="C87" i="1"/>
  <c r="P86" i="1"/>
  <c r="F86" i="1"/>
  <c r="E86" i="1"/>
  <c r="P85" i="1"/>
  <c r="E85" i="1"/>
  <c r="P84" i="1"/>
  <c r="E84" i="1"/>
  <c r="P83" i="1"/>
  <c r="E83" i="1"/>
  <c r="D83" i="1"/>
  <c r="C83" i="1"/>
  <c r="P82" i="1"/>
  <c r="F82" i="1"/>
  <c r="E82" i="1"/>
  <c r="P81" i="1"/>
  <c r="E81" i="1"/>
  <c r="P80" i="1"/>
  <c r="E80" i="1"/>
  <c r="P79" i="1"/>
  <c r="E79" i="1"/>
  <c r="D79" i="1"/>
  <c r="C79" i="1"/>
  <c r="P78" i="1"/>
  <c r="F78" i="1"/>
  <c r="E78" i="1"/>
  <c r="P77" i="1"/>
  <c r="E77" i="1"/>
  <c r="P76" i="1"/>
  <c r="E76" i="1"/>
  <c r="P75" i="1"/>
  <c r="E75" i="1"/>
  <c r="D75" i="1"/>
  <c r="C75" i="1"/>
  <c r="P74" i="1"/>
  <c r="F74" i="1"/>
  <c r="E74" i="1"/>
  <c r="P73" i="1"/>
  <c r="E73" i="1"/>
  <c r="P72" i="1"/>
  <c r="E72" i="1"/>
  <c r="P71" i="1"/>
  <c r="E71" i="1"/>
  <c r="D71" i="1"/>
  <c r="C71" i="1"/>
  <c r="P66" i="1"/>
  <c r="F66" i="1"/>
  <c r="P65" i="1"/>
  <c r="E65" i="1"/>
  <c r="P64" i="1"/>
  <c r="E64" i="1"/>
  <c r="P63" i="1"/>
  <c r="E63" i="1"/>
  <c r="D63" i="1"/>
  <c r="C63" i="1"/>
  <c r="P62" i="1"/>
  <c r="F62" i="1"/>
  <c r="E62" i="1"/>
  <c r="P61" i="1"/>
  <c r="E61" i="1"/>
  <c r="P60" i="1"/>
  <c r="E60" i="1"/>
  <c r="P59" i="1"/>
  <c r="E59" i="1"/>
  <c r="D59" i="1"/>
  <c r="C59" i="1"/>
  <c r="P58" i="1"/>
  <c r="F58" i="1"/>
  <c r="E58" i="1"/>
  <c r="P57" i="1"/>
  <c r="E57" i="1"/>
  <c r="P56" i="1"/>
  <c r="E56" i="1"/>
  <c r="P55" i="1"/>
  <c r="E55" i="1"/>
  <c r="D55" i="1"/>
  <c r="C55" i="1"/>
  <c r="P54" i="1"/>
  <c r="F54" i="1"/>
  <c r="E54" i="1"/>
  <c r="P53" i="1"/>
  <c r="P52" i="1"/>
  <c r="P51" i="1"/>
  <c r="D51" i="1"/>
  <c r="P50" i="1"/>
  <c r="F50" i="1"/>
  <c r="E50" i="1"/>
  <c r="P49" i="1"/>
  <c r="E49" i="1"/>
  <c r="P48" i="1"/>
  <c r="E48" i="1"/>
  <c r="P47" i="1"/>
  <c r="E47" i="1"/>
  <c r="D47" i="1"/>
  <c r="C47" i="1"/>
  <c r="P46" i="1"/>
  <c r="F46" i="1"/>
  <c r="E46" i="1"/>
  <c r="P45" i="1"/>
  <c r="E45" i="1"/>
  <c r="P44" i="1"/>
  <c r="E44" i="1"/>
  <c r="P43" i="1"/>
  <c r="E43" i="1"/>
  <c r="D43" i="1"/>
  <c r="C43" i="1"/>
  <c r="P42" i="1"/>
  <c r="F42" i="1"/>
  <c r="E42" i="1"/>
  <c r="P41" i="1"/>
  <c r="E41" i="1"/>
  <c r="P40" i="1"/>
  <c r="E40" i="1"/>
  <c r="P39" i="1"/>
  <c r="E39" i="1"/>
  <c r="D39" i="1"/>
  <c r="C39" i="1"/>
  <c r="P38" i="1"/>
  <c r="F38" i="1"/>
  <c r="E38" i="1"/>
  <c r="P37" i="1"/>
  <c r="E37" i="1"/>
  <c r="P36" i="1"/>
  <c r="E36" i="1"/>
  <c r="P35" i="1"/>
  <c r="E35" i="1"/>
  <c r="D35" i="1"/>
  <c r="C35" i="1"/>
  <c r="P34" i="1"/>
  <c r="F34" i="1"/>
  <c r="E34" i="1"/>
  <c r="P33" i="1"/>
  <c r="P32" i="1"/>
  <c r="P31" i="1"/>
  <c r="D31" i="1"/>
  <c r="P30" i="1"/>
  <c r="F30" i="1"/>
  <c r="E30" i="1"/>
  <c r="P29" i="1"/>
  <c r="E29" i="1"/>
  <c r="P28" i="1"/>
  <c r="E28" i="1"/>
  <c r="P27" i="1"/>
  <c r="E27" i="1"/>
  <c r="D27" i="1"/>
  <c r="C27" i="1"/>
  <c r="P26" i="1"/>
  <c r="F26" i="1"/>
  <c r="E26" i="1"/>
  <c r="P25" i="1"/>
  <c r="E25" i="1"/>
  <c r="P24" i="1"/>
  <c r="E24" i="1"/>
  <c r="P23" i="1"/>
  <c r="E23" i="1"/>
  <c r="D23" i="1"/>
  <c r="C23" i="1"/>
  <c r="P22" i="1"/>
  <c r="F22" i="1"/>
  <c r="E22" i="1"/>
  <c r="P21" i="1"/>
  <c r="E21" i="1"/>
  <c r="P20" i="1"/>
  <c r="E20" i="1"/>
  <c r="P19" i="1"/>
  <c r="E19" i="1"/>
  <c r="D19" i="1"/>
  <c r="C19" i="1"/>
  <c r="P18" i="1"/>
  <c r="F18" i="1"/>
  <c r="E18" i="1"/>
  <c r="P17" i="1"/>
  <c r="E17" i="1"/>
  <c r="P16" i="1"/>
  <c r="E16" i="1"/>
  <c r="P15" i="1"/>
  <c r="E15" i="1"/>
  <c r="D15" i="1"/>
  <c r="C15" i="1"/>
  <c r="P14" i="1"/>
  <c r="F14" i="1"/>
  <c r="E14" i="1"/>
  <c r="P13" i="1"/>
  <c r="E13" i="1"/>
  <c r="P12" i="1"/>
  <c r="E12" i="1"/>
  <c r="P11" i="1"/>
  <c r="E11" i="1"/>
  <c r="D11" i="1"/>
  <c r="C11" i="1"/>
  <c r="P10" i="1"/>
  <c r="F10" i="1"/>
  <c r="E10" i="1"/>
  <c r="P9" i="1"/>
  <c r="E9" i="1"/>
  <c r="P8" i="1"/>
  <c r="E8" i="1"/>
  <c r="P7" i="1"/>
  <c r="E7" i="1"/>
  <c r="D7" i="1"/>
  <c r="C7" i="1"/>
  <c r="A7" i="2" l="1"/>
  <c r="A7" i="1"/>
  <c r="A11" i="2" l="1"/>
  <c r="A11" i="1"/>
  <c r="A15" i="2" l="1"/>
  <c r="A15" i="1"/>
  <c r="A107" i="2" l="1"/>
  <c r="A107" i="1"/>
  <c r="A19" i="2" l="1"/>
  <c r="A19" i="1"/>
  <c r="A23" i="2" l="1"/>
  <c r="A23" i="1"/>
  <c r="A27" i="2" l="1"/>
  <c r="A27" i="1"/>
  <c r="A31" i="2" l="1"/>
  <c r="A31" i="1"/>
  <c r="A35" i="2" l="1"/>
  <c r="A35" i="1"/>
  <c r="A39" i="2" l="1"/>
  <c r="A39" i="1"/>
  <c r="A43" i="2" l="1"/>
  <c r="A43" i="1"/>
  <c r="A47" i="2" l="1"/>
  <c r="A47" i="1"/>
  <c r="A51" i="2" l="1"/>
  <c r="A51" i="1"/>
  <c r="A55" i="2" l="1"/>
  <c r="A55" i="1"/>
  <c r="A59" i="2" l="1"/>
  <c r="A59" i="1"/>
  <c r="A63" i="2" l="1"/>
  <c r="A63" i="1"/>
  <c r="A67" i="2" l="1"/>
  <c r="A67" i="1"/>
  <c r="A71" i="2" l="1"/>
  <c r="A71" i="1"/>
  <c r="A75" i="2" l="1"/>
  <c r="A75" i="1"/>
  <c r="A79" i="2" l="1"/>
  <c r="A79" i="1"/>
  <c r="A83" i="2" l="1"/>
  <c r="A83" i="1"/>
  <c r="A87" i="2" l="1"/>
  <c r="A87" i="1"/>
  <c r="A91" i="2" l="1"/>
  <c r="A91" i="1"/>
  <c r="A95" i="2" l="1"/>
  <c r="A95" i="1"/>
  <c r="A99" i="2" l="1"/>
  <c r="A99" i="1"/>
  <c r="A103" i="2" l="1"/>
  <c r="A103" i="1"/>
</calcChain>
</file>

<file path=xl/sharedStrings.xml><?xml version="1.0" encoding="utf-8"?>
<sst xmlns="http://schemas.openxmlformats.org/spreadsheetml/2006/main" count="1304" uniqueCount="205">
  <si>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</si>
  <si>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</si>
  <si>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</si>
  <si>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</si>
  <si>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</si>
  <si>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血や肉、骨になる</t>
    <rPh sb="0" eb="1">
      <t>チ</t>
    </rPh>
    <rPh sb="2" eb="3">
      <t>ニク</t>
    </rPh>
    <rPh sb="4" eb="5">
      <t>ホネ</t>
    </rPh>
    <phoneticPr fontId="12"/>
  </si>
  <si>
    <t>体の調子を整える</t>
    <rPh sb="0" eb="1">
      <t>カラダ</t>
    </rPh>
    <rPh sb="2" eb="4">
      <t>チョウシ</t>
    </rPh>
    <rPh sb="5" eb="6">
      <t>トトノ</t>
    </rPh>
    <phoneticPr fontId="12"/>
  </si>
  <si>
    <t>熱や力になる</t>
    <rPh sb="0" eb="1">
      <t>ネツ</t>
    </rPh>
    <rPh sb="2" eb="3">
      <t>チカラ</t>
    </rPh>
    <phoneticPr fontId="12"/>
  </si>
  <si>
    <t>エネルギー</t>
    <phoneticPr fontId="3"/>
  </si>
  <si>
    <t>たんぱく質</t>
    <rPh sb="4" eb="5">
      <t>シツ</t>
    </rPh>
    <phoneticPr fontId="3"/>
  </si>
  <si>
    <t>●</t>
    <phoneticPr fontId="3"/>
  </si>
  <si>
    <t>主食</t>
    <rPh sb="0" eb="2">
      <t>シュショク</t>
    </rPh>
    <phoneticPr fontId="3"/>
  </si>
  <si>
    <t>牛乳</t>
    <phoneticPr fontId="3"/>
  </si>
  <si>
    <t>おかず</t>
    <phoneticPr fontId="3"/>
  </si>
  <si>
    <t>赤色の食品</t>
    <rPh sb="0" eb="2">
      <t>アカイロ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</si>
  <si>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</si>
  <si>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黄色の食品</t>
    <rPh sb="0" eb="2">
      <t>キイロ</t>
    </rPh>
    <rPh sb="3" eb="5">
      <t>ショクヒン</t>
    </rPh>
    <phoneticPr fontId="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</si>
  <si>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</si>
  <si>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</si>
  <si>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</si>
  <si>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</si>
  <si>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</si>
  <si>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ｇ</t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</si>
  <si>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</si>
  <si>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</si>
  <si>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</si>
  <si>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牛乳</t>
  </si>
  <si>
    <t>にんにく</t>
  </si>
  <si>
    <t>かぼちゃ</t>
  </si>
  <si>
    <t>黄桃缶</t>
  </si>
  <si>
    <t>むぎ飯</t>
  </si>
  <si>
    <t>カレールウ</t>
  </si>
  <si>
    <t>三温糖</t>
  </si>
  <si>
    <t>●</t>
    <phoneticPr fontId="3"/>
  </si>
  <si>
    <t>鶏肉</t>
  </si>
  <si>
    <t>しょうが</t>
  </si>
  <si>
    <t>なす</t>
  </si>
  <si>
    <t>バナナ</t>
  </si>
  <si>
    <t>サラダ油</t>
  </si>
  <si>
    <t>りんごゼリー</t>
  </si>
  <si>
    <t>チーズ</t>
  </si>
  <si>
    <t>たまねぎ</t>
  </si>
  <si>
    <t>みかん缶</t>
  </si>
  <si>
    <t>バター</t>
  </si>
  <si>
    <t>なしゼリー</t>
  </si>
  <si>
    <t>●</t>
    <phoneticPr fontId="3"/>
  </si>
  <si>
    <t>トマト</t>
  </si>
  <si>
    <t>パイン缶</t>
  </si>
  <si>
    <t>小麦粉</t>
  </si>
  <si>
    <t>ぶどうゼリー</t>
  </si>
  <si>
    <t>金</t>
    <rPh sb="0" eb="1">
      <t>キン</t>
    </rPh>
    <phoneticPr fontId="3"/>
  </si>
  <si>
    <t>にら</t>
  </si>
  <si>
    <t>白飯</t>
  </si>
  <si>
    <t>ごま油</t>
  </si>
  <si>
    <t>豚肉</t>
  </si>
  <si>
    <t>エリンギ</t>
  </si>
  <si>
    <t>ラーメン</t>
  </si>
  <si>
    <t>ｇ</t>
    <phoneticPr fontId="3"/>
  </si>
  <si>
    <t>●</t>
    <phoneticPr fontId="3"/>
  </si>
  <si>
    <t>ロースハム</t>
  </si>
  <si>
    <t>にんじん</t>
  </si>
  <si>
    <t>もやし</t>
  </si>
  <si>
    <t>ごま</t>
  </si>
  <si>
    <t>鶏卵</t>
  </si>
  <si>
    <t>ねぎ</t>
  </si>
  <si>
    <t>きゅうり</t>
  </si>
  <si>
    <t>緑豆春雨</t>
  </si>
  <si>
    <t>魚ふりかけ</t>
  </si>
  <si>
    <t>干ししいたけ</t>
    <phoneticPr fontId="3"/>
  </si>
  <si>
    <t>黒砂糖</t>
  </si>
  <si>
    <t>Kcal</t>
    <phoneticPr fontId="3"/>
  </si>
  <si>
    <t>たけのこ</t>
  </si>
  <si>
    <t>えのきたけ</t>
  </si>
  <si>
    <t>片栗粉</t>
  </si>
  <si>
    <t>青ピーマン</t>
  </si>
  <si>
    <t>日本なし</t>
  </si>
  <si>
    <t>ワンタン</t>
  </si>
  <si>
    <t>ｇ</t>
    <phoneticPr fontId="3"/>
  </si>
  <si>
    <t>絹ごし豆腐</t>
  </si>
  <si>
    <t>赤ピーマン</t>
  </si>
  <si>
    <t>こまつな</t>
  </si>
  <si>
    <t>じゃがいも</t>
  </si>
  <si>
    <t>大豆ペースト</t>
  </si>
  <si>
    <t>キャベツ</t>
  </si>
  <si>
    <t>コッペパン</t>
  </si>
  <si>
    <t>マヨネーズ</t>
  </si>
  <si>
    <t>Kcal</t>
    <phoneticPr fontId="3"/>
  </si>
  <si>
    <t>ベーコン</t>
  </si>
  <si>
    <t>卵スプレッド</t>
  </si>
  <si>
    <t>生クリーム</t>
    <phoneticPr fontId="3"/>
  </si>
  <si>
    <t>白いんげん豆</t>
  </si>
  <si>
    <t>ウインナー</t>
  </si>
  <si>
    <t>●大豆</t>
    <phoneticPr fontId="3"/>
  </si>
  <si>
    <t>トマト缶</t>
  </si>
  <si>
    <t>スパゲッティ</t>
  </si>
  <si>
    <t>●</t>
    <phoneticPr fontId="3"/>
  </si>
  <si>
    <t>しお昆布</t>
  </si>
  <si>
    <t>●</t>
    <phoneticPr fontId="3"/>
  </si>
  <si>
    <t>鯵</t>
  </si>
  <si>
    <t>ｇ</t>
    <phoneticPr fontId="3"/>
  </si>
  <si>
    <t>豆腐</t>
  </si>
  <si>
    <t>しらす干し</t>
  </si>
  <si>
    <t>しめじ</t>
  </si>
  <si>
    <t>まぐろフレーク</t>
  </si>
  <si>
    <t>しょうが</t>
    <phoneticPr fontId="3"/>
  </si>
  <si>
    <t>ゆかり飯</t>
  </si>
  <si>
    <t>焼きちくわ</t>
  </si>
  <si>
    <t>うすあげ</t>
  </si>
  <si>
    <t>つきこんにゃく</t>
  </si>
  <si>
    <t>そうめん</t>
  </si>
  <si>
    <t>ｇ</t>
    <phoneticPr fontId="3"/>
  </si>
  <si>
    <t>きざみのり</t>
  </si>
  <si>
    <t>干ししいたけ</t>
  </si>
  <si>
    <t>ひじき</t>
  </si>
  <si>
    <t>えだまめ</t>
  </si>
  <si>
    <t>Kcal</t>
    <phoneticPr fontId="3"/>
  </si>
  <si>
    <t>あつあげ</t>
  </si>
  <si>
    <t>レモン</t>
  </si>
  <si>
    <t>ヨーグルト</t>
  </si>
  <si>
    <t>みそ</t>
  </si>
  <si>
    <t>にんじん</t>
    <phoneticPr fontId="3"/>
  </si>
  <si>
    <t>ねぎ</t>
    <phoneticPr fontId="3"/>
  </si>
  <si>
    <t>ぜんまい</t>
  </si>
  <si>
    <t>切り干し大根</t>
  </si>
  <si>
    <t>ｇ</t>
    <phoneticPr fontId="3"/>
  </si>
  <si>
    <t>チンゲンサイ</t>
  </si>
  <si>
    <t>豆乳</t>
  </si>
  <si>
    <t>オリーブ油</t>
  </si>
  <si>
    <t>あさりむき身</t>
  </si>
  <si>
    <t>パセリ</t>
  </si>
  <si>
    <t>コーン</t>
  </si>
  <si>
    <t>ファルファッレ</t>
  </si>
  <si>
    <t>米粉</t>
  </si>
  <si>
    <t>大豆たんぱく</t>
  </si>
  <si>
    <t>ギョウザ</t>
  </si>
  <si>
    <t>だいこん</t>
  </si>
  <si>
    <t>ごま油　　</t>
  </si>
  <si>
    <t>わかめ</t>
  </si>
  <si>
    <t>鮭</t>
  </si>
  <si>
    <t>黄ピーマン</t>
  </si>
  <si>
    <t>ブロッコリー</t>
  </si>
  <si>
    <t>むきえび</t>
  </si>
  <si>
    <t>金時草すし飯</t>
    <rPh sb="0" eb="3">
      <t>キンジソウ</t>
    </rPh>
    <phoneticPr fontId="3"/>
  </si>
  <si>
    <t>昆布</t>
  </si>
  <si>
    <t>●大豆</t>
  </si>
  <si>
    <t>ごぼう</t>
  </si>
  <si>
    <t>糸みつば</t>
  </si>
  <si>
    <t>ミルクロール</t>
  </si>
  <si>
    <t>Kcal</t>
    <phoneticPr fontId="3"/>
  </si>
  <si>
    <t>バジル</t>
  </si>
  <si>
    <t>糸かまぼこ</t>
  </si>
  <si>
    <t>パン粉</t>
  </si>
  <si>
    <t>牛肉</t>
  </si>
  <si>
    <t>ズッキーニ　</t>
  </si>
  <si>
    <t>シュウマイ</t>
  </si>
  <si>
    <t>さやいんげん</t>
  </si>
  <si>
    <t>さくら麦飯</t>
    <rPh sb="3" eb="4">
      <t>ムギ</t>
    </rPh>
    <phoneticPr fontId="3"/>
  </si>
  <si>
    <t>さといも</t>
  </si>
  <si>
    <t>白玉粉</t>
  </si>
  <si>
    <t>お月見デザート</t>
  </si>
  <si>
    <t>ジャム</t>
  </si>
  <si>
    <t>ミニトマト</t>
  </si>
  <si>
    <t>●しいたけ</t>
  </si>
  <si>
    <t>大麦</t>
  </si>
  <si>
    <t>生クリーム</t>
  </si>
  <si>
    <t>フランクフルトソーセージ</t>
    <phoneticPr fontId="3"/>
  </si>
  <si>
    <t>かつおぶし</t>
  </si>
  <si>
    <t>Kcal</t>
    <phoneticPr fontId="3"/>
  </si>
  <si>
    <t>さば</t>
  </si>
  <si>
    <t>豆乳ブラマンジェ</t>
  </si>
  <si>
    <t>さつまあげ</t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</si>
  <si>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</si>
  <si>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</si>
  <si>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</si>
  <si>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</si>
  <si>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富陽小・御園小</t>
    <rPh sb="0" eb="1">
      <t>フ</t>
    </rPh>
    <rPh sb="1" eb="2">
      <t>ヨウ</t>
    </rPh>
    <rPh sb="2" eb="3">
      <t>ショウ</t>
    </rPh>
    <rPh sb="4" eb="6">
      <t>ミソノ</t>
    </rPh>
    <rPh sb="6" eb="7">
      <t>ショウ</t>
    </rPh>
    <phoneticPr fontId="3"/>
  </si>
  <si>
    <t>大豆ペースト</t>
    <rPh sb="0" eb="2">
      <t>ダイズ</t>
    </rPh>
    <phoneticPr fontId="3"/>
  </si>
  <si>
    <t>トマト缶</t>
    <rPh sb="3" eb="4">
      <t>カン</t>
    </rPh>
    <phoneticPr fontId="3"/>
  </si>
  <si>
    <t>ウインナー</t>
    <phoneticPr fontId="3"/>
  </si>
  <si>
    <t>パセリ</t>
    <phoneticPr fontId="3"/>
  </si>
  <si>
    <t>菅原小・館野小・野々市小</t>
    <rPh sb="0" eb="2">
      <t>スガハラ</t>
    </rPh>
    <rPh sb="2" eb="3">
      <t>ショウ</t>
    </rPh>
    <rPh sb="4" eb="5">
      <t>タチ</t>
    </rPh>
    <rPh sb="5" eb="6">
      <t>ノ</t>
    </rPh>
    <rPh sb="6" eb="7">
      <t>ショウ</t>
    </rPh>
    <rPh sb="8" eb="11">
      <t>ノノイチ</t>
    </rPh>
    <rPh sb="11" eb="12">
      <t>ショウ</t>
    </rPh>
    <phoneticPr fontId="3"/>
  </si>
  <si>
    <t>ウインナーのケチャップからめ</t>
  </si>
  <si>
    <t>ピザドック</t>
  </si>
  <si>
    <t>ポークビーンズ</t>
  </si>
  <si>
    <t>サラダパスタ</t>
    <phoneticPr fontId="3"/>
  </si>
  <si>
    <t>カラフルサラダ</t>
  </si>
  <si>
    <t>とうにゅうクラムチャウダー</t>
  </si>
  <si>
    <t>トマト缶</t>
    <rPh sb="3" eb="4">
      <t>カン</t>
    </rPh>
    <phoneticPr fontId="3"/>
  </si>
  <si>
    <t>豆乳</t>
    <rPh sb="0" eb="2">
      <t>トウニュウ</t>
    </rPh>
    <phoneticPr fontId="3"/>
  </si>
  <si>
    <t>菅原・館野・野々市</t>
    <rPh sb="0" eb="2">
      <t>スガハラ</t>
    </rPh>
    <rPh sb="3" eb="4">
      <t>タチ</t>
    </rPh>
    <rPh sb="4" eb="5">
      <t>ノ</t>
    </rPh>
    <rPh sb="6" eb="9">
      <t>ノノイチ</t>
    </rPh>
    <phoneticPr fontId="3"/>
  </si>
  <si>
    <t>富陽・御園</t>
    <rPh sb="0" eb="1">
      <t>フ</t>
    </rPh>
    <rPh sb="1" eb="2">
      <t>ヨウ</t>
    </rPh>
    <rPh sb="3" eb="5">
      <t>ミソノ</t>
    </rPh>
    <phoneticPr fontId="3"/>
  </si>
  <si>
    <t>レモンゼリー</t>
    <phoneticPr fontId="3"/>
  </si>
  <si>
    <t>レモンゼリー</t>
    <phoneticPr fontId="3"/>
  </si>
  <si>
    <t>レモンぜりー</t>
    <phoneticPr fontId="3"/>
  </si>
  <si>
    <t>レモンゼリー</t>
    <phoneticPr fontId="3"/>
  </si>
  <si>
    <t>●ローズマリー</t>
    <phoneticPr fontId="3"/>
  </si>
  <si>
    <t>●ハーブ</t>
    <phoneticPr fontId="3"/>
  </si>
  <si>
    <t>●じゃがいも</t>
    <phoneticPr fontId="3"/>
  </si>
  <si>
    <t>●かぼちゃ</t>
    <phoneticPr fontId="3"/>
  </si>
  <si>
    <t>●なす</t>
    <phoneticPr fontId="3"/>
  </si>
  <si>
    <t>●たまねぎ</t>
    <phoneticPr fontId="3"/>
  </si>
  <si>
    <t>キャベツ</t>
    <phoneticPr fontId="3"/>
  </si>
  <si>
    <t>●とうがん</t>
    <phoneticPr fontId="3"/>
  </si>
  <si>
    <t>キャベツ</t>
    <phoneticPr fontId="3"/>
  </si>
  <si>
    <t>●とうがん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</si>
</sst>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5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48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textRotation="255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38" fontId="10" fillId="0" borderId="17" xfId="1" applyFont="1" applyFill="1" applyBorder="1" applyAlignment="1" applyProtection="1">
      <alignment horizontal="left" vertical="center" shrinkToFit="1"/>
      <protection hidden="1"/>
    </xf>
    <xf numFmtId="0" fontId="14" fillId="0" borderId="1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9" fillId="0" borderId="15" xfId="0" applyFont="1" applyFill="1" applyBorder="1" applyAlignment="1" applyProtection="1">
      <alignment horizontal="left" vertical="center" shrinkToFit="1"/>
      <protection hidden="1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Fill="1" applyBorder="1" applyAlignment="1" applyProtection="1">
      <alignment horizontal="left" vertical="center" shrinkToFit="1"/>
      <protection hidden="1"/>
    </xf>
    <xf numFmtId="0" fontId="14" fillId="0" borderId="13" xfId="0" applyFont="1" applyFill="1" applyBorder="1" applyAlignment="1" applyProtection="1">
      <alignment vertical="center" shrinkToFit="1"/>
      <protection locked="0"/>
    </xf>
    <xf numFmtId="0" fontId="14" fillId="0" borderId="15" xfId="0" applyFont="1" applyFill="1" applyBorder="1" applyAlignment="1" applyProtection="1">
      <alignment vertical="center" shrinkToFit="1"/>
      <protection locked="0"/>
    </xf>
    <xf numFmtId="0" fontId="14" fillId="0" borderId="15" xfId="0" applyFont="1" applyBorder="1" applyAlignment="1" applyProtection="1">
      <alignment vertical="center" shrinkToFit="1"/>
      <protection locked="0"/>
    </xf>
    <xf numFmtId="0" fontId="14" fillId="0" borderId="14" xfId="0" applyFont="1" applyFill="1" applyBorder="1" applyAlignment="1" applyProtection="1">
      <alignment vertical="center" shrinkToFit="1"/>
      <protection locked="0"/>
    </xf>
    <xf numFmtId="0" fontId="14" fillId="0" borderId="14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horizontal="left" vertical="center" shrinkToFit="1"/>
      <protection locked="0"/>
    </xf>
    <xf numFmtId="38" fontId="10" fillId="0" borderId="3" xfId="1" applyFont="1" applyFill="1" applyBorder="1" applyAlignment="1" applyProtection="1">
      <alignment horizontal="center" vertical="center" shrinkToFit="1"/>
      <protection hidden="1"/>
    </xf>
    <xf numFmtId="38" fontId="10" fillId="0" borderId="4" xfId="1" applyFont="1" applyFill="1" applyBorder="1" applyAlignment="1" applyProtection="1">
      <alignment horizontal="left" vertical="center" shrinkToFit="1"/>
      <protection hidden="1"/>
    </xf>
    <xf numFmtId="38" fontId="10" fillId="0" borderId="0" xfId="1" applyFont="1" applyFill="1" applyBorder="1" applyAlignment="1" applyProtection="1">
      <alignment horizontal="center" vertical="center" shrinkToFit="1"/>
      <protection hidden="1"/>
    </xf>
    <xf numFmtId="176" fontId="10" fillId="0" borderId="11" xfId="1" applyNumberFormat="1" applyFont="1" applyFill="1" applyBorder="1" applyAlignment="1" applyProtection="1">
      <alignment horizontal="left" vertical="center" shrinkToFit="1"/>
      <protection hidden="1"/>
    </xf>
    <xf numFmtId="0" fontId="14" fillId="0" borderId="10" xfId="0" applyFont="1" applyBorder="1" applyAlignment="1" applyProtection="1">
      <alignment vertical="center" shrinkToFit="1"/>
      <protection locked="0"/>
    </xf>
    <xf numFmtId="0" fontId="14" fillId="0" borderId="13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15" fillId="0" borderId="0" xfId="0" applyFont="1" applyProtection="1">
      <alignment vertical="center"/>
      <protection hidden="1"/>
    </xf>
    <xf numFmtId="0" fontId="14" fillId="0" borderId="11" xfId="0" applyFont="1" applyFill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hidden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0" fillId="0" borderId="12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horizontal="center" vertical="center" shrinkToFit="1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9" fillId="0" borderId="12" xfId="0" applyFont="1" applyBorder="1" applyAlignment="1" applyProtection="1">
      <alignment horizontal="center" vertical="center" shrinkToFit="1"/>
      <protection hidden="1"/>
    </xf>
    <xf numFmtId="0" fontId="7" fillId="0" borderId="6" xfId="0" applyFont="1" applyBorder="1" applyAlignment="1" applyProtection="1">
      <alignment horizontal="center" vertical="center" textRotation="255" shrinkToFit="1"/>
      <protection hidden="1"/>
    </xf>
    <xf numFmtId="0" fontId="7" fillId="0" borderId="12" xfId="0" applyFont="1" applyBorder="1" applyAlignment="1" applyProtection="1">
      <alignment horizontal="center" vertical="center" textRotation="255" shrinkToFi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shrinkToFit="1"/>
      <protection hidden="1"/>
    </xf>
    <xf numFmtId="0" fontId="9" fillId="0" borderId="13" xfId="0" applyFont="1" applyBorder="1" applyAlignment="1" applyProtection="1">
      <alignment horizontal="center" vertical="center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7" fillId="0" borderId="10" xfId="0" applyFont="1" applyBorder="1" applyAlignment="1" applyProtection="1">
      <alignment horizontal="center" vertical="center" wrapText="1" shrinkToFit="1"/>
      <protection hidden="1"/>
    </xf>
    <xf numFmtId="0" fontId="7" fillId="0" borderId="0" xfId="0" applyFont="1" applyBorder="1" applyAlignment="1" applyProtection="1">
      <alignment horizontal="center" vertical="center" wrapText="1" shrinkToFit="1"/>
      <protection hidden="1"/>
    </xf>
    <xf numFmtId="0" fontId="7" fillId="0" borderId="11" xfId="0" applyFont="1" applyBorder="1" applyAlignment="1" applyProtection="1">
      <alignment horizontal="center" vertical="center" wrapText="1" shrinkToFit="1"/>
      <protection hidden="1"/>
    </xf>
    <xf numFmtId="0" fontId="7" fillId="0" borderId="13" xfId="0" applyFont="1" applyBorder="1" applyAlignment="1" applyProtection="1">
      <alignment horizontal="center" vertical="center" wrapText="1" shrinkToFit="1"/>
      <protection hidden="1"/>
    </xf>
    <xf numFmtId="0" fontId="7" fillId="0" borderId="15" xfId="0" applyFont="1" applyBorder="1" applyAlignment="1" applyProtection="1">
      <alignment horizontal="center" vertical="center" wrapText="1" shrinkToFit="1"/>
      <protection hidden="1"/>
    </xf>
    <xf numFmtId="0" fontId="7" fillId="0" borderId="14" xfId="0" applyFont="1" applyBorder="1" applyAlignment="1" applyProtection="1">
      <alignment horizontal="center" vertical="center" wrapText="1" shrinkToFi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13" fillId="0" borderId="6" xfId="0" applyFont="1" applyFill="1" applyBorder="1" applyAlignment="1" applyProtection="1">
      <alignment horizontal="center" vertical="center" shrinkToFit="1"/>
      <protection hidden="1"/>
    </xf>
    <xf numFmtId="0" fontId="13" fillId="0" borderId="12" xfId="0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9" fillId="0" borderId="10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38" fontId="10" fillId="0" borderId="17" xfId="1" applyFont="1" applyFill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38" fontId="10" fillId="0" borderId="15" xfId="1" applyFont="1" applyFill="1" applyBorder="1" applyAlignment="1" applyProtection="1">
      <alignment horizontal="center" vertical="center" shrinkToFit="1"/>
      <protection hidden="1"/>
    </xf>
    <xf numFmtId="38" fontId="10" fillId="0" borderId="14" xfId="1" applyFont="1" applyFill="1" applyBorder="1" applyAlignment="1" applyProtection="1">
      <alignment horizontal="center" vertical="center" shrinkToFit="1"/>
      <protection hidden="1"/>
    </xf>
    <xf numFmtId="0" fontId="13" fillId="0" borderId="2" xfId="0" applyFont="1" applyFill="1" applyBorder="1" applyAlignment="1" applyProtection="1">
      <alignment horizontal="center" vertical="center" shrinkToFit="1"/>
      <protection hidden="1"/>
    </xf>
    <xf numFmtId="0" fontId="13" fillId="0" borderId="10" xfId="0" applyFont="1" applyFill="1" applyBorder="1" applyAlignment="1" applyProtection="1">
      <alignment horizontal="center" vertical="center" shrinkToFit="1"/>
      <protection hidden="1"/>
    </xf>
    <xf numFmtId="0" fontId="13" fillId="0" borderId="13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Border="1" applyAlignment="1" applyProtection="1">
      <alignment horizontal="left" vertical="center" shrinkToFit="1"/>
      <protection locked="0"/>
    </xf>
    <xf numFmtId="0" fontId="14" fillId="0" borderId="11" xfId="0" applyFont="1" applyFill="1" applyBorder="1" applyAlignment="1" applyProtection="1">
      <alignment horizontal="left" vertical="center" shrinkToFit="1"/>
      <protection locked="0"/>
    </xf>
    <xf numFmtId="0" fontId="14" fillId="0" borderId="13" xfId="0" applyFont="1" applyFill="1" applyBorder="1" applyAlignment="1" applyProtection="1">
      <alignment horizontal="left" vertical="center" shrinkToFit="1"/>
      <protection locked="0"/>
    </xf>
    <xf numFmtId="0" fontId="14" fillId="0" borderId="15" xfId="0" applyFont="1" applyFill="1" applyBorder="1" applyAlignment="1" applyProtection="1">
      <alignment horizontal="left" vertical="center" shrinkToFit="1"/>
      <protection locked="0"/>
    </xf>
    <xf numFmtId="38" fontId="10" fillId="0" borderId="5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649609</xdr:colOff>
      <xdr:row>125</xdr:row>
      <xdr:rowOff>114418</xdr:rowOff>
    </xdr:from>
    <xdr:to>
      <xdr:col>15</xdr:col>
      <xdr:colOff>190500</xdr:colOff>
      <xdr:row>129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759" y="20621625"/>
          <a:ext cx="11601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554359</xdr:colOff>
      <xdr:row>110</xdr:row>
      <xdr:rowOff>114418</xdr:rowOff>
    </xdr:from>
    <xdr:to>
      <xdr:col>16</xdr:col>
      <xdr:colOff>31750</xdr:colOff>
      <xdr:row>114</xdr:row>
      <xdr:rowOff>111125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9134" y="19735918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116</xdr:row>
      <xdr:rowOff>0</xdr:rowOff>
    </xdr:from>
    <xdr:ext cx="9096375" cy="1016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 txBox="1"/>
      </xdr:nvSpPr>
      <xdr:spPr>
        <a:xfrm>
          <a:off x="666750" y="20621625"/>
          <a:ext cx="9096375" cy="101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6</xdr:col>
      <xdr:colOff>734302</xdr:colOff>
      <xdr:row>65</xdr:row>
      <xdr:rowOff>186335</xdr:rowOff>
    </xdr:from>
    <xdr:ext cx="1420645" cy="492443"/>
    <xdr:sp macro="" textlink="">
      <xdr:nvSpPr>
        <xdr:cNvPr id="5" name="正方形/長方形 4"/>
        <xdr:cNvSpPr/>
      </xdr:nvSpPr>
      <xdr:spPr>
        <a:xfrm>
          <a:off x="5792077" y="11740160"/>
          <a:ext cx="1420645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敬老の日</a:t>
          </a:r>
        </a:p>
      </xdr:txBody>
    </xdr:sp>
    <xdr:clientData/>
  </xdr:oneCellAnchor>
  <xdr:oneCellAnchor>
    <xdr:from>
      <xdr:col>5</xdr:col>
      <xdr:colOff>1132516</xdr:colOff>
      <xdr:row>86</xdr:row>
      <xdr:rowOff>0</xdr:rowOff>
    </xdr:from>
    <xdr:ext cx="2965619" cy="492443"/>
    <xdr:sp macro="" textlink="">
      <xdr:nvSpPr>
        <xdr:cNvPr id="6" name="正方形/長方形 5"/>
        <xdr:cNvSpPr/>
      </xdr:nvSpPr>
      <xdr:spPr>
        <a:xfrm>
          <a:off x="4837741" y="15697200"/>
          <a:ext cx="2965619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秋分の日の振替休日</a:t>
          </a:r>
        </a:p>
      </xdr:txBody>
    </xdr:sp>
    <xdr:clientData/>
  </xdr:oneCellAnchor>
  <xdr:twoCellAnchor editAs="oneCell">
    <xdr:from>
      <xdr:col>9</xdr:col>
      <xdr:colOff>396874</xdr:colOff>
      <xdr:row>1</xdr:row>
      <xdr:rowOff>63500</xdr:rowOff>
    </xdr:from>
    <xdr:to>
      <xdr:col>13</xdr:col>
      <xdr:colOff>428625</xdr:colOff>
      <xdr:row>2</xdr:row>
      <xdr:rowOff>7815</xdr:rowOff>
    </xdr:to>
    <xdr:pic>
      <xdr:nvPicPr>
        <xdr:cNvPr id="7" name="図 6" descr="ki055.jpg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24969" t="-1" r="49816" b="-3176"/>
        <a:stretch/>
      </xdr:blipFill>
      <xdr:spPr>
        <a:xfrm>
          <a:off x="7883524" y="63500"/>
          <a:ext cx="3270251" cy="515815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222251</xdr:colOff>
      <xdr:row>1</xdr:row>
      <xdr:rowOff>79375</xdr:rowOff>
    </xdr:from>
    <xdr:to>
      <xdr:col>4</xdr:col>
      <xdr:colOff>539751</xdr:colOff>
      <xdr:row>1</xdr:row>
      <xdr:rowOff>555625</xdr:rowOff>
    </xdr:to>
    <xdr:pic>
      <xdr:nvPicPr>
        <xdr:cNvPr id="8" name="図 7" descr="ki055.jpg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r="79437" b="4738"/>
        <a:stretch/>
      </xdr:blipFill>
      <xdr:spPr>
        <a:xfrm>
          <a:off x="222251" y="79375"/>
          <a:ext cx="2670175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649609</xdr:colOff>
      <xdr:row>125</xdr:row>
      <xdr:rowOff>114418</xdr:rowOff>
    </xdr:from>
    <xdr:to>
      <xdr:col>15</xdr:col>
      <xdr:colOff>190500</xdr:colOff>
      <xdr:row>129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759" y="20621625"/>
          <a:ext cx="11601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554359</xdr:colOff>
      <xdr:row>110</xdr:row>
      <xdr:rowOff>114418</xdr:rowOff>
    </xdr:from>
    <xdr:to>
      <xdr:col>16</xdr:col>
      <xdr:colOff>31750</xdr:colOff>
      <xdr:row>114</xdr:row>
      <xdr:rowOff>111125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9134" y="19735918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116</xdr:row>
      <xdr:rowOff>0</xdr:rowOff>
    </xdr:from>
    <xdr:ext cx="9096375" cy="1016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 txBox="1"/>
      </xdr:nvSpPr>
      <xdr:spPr>
        <a:xfrm>
          <a:off x="666750" y="20621625"/>
          <a:ext cx="9096375" cy="101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6</xdr:col>
      <xdr:colOff>734302</xdr:colOff>
      <xdr:row>65</xdr:row>
      <xdr:rowOff>186335</xdr:rowOff>
    </xdr:from>
    <xdr:ext cx="1420645" cy="492443"/>
    <xdr:sp macro="" textlink="">
      <xdr:nvSpPr>
        <xdr:cNvPr id="5" name="正方形/長方形 4"/>
        <xdr:cNvSpPr/>
      </xdr:nvSpPr>
      <xdr:spPr>
        <a:xfrm>
          <a:off x="5792077" y="11740160"/>
          <a:ext cx="1420645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敬老の日</a:t>
          </a:r>
        </a:p>
      </xdr:txBody>
    </xdr:sp>
    <xdr:clientData/>
  </xdr:oneCellAnchor>
  <xdr:oneCellAnchor>
    <xdr:from>
      <xdr:col>5</xdr:col>
      <xdr:colOff>1132516</xdr:colOff>
      <xdr:row>86</xdr:row>
      <xdr:rowOff>0</xdr:rowOff>
    </xdr:from>
    <xdr:ext cx="2965619" cy="492443"/>
    <xdr:sp macro="" textlink="">
      <xdr:nvSpPr>
        <xdr:cNvPr id="6" name="正方形/長方形 5"/>
        <xdr:cNvSpPr/>
      </xdr:nvSpPr>
      <xdr:spPr>
        <a:xfrm>
          <a:off x="4837741" y="15697200"/>
          <a:ext cx="2965619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秋分の日の振替休日</a:t>
          </a:r>
        </a:p>
      </xdr:txBody>
    </xdr:sp>
    <xdr:clientData/>
  </xdr:oneCellAnchor>
  <xdr:twoCellAnchor editAs="oneCell">
    <xdr:from>
      <xdr:col>9</xdr:col>
      <xdr:colOff>63499</xdr:colOff>
      <xdr:row>1</xdr:row>
      <xdr:rowOff>47625</xdr:rowOff>
    </xdr:from>
    <xdr:to>
      <xdr:col>13</xdr:col>
      <xdr:colOff>95250</xdr:colOff>
      <xdr:row>1</xdr:row>
      <xdr:rowOff>563440</xdr:rowOff>
    </xdr:to>
    <xdr:pic>
      <xdr:nvPicPr>
        <xdr:cNvPr id="7" name="図 6" descr="ki055.jpg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24969" t="-1" r="49816" b="-3176"/>
        <a:stretch/>
      </xdr:blipFill>
      <xdr:spPr>
        <a:xfrm>
          <a:off x="7540624" y="47625"/>
          <a:ext cx="3270251" cy="515815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222251</xdr:colOff>
      <xdr:row>1</xdr:row>
      <xdr:rowOff>79375</xdr:rowOff>
    </xdr:from>
    <xdr:to>
      <xdr:col>4</xdr:col>
      <xdr:colOff>539751</xdr:colOff>
      <xdr:row>1</xdr:row>
      <xdr:rowOff>555625</xdr:rowOff>
    </xdr:to>
    <xdr:pic>
      <xdr:nvPicPr>
        <xdr:cNvPr id="8" name="図 7" descr="ki055.jpg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r="79437" b="4738"/>
        <a:stretch/>
      </xdr:blipFill>
      <xdr:spPr>
        <a:xfrm>
          <a:off x="222251" y="79375"/>
          <a:ext cx="2667000" cy="47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2283;&#38642;&#12497;&#12477;&#12467;&#12531;\&#32102;&#39135;&#31649;&#29702;(&#26628;&#39178;&#35336;&#31639;)\&#9733;&#32102;&#39135;&#31649;&#29702;2018(h30.8-9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30</v>
          </cell>
        </row>
        <row r="16">
          <cell r="F16">
            <v>31</v>
          </cell>
        </row>
        <row r="17">
          <cell r="F17">
            <v>3</v>
          </cell>
        </row>
        <row r="18">
          <cell r="F18">
            <v>4</v>
          </cell>
        </row>
        <row r="19">
          <cell r="F19">
            <v>5</v>
          </cell>
        </row>
        <row r="20">
          <cell r="F20">
            <v>6</v>
          </cell>
        </row>
        <row r="21">
          <cell r="F21">
            <v>7</v>
          </cell>
        </row>
        <row r="22">
          <cell r="F22">
            <v>10</v>
          </cell>
        </row>
        <row r="23">
          <cell r="F23">
            <v>11</v>
          </cell>
        </row>
        <row r="24">
          <cell r="F24">
            <v>12</v>
          </cell>
        </row>
        <row r="25">
          <cell r="F25">
            <v>13</v>
          </cell>
        </row>
        <row r="26">
          <cell r="F26">
            <v>14</v>
          </cell>
          <cell r="I26" t="str">
            <v>金時草メニュー</v>
          </cell>
        </row>
        <row r="27">
          <cell r="F27">
            <v>17</v>
          </cell>
        </row>
        <row r="28">
          <cell r="F28">
            <v>18</v>
          </cell>
        </row>
        <row r="29">
          <cell r="F29">
            <v>19</v>
          </cell>
          <cell r="I29" t="str">
            <v>本からとびだした料理</v>
          </cell>
        </row>
        <row r="30">
          <cell r="F30">
            <v>20</v>
          </cell>
        </row>
        <row r="31">
          <cell r="F31">
            <v>21</v>
          </cell>
          <cell r="I31" t="str">
            <v>お月見メニュー</v>
          </cell>
        </row>
        <row r="32">
          <cell r="F32">
            <v>24</v>
          </cell>
        </row>
        <row r="33">
          <cell r="F33">
            <v>25</v>
          </cell>
        </row>
        <row r="34">
          <cell r="F34">
            <v>26</v>
          </cell>
        </row>
        <row r="35">
          <cell r="F35">
            <v>27</v>
          </cell>
        </row>
        <row r="36">
          <cell r="F36">
            <v>28</v>
          </cell>
        </row>
        <row r="37">
          <cell r="F37">
            <v>0</v>
          </cell>
        </row>
      </sheetData>
      <sheetData sheetId="7"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168">
          <cell r="H168">
            <v>1</v>
          </cell>
          <cell r="I168">
            <v>1</v>
          </cell>
          <cell r="J168" t="str">
            <v>むぎごはん</v>
          </cell>
          <cell r="K168" t="str">
            <v>麦飯</v>
          </cell>
        </row>
        <row r="170">
          <cell r="H170">
            <v>2</v>
          </cell>
          <cell r="I170">
            <v>2</v>
          </cell>
          <cell r="J170" t="str">
            <v>牛乳</v>
          </cell>
          <cell r="K170" t="str">
            <v>牛乳</v>
          </cell>
        </row>
        <row r="172">
          <cell r="H172">
            <v>3</v>
          </cell>
          <cell r="I172">
            <v>3</v>
          </cell>
          <cell r="J172" t="str">
            <v>なつやさいカレー</v>
          </cell>
          <cell r="K172" t="str">
            <v>夏野菜カレー</v>
          </cell>
        </row>
        <row r="199">
          <cell r="H199">
            <v>4</v>
          </cell>
          <cell r="I199">
            <v>8</v>
          </cell>
          <cell r="J199" t="str">
            <v>フルーツカクテル</v>
          </cell>
          <cell r="K199" t="str">
            <v>フルーツカクテル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5">
          <cell r="H225">
            <v>2</v>
          </cell>
          <cell r="I225">
            <v>2</v>
          </cell>
          <cell r="J225" t="str">
            <v>牛乳</v>
          </cell>
          <cell r="K225" t="str">
            <v>牛乳</v>
          </cell>
        </row>
        <row r="227">
          <cell r="H227">
            <v>3</v>
          </cell>
          <cell r="I227">
            <v>4</v>
          </cell>
          <cell r="J227" t="str">
            <v>プルコギふう</v>
          </cell>
          <cell r="K227" t="str">
            <v>プルコギ風</v>
          </cell>
        </row>
        <row r="245">
          <cell r="H245">
            <v>4</v>
          </cell>
          <cell r="I245">
            <v>6</v>
          </cell>
          <cell r="J245" t="str">
            <v>ひやしちゅうか</v>
          </cell>
          <cell r="K245" t="str">
            <v>冷やし中華</v>
          </cell>
        </row>
        <row r="259">
          <cell r="H259">
            <v>5</v>
          </cell>
          <cell r="I259">
            <v>8</v>
          </cell>
          <cell r="J259" t="str">
            <v>キャンディーチーズ</v>
          </cell>
          <cell r="K259" t="str">
            <v>キャンディーチーズ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0">
          <cell r="H280">
            <v>2</v>
          </cell>
          <cell r="I280">
            <v>2</v>
          </cell>
          <cell r="J280" t="str">
            <v>牛乳</v>
          </cell>
          <cell r="K280" t="str">
            <v>牛乳</v>
          </cell>
        </row>
        <row r="282">
          <cell r="H282">
            <v>3</v>
          </cell>
          <cell r="I282">
            <v>4</v>
          </cell>
          <cell r="J282" t="str">
            <v>くろずのすぶた</v>
          </cell>
          <cell r="K282" t="str">
            <v>黒酢の酢豚</v>
          </cell>
        </row>
        <row r="302">
          <cell r="H302">
            <v>4</v>
          </cell>
          <cell r="I302">
            <v>7</v>
          </cell>
          <cell r="J302" t="str">
            <v>ワンタンスープ</v>
          </cell>
          <cell r="K302" t="str">
            <v>ワンタンスープ</v>
          </cell>
        </row>
        <row r="317">
          <cell r="H317">
            <v>5</v>
          </cell>
          <cell r="I317">
            <v>8</v>
          </cell>
          <cell r="J317" t="str">
            <v>なし</v>
          </cell>
          <cell r="K317" t="str">
            <v>梨</v>
          </cell>
        </row>
        <row r="319">
          <cell r="H319">
            <v>6</v>
          </cell>
          <cell r="I319">
            <v>9</v>
          </cell>
          <cell r="J319" t="str">
            <v>ふりかけ</v>
          </cell>
          <cell r="K319" t="str">
            <v>ふりかけ</v>
          </cell>
        </row>
        <row r="333">
          <cell r="I333">
            <v>1</v>
          </cell>
          <cell r="J333" t="str">
            <v>コッペパン</v>
          </cell>
          <cell r="K333" t="str">
            <v>コッペパン</v>
          </cell>
        </row>
        <row r="335">
          <cell r="H335">
            <v>2</v>
          </cell>
          <cell r="I335">
            <v>2</v>
          </cell>
          <cell r="J335" t="str">
            <v>牛乳</v>
          </cell>
          <cell r="K335" t="str">
            <v>牛乳</v>
          </cell>
        </row>
        <row r="337">
          <cell r="H337">
            <v>1</v>
          </cell>
          <cell r="I337">
            <v>3</v>
          </cell>
          <cell r="J337" t="str">
            <v>ピザドック</v>
          </cell>
          <cell r="K337" t="str">
            <v>ピザドック</v>
          </cell>
        </row>
        <row r="338">
          <cell r="J338" t="str">
            <v>（富陽、御園、センター）</v>
          </cell>
          <cell r="K338" t="str">
            <v>（富陽、御園、センター）</v>
          </cell>
        </row>
        <row r="343">
          <cell r="J343" t="str">
            <v>ウインナーのケチャップからめ</v>
          </cell>
          <cell r="K343" t="str">
            <v>ウインナーのケチャップからめ</v>
          </cell>
        </row>
        <row r="344">
          <cell r="J344" t="str">
            <v>（菅原、野々市、館野）</v>
          </cell>
          <cell r="K344" t="str">
            <v>（菅原、野々市、館野）</v>
          </cell>
        </row>
        <row r="351">
          <cell r="H351">
            <v>3</v>
          </cell>
          <cell r="I351">
            <v>5</v>
          </cell>
          <cell r="J351" t="str">
            <v>サラダパスタ</v>
          </cell>
          <cell r="K351" t="str">
            <v>サラダパスタ</v>
          </cell>
        </row>
        <row r="363">
          <cell r="H363">
            <v>4</v>
          </cell>
          <cell r="I363">
            <v>6</v>
          </cell>
          <cell r="J363" t="str">
            <v>ポークビーンズ</v>
          </cell>
          <cell r="K363" t="str">
            <v>ポークビーンズ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0">
          <cell r="H390">
            <v>2</v>
          </cell>
          <cell r="I390">
            <v>2</v>
          </cell>
          <cell r="J390" t="str">
            <v>牛乳</v>
          </cell>
          <cell r="K390" t="str">
            <v>牛乳</v>
          </cell>
        </row>
        <row r="392">
          <cell r="H392">
            <v>3</v>
          </cell>
          <cell r="I392">
            <v>4</v>
          </cell>
          <cell r="J392" t="str">
            <v>さかなのいろづけ</v>
          </cell>
          <cell r="K392" t="str">
            <v>魚の色づけ</v>
          </cell>
        </row>
        <row r="405">
          <cell r="H405">
            <v>4</v>
          </cell>
          <cell r="I405">
            <v>5</v>
          </cell>
          <cell r="J405" t="str">
            <v>とうふとじゃこのサラダ</v>
          </cell>
          <cell r="K405" t="str">
            <v>豆腐とじゃこのサラダ</v>
          </cell>
        </row>
        <row r="419">
          <cell r="H419">
            <v>5</v>
          </cell>
          <cell r="I419">
            <v>7</v>
          </cell>
          <cell r="J419" t="str">
            <v>かきたまじる</v>
          </cell>
          <cell r="K419" t="str">
            <v>かきたま汁</v>
          </cell>
        </row>
        <row r="443">
          <cell r="H443">
            <v>1</v>
          </cell>
          <cell r="I443">
            <v>1</v>
          </cell>
          <cell r="J443" t="str">
            <v>ゆかりごはん</v>
          </cell>
          <cell r="K443" t="str">
            <v>ゆかりごはん</v>
          </cell>
        </row>
        <row r="445">
          <cell r="H445">
            <v>2</v>
          </cell>
          <cell r="I445">
            <v>2</v>
          </cell>
          <cell r="J445" t="str">
            <v>牛乳</v>
          </cell>
          <cell r="K445" t="str">
            <v>牛乳</v>
          </cell>
        </row>
        <row r="447">
          <cell r="H447">
            <v>3</v>
          </cell>
          <cell r="I447">
            <v>4</v>
          </cell>
          <cell r="J447" t="str">
            <v>ちくわのかわりあげ</v>
          </cell>
          <cell r="K447" t="str">
            <v>竹輪のかわり揚げ</v>
          </cell>
        </row>
        <row r="456">
          <cell r="H456">
            <v>4</v>
          </cell>
          <cell r="I456">
            <v>5</v>
          </cell>
          <cell r="J456" t="str">
            <v>ひじきとツナの炒め煮</v>
          </cell>
          <cell r="K456" t="str">
            <v>ひじきとツナの炒め煮</v>
          </cell>
        </row>
        <row r="469">
          <cell r="H469">
            <v>5</v>
          </cell>
          <cell r="I469">
            <v>7</v>
          </cell>
          <cell r="J469" t="str">
            <v>ひやしそうめん</v>
          </cell>
          <cell r="K469" t="str">
            <v>冷やしそうめん</v>
          </cell>
        </row>
        <row r="498">
          <cell r="H498">
            <v>1</v>
          </cell>
          <cell r="I498">
            <v>1</v>
          </cell>
          <cell r="J498" t="str">
            <v>ごはん</v>
          </cell>
          <cell r="K498" t="str">
            <v>ごはん</v>
          </cell>
        </row>
        <row r="500">
          <cell r="H500">
            <v>2</v>
          </cell>
          <cell r="I500">
            <v>2</v>
          </cell>
          <cell r="J500" t="str">
            <v>牛乳</v>
          </cell>
          <cell r="K500" t="str">
            <v>牛乳</v>
          </cell>
        </row>
        <row r="502">
          <cell r="H502">
            <v>3</v>
          </cell>
          <cell r="I502">
            <v>4</v>
          </cell>
          <cell r="J502" t="str">
            <v>タンドリーチキン</v>
          </cell>
          <cell r="K502" t="str">
            <v>タンドリーチキン</v>
          </cell>
        </row>
        <row r="513">
          <cell r="H513">
            <v>4</v>
          </cell>
          <cell r="I513">
            <v>5</v>
          </cell>
          <cell r="J513" t="str">
            <v>スパイシーサラダ</v>
          </cell>
          <cell r="K513" t="str">
            <v>スパイシーサラダ</v>
          </cell>
        </row>
        <row r="525">
          <cell r="H525">
            <v>5</v>
          </cell>
          <cell r="I525">
            <v>7</v>
          </cell>
          <cell r="J525" t="str">
            <v>めったじる</v>
          </cell>
          <cell r="K525" t="str">
            <v>めった汁</v>
          </cell>
        </row>
        <row r="553">
          <cell r="H553">
            <v>1</v>
          </cell>
          <cell r="I553">
            <v>1</v>
          </cell>
          <cell r="J553" t="str">
            <v>むぎごはん</v>
          </cell>
          <cell r="K553" t="str">
            <v>麦ごはん</v>
          </cell>
        </row>
        <row r="555">
          <cell r="H555">
            <v>2</v>
          </cell>
          <cell r="I555">
            <v>2</v>
          </cell>
          <cell r="J555" t="str">
            <v>牛乳</v>
          </cell>
          <cell r="K555" t="str">
            <v>牛乳</v>
          </cell>
        </row>
        <row r="557">
          <cell r="H557">
            <v>3</v>
          </cell>
          <cell r="I557">
            <v>3</v>
          </cell>
          <cell r="J557" t="str">
            <v>ビビンバ</v>
          </cell>
          <cell r="K557" t="str">
            <v>ビビンバ</v>
          </cell>
        </row>
        <row r="570">
          <cell r="J570" t="str">
            <v>ナムル</v>
          </cell>
          <cell r="K570" t="str">
            <v>ナムル</v>
          </cell>
        </row>
        <row r="578">
          <cell r="H578">
            <v>4</v>
          </cell>
          <cell r="I578">
            <v>7</v>
          </cell>
          <cell r="J578" t="str">
            <v>はるさめサンラータン</v>
          </cell>
          <cell r="K578" t="str">
            <v>春雨サンラータン</v>
          </cell>
        </row>
        <row r="597">
          <cell r="H597">
            <v>5</v>
          </cell>
          <cell r="I597">
            <v>8</v>
          </cell>
          <cell r="J597" t="str">
            <v>ヨーグルト</v>
          </cell>
          <cell r="K597" t="str">
            <v>ヨーグルト</v>
          </cell>
        </row>
        <row r="608">
          <cell r="H608">
            <v>1</v>
          </cell>
          <cell r="I608">
            <v>1</v>
          </cell>
          <cell r="J608" t="str">
            <v>コッペパン</v>
          </cell>
          <cell r="K608" t="str">
            <v>コッペパン</v>
          </cell>
        </row>
        <row r="610">
          <cell r="H610">
            <v>2</v>
          </cell>
          <cell r="I610">
            <v>2</v>
          </cell>
          <cell r="J610" t="str">
            <v>牛乳</v>
          </cell>
          <cell r="K610" t="str">
            <v>牛乳</v>
          </cell>
        </row>
        <row r="612">
          <cell r="J612" t="str">
            <v>ピザドック</v>
          </cell>
          <cell r="K612" t="str">
            <v>ピザドック</v>
          </cell>
        </row>
        <row r="613">
          <cell r="J613" t="str">
            <v>（菅原、野々市、館野、センター）</v>
          </cell>
          <cell r="K613" t="str">
            <v>（菅原、野々市、館野、センター）</v>
          </cell>
        </row>
        <row r="618">
          <cell r="H618">
            <v>3</v>
          </cell>
          <cell r="I618">
            <v>3</v>
          </cell>
          <cell r="J618" t="str">
            <v>ウインナーのケチャップからめ</v>
          </cell>
          <cell r="K618" t="str">
            <v>ウインナーのケチャップからめ</v>
          </cell>
        </row>
        <row r="619">
          <cell r="J619" t="str">
            <v>（富陽、御園）</v>
          </cell>
          <cell r="K619" t="str">
            <v>（富陽、御園）</v>
          </cell>
        </row>
        <row r="626">
          <cell r="H626">
            <v>4</v>
          </cell>
          <cell r="I626">
            <v>5</v>
          </cell>
          <cell r="J626" t="str">
            <v>カラフルサラダ</v>
          </cell>
          <cell r="K626" t="str">
            <v>カラフルサラダ</v>
          </cell>
        </row>
        <row r="640">
          <cell r="H640">
            <v>5</v>
          </cell>
          <cell r="I640">
            <v>6</v>
          </cell>
          <cell r="J640" t="str">
            <v>とうにゅうクラムチャウダー</v>
          </cell>
          <cell r="K640" t="str">
            <v>豆乳クラムチャウダー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5">
          <cell r="H665">
            <v>2</v>
          </cell>
          <cell r="I665">
            <v>2</v>
          </cell>
          <cell r="J665" t="str">
            <v>牛乳</v>
          </cell>
          <cell r="K665" t="str">
            <v>牛乳</v>
          </cell>
        </row>
        <row r="667">
          <cell r="H667">
            <v>3</v>
          </cell>
          <cell r="I667">
            <v>4</v>
          </cell>
          <cell r="J667" t="str">
            <v>あげギョーザ</v>
          </cell>
          <cell r="K667" t="str">
            <v>揚げギョーザ</v>
          </cell>
        </row>
        <row r="670">
          <cell r="H670">
            <v>4</v>
          </cell>
          <cell r="I670">
            <v>5</v>
          </cell>
          <cell r="J670" t="str">
            <v>きゅうりのピリから</v>
          </cell>
          <cell r="K670" t="str">
            <v>きゅうりのピリ辛</v>
          </cell>
        </row>
        <row r="681">
          <cell r="H681">
            <v>5</v>
          </cell>
          <cell r="I681">
            <v>7</v>
          </cell>
          <cell r="J681" t="str">
            <v>にくだんごのスープ</v>
          </cell>
          <cell r="K681" t="str">
            <v>肉団子のスープ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0">
          <cell r="H720">
            <v>2</v>
          </cell>
          <cell r="I720">
            <v>2</v>
          </cell>
          <cell r="J720" t="str">
            <v>牛乳</v>
          </cell>
          <cell r="K720" t="str">
            <v>牛乳</v>
          </cell>
        </row>
        <row r="722">
          <cell r="H722">
            <v>3</v>
          </cell>
          <cell r="I722">
            <v>4</v>
          </cell>
          <cell r="J722" t="str">
            <v>さけのマリネ</v>
          </cell>
          <cell r="K722" t="str">
            <v>鮭のマリネ</v>
          </cell>
        </row>
        <row r="736">
          <cell r="H736">
            <v>4</v>
          </cell>
          <cell r="I736">
            <v>5</v>
          </cell>
          <cell r="J736" t="str">
            <v>ブロッコリーとベーコンのサラダ</v>
          </cell>
          <cell r="K736" t="str">
            <v>ブロッコリーとベーコンのサラダ</v>
          </cell>
        </row>
        <row r="745">
          <cell r="H745">
            <v>5</v>
          </cell>
          <cell r="I745">
            <v>7</v>
          </cell>
          <cell r="J745" t="str">
            <v>こまつなとあげのみそしる</v>
          </cell>
          <cell r="K745" t="str">
            <v>小松菜と揚げのみそ汁</v>
          </cell>
        </row>
        <row r="773">
          <cell r="H773">
            <v>1</v>
          </cell>
          <cell r="I773">
            <v>1</v>
          </cell>
          <cell r="J773" t="str">
            <v>きんじそうすしめし</v>
          </cell>
          <cell r="K773" t="str">
            <v>すし飯</v>
          </cell>
        </row>
        <row r="775">
          <cell r="H775">
            <v>2</v>
          </cell>
          <cell r="I775">
            <v>2</v>
          </cell>
          <cell r="J775" t="str">
            <v>牛乳</v>
          </cell>
          <cell r="K775" t="str">
            <v>牛乳</v>
          </cell>
        </row>
        <row r="777">
          <cell r="H777">
            <v>3</v>
          </cell>
          <cell r="I777">
            <v>3</v>
          </cell>
          <cell r="J777" t="str">
            <v>きんじそうずしのぐ</v>
          </cell>
          <cell r="K777" t="str">
            <v>金時草ずし</v>
          </cell>
        </row>
        <row r="788">
          <cell r="H788">
            <v>4</v>
          </cell>
          <cell r="I788">
            <v>4</v>
          </cell>
          <cell r="J788" t="str">
            <v>だいずとえびのゴマからめ</v>
          </cell>
          <cell r="K788" t="str">
            <v>大豆とえびのゴマからめ</v>
          </cell>
        </row>
        <row r="803">
          <cell r="H803">
            <v>5</v>
          </cell>
          <cell r="I803">
            <v>7</v>
          </cell>
          <cell r="J803" t="str">
            <v>さわにわん</v>
          </cell>
          <cell r="K803" t="str">
            <v>沢煮椀</v>
          </cell>
        </row>
        <row r="817">
          <cell r="H817">
            <v>6</v>
          </cell>
          <cell r="I817">
            <v>8</v>
          </cell>
          <cell r="J817" t="str">
            <v>ぶどうゼリー</v>
          </cell>
          <cell r="K817" t="str">
            <v>ぶどうゼリー</v>
          </cell>
        </row>
        <row r="883">
          <cell r="H883">
            <v>1</v>
          </cell>
          <cell r="I883">
            <v>1</v>
          </cell>
          <cell r="J883" t="str">
            <v>ミルクロール</v>
          </cell>
          <cell r="K883" t="str">
            <v>ミルクロール</v>
          </cell>
        </row>
        <row r="885">
          <cell r="H885">
            <v>2</v>
          </cell>
          <cell r="I885">
            <v>2</v>
          </cell>
          <cell r="J885" t="str">
            <v>牛乳</v>
          </cell>
          <cell r="K885" t="str">
            <v>牛乳</v>
          </cell>
        </row>
        <row r="887">
          <cell r="H887">
            <v>3</v>
          </cell>
          <cell r="I887">
            <v>4</v>
          </cell>
          <cell r="J887" t="str">
            <v>とりにくのこうそうパンこやき</v>
          </cell>
          <cell r="K887" t="str">
            <v>鶏肉の香草パン粉焼き</v>
          </cell>
        </row>
        <row r="900">
          <cell r="H900">
            <v>4</v>
          </cell>
          <cell r="I900">
            <v>5</v>
          </cell>
          <cell r="J900" t="str">
            <v>コールスローサラダ</v>
          </cell>
          <cell r="K900" t="str">
            <v>コールスローサラダ</v>
          </cell>
        </row>
        <row r="912">
          <cell r="H912">
            <v>5</v>
          </cell>
          <cell r="I912">
            <v>7</v>
          </cell>
          <cell r="J912" t="str">
            <v>コンソメジュリアン</v>
          </cell>
          <cell r="K912" t="str">
            <v>コンソメジュリアン</v>
          </cell>
        </row>
        <row r="938">
          <cell r="H938">
            <v>1</v>
          </cell>
          <cell r="I938">
            <v>1</v>
          </cell>
          <cell r="J938" t="str">
            <v>ごはん</v>
          </cell>
          <cell r="K938" t="str">
            <v>ごはん</v>
          </cell>
        </row>
        <row r="940">
          <cell r="H940">
            <v>2</v>
          </cell>
          <cell r="I940">
            <v>2</v>
          </cell>
          <cell r="J940" t="str">
            <v>牛乳</v>
          </cell>
          <cell r="K940" t="str">
            <v>牛乳</v>
          </cell>
        </row>
        <row r="942">
          <cell r="H942">
            <v>3</v>
          </cell>
          <cell r="I942">
            <v>4</v>
          </cell>
          <cell r="J942" t="str">
            <v>てづくりハンバーグ</v>
          </cell>
          <cell r="K942" t="str">
            <v>手作りハンバーグ</v>
          </cell>
        </row>
        <row r="959">
          <cell r="H959">
            <v>4</v>
          </cell>
          <cell r="I959">
            <v>5</v>
          </cell>
          <cell r="J959" t="str">
            <v>ラタトゥイユ</v>
          </cell>
          <cell r="K959" t="str">
            <v>ラタトゥイユ</v>
          </cell>
        </row>
        <row r="973">
          <cell r="H973">
            <v>5</v>
          </cell>
          <cell r="I973">
            <v>7</v>
          </cell>
          <cell r="J973" t="str">
            <v>とうがんスープ</v>
          </cell>
          <cell r="K973" t="str">
            <v>冬瓜スープ</v>
          </cell>
        </row>
        <row r="993">
          <cell r="H993">
            <v>1</v>
          </cell>
          <cell r="I993">
            <v>1</v>
          </cell>
          <cell r="J993" t="str">
            <v>ごはん</v>
          </cell>
          <cell r="K993" t="str">
            <v>ごはん</v>
          </cell>
        </row>
        <row r="995">
          <cell r="H995">
            <v>2</v>
          </cell>
          <cell r="I995">
            <v>2</v>
          </cell>
          <cell r="J995" t="str">
            <v>牛乳</v>
          </cell>
          <cell r="K995" t="str">
            <v>牛乳</v>
          </cell>
        </row>
        <row r="997">
          <cell r="H997">
            <v>3</v>
          </cell>
          <cell r="I997">
            <v>4</v>
          </cell>
          <cell r="J997" t="str">
            <v>シュウマイ</v>
          </cell>
          <cell r="K997" t="str">
            <v>焼売</v>
          </cell>
        </row>
        <row r="999">
          <cell r="H999">
            <v>4</v>
          </cell>
          <cell r="I999">
            <v>5</v>
          </cell>
          <cell r="J999" t="str">
            <v>バンサンスー</v>
          </cell>
          <cell r="K999" t="str">
            <v>バンサンスー</v>
          </cell>
        </row>
        <row r="1008">
          <cell r="H1008">
            <v>5</v>
          </cell>
          <cell r="I1008">
            <v>6</v>
          </cell>
          <cell r="J1008" t="str">
            <v>マーボーどうふ</v>
          </cell>
          <cell r="K1008" t="str">
            <v>麻婆豆腐</v>
          </cell>
        </row>
        <row r="1048">
          <cell r="H1048">
            <v>1</v>
          </cell>
          <cell r="I1048">
            <v>1</v>
          </cell>
          <cell r="J1048" t="str">
            <v>ひじきごはん</v>
          </cell>
          <cell r="K1048" t="str">
            <v>さくら飯</v>
          </cell>
        </row>
        <row r="1050">
          <cell r="H1050">
            <v>2</v>
          </cell>
          <cell r="I1050">
            <v>2</v>
          </cell>
          <cell r="J1050" t="str">
            <v>牛乳</v>
          </cell>
          <cell r="K1050" t="str">
            <v>牛乳</v>
          </cell>
        </row>
        <row r="1052">
          <cell r="I1052">
            <v>3</v>
          </cell>
          <cell r="K1052" t="str">
            <v>ひじきごはん</v>
          </cell>
        </row>
        <row r="1064">
          <cell r="H1064">
            <v>3</v>
          </cell>
          <cell r="I1064">
            <v>4</v>
          </cell>
          <cell r="J1064" t="str">
            <v>とりにくとさといものてりあえ</v>
          </cell>
          <cell r="K1064" t="str">
            <v>鶏肉と里芋の照り和え</v>
          </cell>
        </row>
        <row r="1077">
          <cell r="J1077" t="str">
            <v/>
          </cell>
          <cell r="K1077" t="str">
            <v/>
          </cell>
        </row>
        <row r="1079">
          <cell r="H1079">
            <v>4</v>
          </cell>
          <cell r="I1079">
            <v>7</v>
          </cell>
          <cell r="J1079" t="str">
            <v>おつきみじる</v>
          </cell>
          <cell r="K1079" t="str">
            <v>お月見汁</v>
          </cell>
        </row>
        <row r="1094">
          <cell r="H1094">
            <v>5</v>
          </cell>
          <cell r="I1094">
            <v>8</v>
          </cell>
          <cell r="J1094" t="str">
            <v>おつきみゼリー</v>
          </cell>
          <cell r="K1094" t="str">
            <v>お月見ゼリー</v>
          </cell>
        </row>
        <row r="1158">
          <cell r="H1158">
            <v>1</v>
          </cell>
          <cell r="I1158">
            <v>1</v>
          </cell>
          <cell r="J1158" t="str">
            <v>コッペパン</v>
          </cell>
          <cell r="K1158" t="str">
            <v>コッペパン</v>
          </cell>
        </row>
        <row r="1160">
          <cell r="H1160">
            <v>2</v>
          </cell>
          <cell r="I1160">
            <v>2</v>
          </cell>
          <cell r="J1160" t="str">
            <v>牛乳</v>
          </cell>
          <cell r="K1160" t="str">
            <v>牛乳</v>
          </cell>
        </row>
        <row r="1162">
          <cell r="H1162">
            <v>3</v>
          </cell>
          <cell r="I1162">
            <v>4</v>
          </cell>
          <cell r="J1162" t="str">
            <v>ナスのラザニア</v>
          </cell>
          <cell r="K1162" t="str">
            <v>ナスのラザニア</v>
          </cell>
        </row>
        <row r="1185">
          <cell r="H1185">
            <v>4</v>
          </cell>
          <cell r="I1185">
            <v>5</v>
          </cell>
          <cell r="J1185" t="str">
            <v>ミニトマト</v>
          </cell>
          <cell r="K1185" t="str">
            <v>ミニトマト</v>
          </cell>
        </row>
        <row r="1187">
          <cell r="H1187">
            <v>5</v>
          </cell>
          <cell r="I1187">
            <v>6</v>
          </cell>
          <cell r="J1187" t="str">
            <v>ポトフ</v>
          </cell>
          <cell r="K1187" t="str">
            <v>ポトフ</v>
          </cell>
        </row>
        <row r="1203">
          <cell r="H1203">
            <v>6</v>
          </cell>
          <cell r="I1203">
            <v>9</v>
          </cell>
          <cell r="J1203" t="str">
            <v>いちごジャム</v>
          </cell>
          <cell r="K1203" t="str">
            <v>いちごジャム</v>
          </cell>
        </row>
        <row r="1213">
          <cell r="H1213">
            <v>1</v>
          </cell>
          <cell r="I1213">
            <v>1</v>
          </cell>
          <cell r="J1213" t="str">
            <v>ごはん</v>
          </cell>
          <cell r="K1213" t="str">
            <v>ごはん</v>
          </cell>
        </row>
        <row r="1215">
          <cell r="H1215">
            <v>2</v>
          </cell>
          <cell r="I1215">
            <v>2</v>
          </cell>
          <cell r="J1215" t="str">
            <v>牛乳</v>
          </cell>
          <cell r="K1215" t="str">
            <v>牛乳</v>
          </cell>
        </row>
        <row r="1217">
          <cell r="H1217">
            <v>3</v>
          </cell>
          <cell r="I1217">
            <v>4</v>
          </cell>
          <cell r="J1217" t="str">
            <v>さばのあげに</v>
          </cell>
          <cell r="K1217" t="str">
            <v>鯖の揚げ煮</v>
          </cell>
        </row>
        <row r="1228">
          <cell r="H1228">
            <v>4</v>
          </cell>
          <cell r="I1228">
            <v>5</v>
          </cell>
          <cell r="J1228" t="str">
            <v>こんぶあえ</v>
          </cell>
          <cell r="K1228" t="str">
            <v>昆布和え</v>
          </cell>
        </row>
        <row r="1237">
          <cell r="H1237">
            <v>5</v>
          </cell>
          <cell r="I1237">
            <v>7</v>
          </cell>
          <cell r="J1237" t="str">
            <v>とうふとわかめのすましじる</v>
          </cell>
          <cell r="K1237" t="str">
            <v>豆腐とわかめのすまし汁</v>
          </cell>
        </row>
        <row r="1268">
          <cell r="H1268">
            <v>1</v>
          </cell>
          <cell r="I1268">
            <v>1</v>
          </cell>
          <cell r="J1268" t="str">
            <v>ケチャップライス</v>
          </cell>
          <cell r="K1268" t="str">
            <v>ケチャップライス</v>
          </cell>
        </row>
        <row r="1271">
          <cell r="H1271">
            <v>2</v>
          </cell>
          <cell r="I1271">
            <v>2</v>
          </cell>
          <cell r="J1271" t="str">
            <v>牛乳</v>
          </cell>
          <cell r="K1271" t="str">
            <v>牛乳</v>
          </cell>
        </row>
        <row r="1273">
          <cell r="H1273">
            <v>3</v>
          </cell>
          <cell r="I1273">
            <v>3</v>
          </cell>
          <cell r="J1273" t="str">
            <v>クリームピラフ</v>
          </cell>
          <cell r="K1273" t="str">
            <v>クリームピラフ</v>
          </cell>
        </row>
        <row r="1301">
          <cell r="H1301">
            <v>4</v>
          </cell>
          <cell r="I1301">
            <v>7</v>
          </cell>
          <cell r="J1301" t="str">
            <v>たまごスープ</v>
          </cell>
          <cell r="K1301" t="str">
            <v>たまごスープ</v>
          </cell>
        </row>
        <row r="1317">
          <cell r="H1317">
            <v>5</v>
          </cell>
          <cell r="I1317">
            <v>8</v>
          </cell>
          <cell r="J1317" t="str">
            <v>とうにゅうブラマンジェ</v>
          </cell>
          <cell r="K1317" t="str">
            <v>豆乳ブラマンジェ</v>
          </cell>
        </row>
        <row r="1323">
          <cell r="H1323">
            <v>1</v>
          </cell>
          <cell r="I1323">
            <v>1</v>
          </cell>
          <cell r="J1323" t="str">
            <v>ごはん</v>
          </cell>
          <cell r="K1323" t="str">
            <v>ごはん</v>
          </cell>
        </row>
        <row r="1325">
          <cell r="H1325">
            <v>2</v>
          </cell>
          <cell r="I1325">
            <v>2</v>
          </cell>
          <cell r="J1325" t="str">
            <v>牛乳</v>
          </cell>
          <cell r="K1325" t="str">
            <v>牛乳</v>
          </cell>
        </row>
        <row r="1327">
          <cell r="H1327">
            <v>3</v>
          </cell>
          <cell r="I1327">
            <v>4</v>
          </cell>
          <cell r="J1327" t="str">
            <v>まつかぜやき</v>
          </cell>
          <cell r="K1327" t="str">
            <v>松風焼き</v>
          </cell>
        </row>
        <row r="1339">
          <cell r="H1339">
            <v>4</v>
          </cell>
          <cell r="I1339">
            <v>5</v>
          </cell>
          <cell r="J1339" t="str">
            <v>きんぴらごぼう</v>
          </cell>
          <cell r="K1339" t="str">
            <v>金平ごぼう</v>
          </cell>
        </row>
        <row r="1350">
          <cell r="H1350">
            <v>5</v>
          </cell>
          <cell r="I1350">
            <v>7</v>
          </cell>
          <cell r="J1350" t="str">
            <v>じゃがいもとあつあげのみそしる</v>
          </cell>
          <cell r="K1350" t="str">
            <v>じゃがいもと厚揚げの味噌汁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768.26840000000027</v>
          </cell>
          <cell r="X9">
            <v>20.610910000000008</v>
          </cell>
          <cell r="Z9">
            <v>21.63741000000001</v>
          </cell>
        </row>
        <row r="10">
          <cell r="U10">
            <v>660.72080000000017</v>
          </cell>
          <cell r="X10">
            <v>25.981619999999999</v>
          </cell>
          <cell r="Z10">
            <v>22.264680000000002</v>
          </cell>
        </row>
        <row r="11">
          <cell r="U11">
            <v>638.62819999999999</v>
          </cell>
          <cell r="X11">
            <v>25.76842000000001</v>
          </cell>
          <cell r="Z11">
            <v>16.57114</v>
          </cell>
        </row>
        <row r="12">
          <cell r="U12">
            <v>688.03316000000018</v>
          </cell>
          <cell r="X12">
            <v>27.878275999999996</v>
          </cell>
          <cell r="Z12">
            <v>30.318852000000007</v>
          </cell>
        </row>
        <row r="13">
          <cell r="U13">
            <v>634.3055999999998</v>
          </cell>
          <cell r="X13">
            <v>28.298830000000002</v>
          </cell>
          <cell r="Z13">
            <v>19.654319999999998</v>
          </cell>
        </row>
        <row r="14">
          <cell r="U14">
            <v>603.40229999999974</v>
          </cell>
          <cell r="X14">
            <v>19.852379999999997</v>
          </cell>
          <cell r="Z14">
            <v>17.35773</v>
          </cell>
        </row>
        <row r="15">
          <cell r="U15">
            <v>687.61889999999994</v>
          </cell>
          <cell r="X15">
            <v>28.207903999999999</v>
          </cell>
          <cell r="Z15">
            <v>25.908182000000007</v>
          </cell>
        </row>
        <row r="16">
          <cell r="U16">
            <v>653.25030000000004</v>
          </cell>
          <cell r="X16">
            <v>27.480720000000005</v>
          </cell>
          <cell r="Z16">
            <v>17.751849999999997</v>
          </cell>
        </row>
        <row r="17">
          <cell r="U17">
            <v>692.82549999999969</v>
          </cell>
          <cell r="X17">
            <v>29.319880000000001</v>
          </cell>
          <cell r="Z17">
            <v>29.312239999999999</v>
          </cell>
        </row>
        <row r="18">
          <cell r="U18">
            <v>597.59000000000015</v>
          </cell>
          <cell r="X18">
            <v>21.790269999999992</v>
          </cell>
          <cell r="Z18">
            <v>18.021349999999998</v>
          </cell>
        </row>
        <row r="19">
          <cell r="U19">
            <v>662.59709999999973</v>
          </cell>
          <cell r="X19">
            <v>28.072710000000001</v>
          </cell>
          <cell r="Z19">
            <v>22.799720000000004</v>
          </cell>
        </row>
        <row r="20">
          <cell r="U20">
            <v>627.44939999999963</v>
          </cell>
          <cell r="X20">
            <v>25.042040000000007</v>
          </cell>
          <cell r="Z20">
            <v>18.235680000000002</v>
          </cell>
        </row>
        <row r="22">
          <cell r="U22">
            <v>605.08529999999985</v>
          </cell>
          <cell r="X22">
            <v>28.305674999999997</v>
          </cell>
          <cell r="Z22">
            <v>23.385350000000003</v>
          </cell>
        </row>
        <row r="23">
          <cell r="U23">
            <v>655.57647999999983</v>
          </cell>
          <cell r="X23">
            <v>25.254172000000008</v>
          </cell>
          <cell r="Z23">
            <v>21.890311999999998</v>
          </cell>
        </row>
        <row r="24">
          <cell r="U24">
            <v>694.44619999999986</v>
          </cell>
          <cell r="X24">
            <v>25.958220000000001</v>
          </cell>
          <cell r="Z24">
            <v>20.839439999999996</v>
          </cell>
        </row>
        <row r="25">
          <cell r="U25">
            <v>658.3425000000002</v>
          </cell>
          <cell r="X25">
            <v>24.682300000000005</v>
          </cell>
          <cell r="Z25">
            <v>16.214000000000002</v>
          </cell>
        </row>
        <row r="27">
          <cell r="U27">
            <v>643.83372000000008</v>
          </cell>
          <cell r="X27">
            <v>28.736791999999994</v>
          </cell>
          <cell r="Z27">
            <v>21.583764000000002</v>
          </cell>
        </row>
        <row r="28">
          <cell r="U28">
            <v>652.99799999999959</v>
          </cell>
          <cell r="X28">
            <v>23.785440000000001</v>
          </cell>
          <cell r="Z28">
            <v>24.168499999999998</v>
          </cell>
        </row>
        <row r="29">
          <cell r="U29">
            <v>659.71420000000001</v>
          </cell>
          <cell r="X29">
            <v>23.683219999999999</v>
          </cell>
          <cell r="Z29">
            <v>22.526039999999995</v>
          </cell>
        </row>
        <row r="30">
          <cell r="U30">
            <v>636.52</v>
          </cell>
          <cell r="X30">
            <v>26.200900000000004</v>
          </cell>
          <cell r="Z30">
            <v>18.365500000000001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E43C70"/>
  </sheetPr>
  <dimension ref="A1:S134"/>
  <sheetViews>
    <sheetView tabSelected="1" view="pageBreakPreview" topLeftCell="F32" zoomScaleNormal="100" zoomScaleSheetLayoutView="100" workbookViewId="0">
      <selection activeCell="K34" sqref="K34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17.75" style="44" customWidth="1"/>
    <col min="4" max="4" width="4.375" style="1" customWidth="1"/>
    <col min="5" max="6" width="17.75" style="1" customWidth="1"/>
    <col min="7" max="15" width="10.625" style="9" customWidth="1"/>
    <col min="16" max="16" width="11.5" style="1" customWidth="1"/>
    <col min="17" max="17" width="3.5" style="1" customWidth="1"/>
    <col min="18" max="18" width="3.5" style="9" customWidth="1"/>
    <col min="19" max="19" width="8.75" style="1" customWidth="1"/>
    <col min="20" max="16384" width="8.75" style="1" hidden="1"/>
  </cols>
  <sheetData>
    <row r="1" spans="1:19" ht="138.75" customHeight="1">
      <c r="E1" s="45" t="s">
        <v>190</v>
      </c>
    </row>
    <row r="2" spans="1:19" ht="45" customHeight="1">
      <c r="B2" s="2"/>
      <c r="C2" s="3"/>
      <c r="D2" s="4"/>
      <c r="E2" s="5">
        <v>8.9</v>
      </c>
      <c r="F2" s="6" t="s">
        <v>0</v>
      </c>
      <c r="G2" s="7"/>
      <c r="H2" s="7"/>
      <c r="I2" s="8"/>
      <c r="O2" s="10"/>
      <c r="P2" s="11" t="s">
        <v>175</v>
      </c>
      <c r="Q2" s="12"/>
      <c r="R2" s="9" t="s">
        <v>1</v>
      </c>
    </row>
    <row r="3" spans="1:19" ht="13.5" customHeight="1">
      <c r="A3" s="47" t="s">
        <v>2</v>
      </c>
      <c r="B3" s="47" t="s">
        <v>3</v>
      </c>
      <c r="C3" s="50" t="s">
        <v>4</v>
      </c>
      <c r="D3" s="51"/>
      <c r="E3" s="51"/>
      <c r="F3" s="52"/>
      <c r="G3" s="56" t="s">
        <v>5</v>
      </c>
      <c r="H3" s="57"/>
      <c r="I3" s="58"/>
      <c r="J3" s="56" t="s">
        <v>6</v>
      </c>
      <c r="K3" s="57"/>
      <c r="L3" s="58"/>
      <c r="M3" s="56" t="s">
        <v>7</v>
      </c>
      <c r="N3" s="57"/>
      <c r="O3" s="58"/>
      <c r="P3" s="62" t="s">
        <v>8</v>
      </c>
      <c r="Q3" s="62"/>
      <c r="R3" s="9" t="s">
        <v>1</v>
      </c>
    </row>
    <row r="4" spans="1:19" ht="13.5" customHeight="1">
      <c r="A4" s="48"/>
      <c r="B4" s="48"/>
      <c r="C4" s="53"/>
      <c r="D4" s="54"/>
      <c r="E4" s="54"/>
      <c r="F4" s="55"/>
      <c r="G4" s="59"/>
      <c r="H4" s="60"/>
      <c r="I4" s="61"/>
      <c r="J4" s="59"/>
      <c r="K4" s="60"/>
      <c r="L4" s="61"/>
      <c r="M4" s="59"/>
      <c r="N4" s="60"/>
      <c r="O4" s="61"/>
      <c r="P4" s="62" t="s">
        <v>9</v>
      </c>
      <c r="Q4" s="62"/>
      <c r="R4" s="9" t="s">
        <v>1</v>
      </c>
    </row>
    <row r="5" spans="1:19" ht="13.5" customHeight="1">
      <c r="A5" s="48"/>
      <c r="B5" s="48"/>
      <c r="C5" s="63" t="s">
        <v>11</v>
      </c>
      <c r="D5" s="65" t="s">
        <v>12</v>
      </c>
      <c r="E5" s="67" t="s">
        <v>13</v>
      </c>
      <c r="F5" s="68"/>
      <c r="G5" s="71" t="s">
        <v>14</v>
      </c>
      <c r="H5" s="72"/>
      <c r="I5" s="73"/>
      <c r="J5" s="77" t="s">
        <v>15</v>
      </c>
      <c r="K5" s="78"/>
      <c r="L5" s="79"/>
      <c r="M5" s="83" t="s">
        <v>16</v>
      </c>
      <c r="N5" s="84"/>
      <c r="O5" s="85"/>
      <c r="P5" s="62" t="s">
        <v>17</v>
      </c>
      <c r="Q5" s="62"/>
      <c r="R5" s="9" t="s">
        <v>1</v>
      </c>
    </row>
    <row r="6" spans="1:19" ht="13.5" customHeight="1">
      <c r="A6" s="49"/>
      <c r="B6" s="49"/>
      <c r="C6" s="64"/>
      <c r="D6" s="66"/>
      <c r="E6" s="69"/>
      <c r="F6" s="70"/>
      <c r="G6" s="74"/>
      <c r="H6" s="75"/>
      <c r="I6" s="76"/>
      <c r="J6" s="80"/>
      <c r="K6" s="81"/>
      <c r="L6" s="82"/>
      <c r="M6" s="86"/>
      <c r="N6" s="87"/>
      <c r="O6" s="88"/>
      <c r="P6" s="62" t="s">
        <v>18</v>
      </c>
      <c r="Q6" s="62"/>
      <c r="R6" s="9" t="s">
        <v>1</v>
      </c>
    </row>
    <row r="7" spans="1:19" ht="17.25" hidden="1" customHeight="1">
      <c r="A7" s="89" t="str">
        <f>IF([1]人数!$F12=0," ",[1]人数!$F12)</f>
        <v xml:space="preserve"> </v>
      </c>
      <c r="B7" s="92" t="s">
        <v>19</v>
      </c>
      <c r="C7" s="95" t="str">
        <f>IF(ISERROR(VLOOKUP(1,[1]作成!$H$2:$K$56,3,FALSE))," ",VLOOKUP(1,[1]作成!$H$2:$K$56,3,FALSE))</f>
        <v xml:space="preserve"> </v>
      </c>
      <c r="D7" s="98" t="str">
        <f>IF(ISERROR(VLOOKUP(2,[1]作成!$H$2:$K$56,4,FALSE))," ",VLOOKUP(2,[1]作成!$H$2:$K$56,4,FALSE))</f>
        <v xml:space="preserve"> </v>
      </c>
      <c r="E7" s="101" t="str">
        <f>IF(ISERROR(VLOOKUP(3,[1]作成!$H$2:$K$56,3,FALSE))," ",VLOOKUP(3,[1]作成!$H$2:$K$56,3,FALSE))</f>
        <v xml:space="preserve"> </v>
      </c>
      <c r="F7" s="102"/>
      <c r="G7" s="13"/>
      <c r="H7" s="14"/>
      <c r="I7" s="15"/>
      <c r="J7" s="13"/>
      <c r="K7" s="14"/>
      <c r="L7" s="15"/>
      <c r="M7" s="14"/>
      <c r="N7" s="14"/>
      <c r="O7" s="14"/>
      <c r="P7" s="25" t="str">
        <f>IF([1]計算!U6=0," ",[1]計算!U6)</f>
        <v xml:space="preserve"> </v>
      </c>
      <c r="Q7" s="17" t="s">
        <v>20</v>
      </c>
      <c r="S7" s="103" t="s">
        <v>21</v>
      </c>
    </row>
    <row r="8" spans="1:19" ht="17.25" hidden="1" customHeight="1">
      <c r="A8" s="90"/>
      <c r="B8" s="93"/>
      <c r="C8" s="96"/>
      <c r="D8" s="99"/>
      <c r="E8" s="104" t="str">
        <f>IF(ISERROR(VLOOKUP(4,[1]作成!$H$2:$K$56,3,FALSE))," ",VLOOKUP(4,[1]作成!$H$2:$K$56,3,FALSE))</f>
        <v xml:space="preserve"> </v>
      </c>
      <c r="F8" s="105"/>
      <c r="G8" s="18"/>
      <c r="H8" s="19"/>
      <c r="I8" s="20"/>
      <c r="J8" s="18"/>
      <c r="K8" s="19"/>
      <c r="L8" s="20"/>
      <c r="M8" s="19"/>
      <c r="N8" s="19"/>
      <c r="O8" s="19"/>
      <c r="P8" s="25" t="str">
        <f>IF([1]計算!X6=0," ",[1]計算!X6)</f>
        <v xml:space="preserve"> </v>
      </c>
      <c r="Q8" s="21" t="s">
        <v>22</v>
      </c>
      <c r="S8" s="103"/>
    </row>
    <row r="9" spans="1:19" ht="17.25" hidden="1" customHeight="1">
      <c r="A9" s="90"/>
      <c r="B9" s="93"/>
      <c r="C9" s="96"/>
      <c r="D9" s="99"/>
      <c r="E9" s="104" t="str">
        <f>IF(ISERROR(VLOOKUP(5,[1]作成!$H$2:$K$56,3,FALSE))," ",VLOOKUP(5,[1]作成!$H$2:$K$56,3,FALSE))</f>
        <v xml:space="preserve"> </v>
      </c>
      <c r="F9" s="105"/>
      <c r="G9" s="18"/>
      <c r="H9" s="19"/>
      <c r="I9" s="20"/>
      <c r="J9" s="18"/>
      <c r="K9" s="19"/>
      <c r="L9" s="22"/>
      <c r="M9" s="19"/>
      <c r="N9" s="19"/>
      <c r="O9" s="23"/>
      <c r="P9" s="25" t="str">
        <f>IF([1]計算!Z6=0," ",[1]計算!Z6)</f>
        <v xml:space="preserve"> </v>
      </c>
      <c r="Q9" s="21" t="s">
        <v>22</v>
      </c>
      <c r="S9" s="103"/>
    </row>
    <row r="10" spans="1:19" ht="17.25" hidden="1" customHeight="1">
      <c r="A10" s="91"/>
      <c r="B10" s="94"/>
      <c r="C10" s="97"/>
      <c r="D10" s="100"/>
      <c r="E10" s="24" t="str">
        <f>IF(ISERROR(VLOOKUP(6,[1]作成!$H$2:$K$56,3,FALSE))," ",VLOOKUP(6,[1]作成!$H$2:$K$56,3,FALSE))</f>
        <v xml:space="preserve"> </v>
      </c>
      <c r="F10" s="24" t="str">
        <f>IF(ISERROR(VLOOKUP(7,[1]作成!$H$2:$K$56,3,FALSE))," ",VLOOKUP(7,[1]作成!$H$2:$K$56,3,FALSE))</f>
        <v xml:space="preserve"> </v>
      </c>
      <c r="G10" s="18"/>
      <c r="H10" s="19"/>
      <c r="I10" s="22"/>
      <c r="J10" s="18"/>
      <c r="K10" s="19"/>
      <c r="L10" s="22"/>
      <c r="M10" s="19"/>
      <c r="N10" s="19"/>
      <c r="O10" s="23"/>
      <c r="P10" s="106" t="str">
        <f>IF([1]人数!I12=0," ",[1]人数!I12)</f>
        <v xml:space="preserve"> </v>
      </c>
      <c r="Q10" s="107"/>
      <c r="S10" s="103"/>
    </row>
    <row r="11" spans="1:19" ht="17.25" hidden="1" customHeight="1">
      <c r="A11" s="89" t="str">
        <f>IF([1]人数!$F13=0," ",[1]人数!$F13)</f>
        <v xml:space="preserve"> </v>
      </c>
      <c r="B11" s="108" t="s">
        <v>23</v>
      </c>
      <c r="C11" s="95" t="str">
        <f>IF(ISERROR(VLOOKUP(1,[1]作成!$H$57:$K$111,3,FALSE))," ",VLOOKUP(1,[1]作成!$H$57:$K$111,3,FALSE))</f>
        <v xml:space="preserve"> </v>
      </c>
      <c r="D11" s="98" t="str">
        <f>IF(ISERROR(VLOOKUP(2,[1]作成!$H$57:$K$111,4,FALSE))," ",VLOOKUP(2,[1]作成!$H$57:$K$111,4,FALSE))</f>
        <v xml:space="preserve"> </v>
      </c>
      <c r="E11" s="101" t="str">
        <f>IF(ISERROR(VLOOKUP(3,[1]作成!$H$57:$K$111,3,FALSE))," ",VLOOKUP(3,[1]作成!$H$57:$K$111,3,FALSE))</f>
        <v xml:space="preserve"> </v>
      </c>
      <c r="F11" s="102"/>
      <c r="G11" s="13"/>
      <c r="H11" s="14"/>
      <c r="I11" s="14"/>
      <c r="J11" s="13"/>
      <c r="K11" s="14"/>
      <c r="L11" s="15"/>
      <c r="M11" s="14"/>
      <c r="N11" s="14"/>
      <c r="O11" s="15"/>
      <c r="P11" s="25" t="str">
        <f>IF([1]計算!U7=0," ",[1]計算!U7)</f>
        <v xml:space="preserve"> </v>
      </c>
      <c r="Q11" s="17" t="s">
        <v>20</v>
      </c>
      <c r="S11" s="103"/>
    </row>
    <row r="12" spans="1:19" ht="17.25" hidden="1" customHeight="1">
      <c r="A12" s="90"/>
      <c r="B12" s="108"/>
      <c r="C12" s="96"/>
      <c r="D12" s="99"/>
      <c r="E12" s="104" t="str">
        <f>IF(ISERROR(VLOOKUP(4,[1]作成!$H$57:$K$111,3,FALSE))," ",VLOOKUP(4,[1]作成!$H$57:$K$111,3,FALSE))</f>
        <v xml:space="preserve"> </v>
      </c>
      <c r="F12" s="105"/>
      <c r="G12" s="18"/>
      <c r="H12" s="19"/>
      <c r="I12" s="23"/>
      <c r="J12" s="18"/>
      <c r="K12" s="19"/>
      <c r="L12" s="20"/>
      <c r="M12" s="19"/>
      <c r="N12" s="19"/>
      <c r="O12" s="20"/>
      <c r="P12" s="25" t="str">
        <f>IF([1]計算!X7=0," ",[1]計算!X7)</f>
        <v xml:space="preserve"> </v>
      </c>
      <c r="Q12" s="21" t="s">
        <v>22</v>
      </c>
      <c r="S12" s="103"/>
    </row>
    <row r="13" spans="1:19" ht="17.25" hidden="1" customHeight="1">
      <c r="A13" s="90"/>
      <c r="B13" s="108"/>
      <c r="C13" s="96"/>
      <c r="D13" s="99"/>
      <c r="E13" s="104" t="str">
        <f>IF(ISERROR(VLOOKUP(5,[1]作成!$H$57:$K$111,3,FALSE))," ",VLOOKUP(5,[1]作成!$H$57:$K$111,3,FALSE))</f>
        <v xml:space="preserve"> </v>
      </c>
      <c r="F13" s="105"/>
      <c r="G13" s="18"/>
      <c r="H13" s="19"/>
      <c r="I13" s="23"/>
      <c r="J13" s="18"/>
      <c r="K13" s="19"/>
      <c r="L13" s="20"/>
      <c r="M13" s="19"/>
      <c r="N13" s="19"/>
      <c r="O13" s="22"/>
      <c r="P13" s="25" t="str">
        <f>IF([1]計算!Z7=0," ",[1]計算!Z7)</f>
        <v xml:space="preserve"> </v>
      </c>
      <c r="Q13" s="21" t="s">
        <v>22</v>
      </c>
      <c r="S13" s="103"/>
    </row>
    <row r="14" spans="1:19" ht="17.25" hidden="1" customHeight="1">
      <c r="A14" s="91"/>
      <c r="B14" s="108"/>
      <c r="C14" s="97"/>
      <c r="D14" s="100"/>
      <c r="E14" s="26" t="str">
        <f>IF(ISERROR(VLOOKUP(6,[1]作成!$H$57:$K$111,3,FALSE))," ",VLOOKUP(6,[1]作成!$H$57:$K$111,3,FALSE))</f>
        <v xml:space="preserve"> </v>
      </c>
      <c r="F14" s="27" t="str">
        <f>IF(ISERROR(VLOOKUP(7,[1]作成!$H$57:$K$111,3,FALSE))," ",VLOOKUP(7,[1]作成!$H$57:$K$111,3,FALSE))</f>
        <v xml:space="preserve"> </v>
      </c>
      <c r="G14" s="28"/>
      <c r="H14" s="29"/>
      <c r="I14" s="30"/>
      <c r="J14" s="28"/>
      <c r="K14" s="29"/>
      <c r="L14" s="31"/>
      <c r="M14" s="29"/>
      <c r="N14" s="29"/>
      <c r="O14" s="32"/>
      <c r="P14" s="106" t="str">
        <f>IF([1]人数!I13=0," ",[1]人数!I13)</f>
        <v xml:space="preserve"> </v>
      </c>
      <c r="Q14" s="107"/>
      <c r="S14" s="103"/>
    </row>
    <row r="15" spans="1:19" ht="17.25" hidden="1" customHeight="1">
      <c r="A15" s="89" t="str">
        <f>IF([1]人数!$F14=0," ",[1]人数!$F14)</f>
        <v xml:space="preserve"> </v>
      </c>
      <c r="B15" s="108" t="s">
        <v>24</v>
      </c>
      <c r="C15" s="95" t="str">
        <f>IF(ISERROR(VLOOKUP(1,[1]作成!$H$112:$K$166,3,FALSE))," ",VLOOKUP(1,[1]作成!$H$112:$K$166,3,FALSE))</f>
        <v xml:space="preserve"> </v>
      </c>
      <c r="D15" s="98" t="str">
        <f>IF(ISERROR(VLOOKUP(2,[1]作成!$H$112:$K$166,4,FALSE))," ",VLOOKUP(2,[1]作成!$H$112:$K$166,4,FALSE))</f>
        <v xml:space="preserve"> </v>
      </c>
      <c r="E15" s="101" t="str">
        <f>IF(ISERROR(VLOOKUP(3,[1]作成!$H$112:$K$166,3,FALSE))," ",VLOOKUP(3,[1]作成!$H$112:$K$166,3,FALSE))</f>
        <v xml:space="preserve"> </v>
      </c>
      <c r="F15" s="102"/>
      <c r="G15" s="13"/>
      <c r="H15" s="14"/>
      <c r="I15" s="33"/>
      <c r="J15" s="13"/>
      <c r="K15" s="14"/>
      <c r="L15" s="15"/>
      <c r="M15" s="14"/>
      <c r="N15" s="14"/>
      <c r="O15" s="33"/>
      <c r="P15" s="25" t="str">
        <f>IF([1]計算!U8=0," ",[1]計算!U8)</f>
        <v xml:space="preserve"> </v>
      </c>
      <c r="Q15" s="17" t="s">
        <v>20</v>
      </c>
      <c r="S15" s="103"/>
    </row>
    <row r="16" spans="1:19" ht="17.25" hidden="1" customHeight="1">
      <c r="A16" s="90"/>
      <c r="B16" s="108"/>
      <c r="C16" s="96"/>
      <c r="D16" s="99"/>
      <c r="E16" s="104" t="str">
        <f>IF(ISERROR(VLOOKUP(4,[1]作成!$H$112:$K$166,3,FALSE))," ",VLOOKUP(4,[1]作成!$H$112:$K$166,3,FALSE))</f>
        <v xml:space="preserve"> </v>
      </c>
      <c r="F16" s="105"/>
      <c r="G16" s="18"/>
      <c r="H16" s="19"/>
      <c r="I16" s="22"/>
      <c r="J16" s="18"/>
      <c r="K16" s="19"/>
      <c r="L16" s="20"/>
      <c r="M16" s="19"/>
      <c r="N16" s="19"/>
      <c r="O16" s="22"/>
      <c r="P16" s="25" t="str">
        <f>IF([1]計算!X8=0," ",[1]計算!X8)</f>
        <v xml:space="preserve"> </v>
      </c>
      <c r="Q16" s="21" t="s">
        <v>22</v>
      </c>
      <c r="S16" s="103"/>
    </row>
    <row r="17" spans="1:19" ht="17.25" hidden="1" customHeight="1">
      <c r="A17" s="90"/>
      <c r="B17" s="108"/>
      <c r="C17" s="96"/>
      <c r="D17" s="99"/>
      <c r="E17" s="104" t="str">
        <f>IF(ISERROR(VLOOKUP(5,[1]作成!$H$112:$K$166,3,FALSE))," ",VLOOKUP(5,[1]作成!$H$112:$K$166,3,FALSE))</f>
        <v xml:space="preserve"> </v>
      </c>
      <c r="F17" s="105"/>
      <c r="G17" s="18"/>
      <c r="H17" s="19"/>
      <c r="I17" s="22"/>
      <c r="J17" s="18"/>
      <c r="K17" s="19"/>
      <c r="L17" s="22"/>
      <c r="M17" s="19"/>
      <c r="N17" s="19"/>
      <c r="O17" s="22"/>
      <c r="P17" s="25" t="str">
        <f>IF([1]計算!Z8=0," ",[1]計算!Z8)</f>
        <v xml:space="preserve"> </v>
      </c>
      <c r="Q17" s="21" t="s">
        <v>22</v>
      </c>
      <c r="S17" s="103"/>
    </row>
    <row r="18" spans="1:19" ht="17.25" hidden="1" customHeight="1">
      <c r="A18" s="91"/>
      <c r="B18" s="108"/>
      <c r="C18" s="97"/>
      <c r="D18" s="100"/>
      <c r="E18" s="26" t="str">
        <f>IF(ISERROR(VLOOKUP(6,[1]作成!$H$112:$K$166,3,FALSE))," ",VLOOKUP(6,[1]作成!$H$112:$K$166,3,FALSE))</f>
        <v xml:space="preserve"> </v>
      </c>
      <c r="F18" s="27" t="str">
        <f>IF(ISERROR(VLOOKUP(7,[1]作成!$H$112:$K$166,3,FALSE))," ",VLOOKUP(7,[1]作成!$H$112:$K$166,3,FALSE))</f>
        <v xml:space="preserve"> </v>
      </c>
      <c r="G18" s="28"/>
      <c r="H18" s="29"/>
      <c r="I18" s="32"/>
      <c r="J18" s="28"/>
      <c r="K18" s="29"/>
      <c r="L18" s="32"/>
      <c r="M18" s="29"/>
      <c r="N18" s="29"/>
      <c r="O18" s="32"/>
      <c r="P18" s="106" t="str">
        <f>IF([1]人数!I14=0," ",[1]人数!I14)</f>
        <v xml:space="preserve"> </v>
      </c>
      <c r="Q18" s="107"/>
      <c r="S18" s="103"/>
    </row>
    <row r="19" spans="1:19" ht="17.25" customHeight="1">
      <c r="A19" s="89">
        <f>IF([1]人数!$F15=0," ",[1]人数!$F15)</f>
        <v>30</v>
      </c>
      <c r="B19" s="108" t="s">
        <v>25</v>
      </c>
      <c r="C19" s="95" t="str">
        <f>IF(ISERROR(VLOOKUP(1,[1]作成!$H$167:$K$221,3,FALSE))," ",VLOOKUP(1,[1]作成!$H$167:$K$221,3,FALSE))</f>
        <v>むぎごはん</v>
      </c>
      <c r="D19" s="98" t="str">
        <f>IF(ISERROR(VLOOKUP(2,[1]作成!$H$167:$K$221,4,FALSE))," ",VLOOKUP(2,[1]作成!$H$167:$K$221,4,FALSE))</f>
        <v>牛乳</v>
      </c>
      <c r="E19" s="101" t="str">
        <f>IF(ISERROR(VLOOKUP(3,[1]作成!$H$167:$K$221,3,FALSE))," ",VLOOKUP(3,[1]作成!$H$167:$K$221,3,FALSE))</f>
        <v>なつやさいカレー</v>
      </c>
      <c r="F19" s="102"/>
      <c r="G19" s="18" t="s">
        <v>26</v>
      </c>
      <c r="H19" s="19"/>
      <c r="I19" s="22"/>
      <c r="J19" s="18" t="s">
        <v>27</v>
      </c>
      <c r="K19" s="19" t="s">
        <v>198</v>
      </c>
      <c r="L19" s="20" t="s">
        <v>29</v>
      </c>
      <c r="M19" s="19" t="s">
        <v>30</v>
      </c>
      <c r="N19" s="19" t="s">
        <v>31</v>
      </c>
      <c r="O19" s="34" t="s">
        <v>32</v>
      </c>
      <c r="P19" s="25">
        <f>IF([1]計算!U9=0," ",[1]計算!U9)</f>
        <v>768.26840000000027</v>
      </c>
      <c r="Q19" s="17" t="s">
        <v>20</v>
      </c>
      <c r="R19" s="9" t="s">
        <v>1</v>
      </c>
    </row>
    <row r="20" spans="1:19" ht="17.25" customHeight="1">
      <c r="A20" s="90"/>
      <c r="B20" s="108"/>
      <c r="C20" s="96"/>
      <c r="D20" s="99"/>
      <c r="E20" s="104" t="str">
        <f>IF(ISERROR(VLOOKUP(4,[1]作成!$H$167:$K$221,3,FALSE))," ",VLOOKUP(4,[1]作成!$H$167:$K$221,3,FALSE))</f>
        <v>フルーツカクテル</v>
      </c>
      <c r="F20" s="105"/>
      <c r="G20" s="18" t="s">
        <v>34</v>
      </c>
      <c r="H20" s="19"/>
      <c r="I20" s="22"/>
      <c r="J20" s="18" t="s">
        <v>35</v>
      </c>
      <c r="K20" s="19" t="s">
        <v>199</v>
      </c>
      <c r="L20" s="22" t="s">
        <v>37</v>
      </c>
      <c r="M20" s="19" t="s">
        <v>38</v>
      </c>
      <c r="N20" s="19" t="s">
        <v>39</v>
      </c>
      <c r="O20" s="34" t="s">
        <v>197</v>
      </c>
      <c r="P20" s="25">
        <f>IF([1]計算!X9=0," ",[1]計算!X9)</f>
        <v>20.610910000000008</v>
      </c>
      <c r="Q20" s="21" t="s">
        <v>22</v>
      </c>
      <c r="R20" s="9" t="s">
        <v>1</v>
      </c>
    </row>
    <row r="21" spans="1:19" ht="17.25" customHeight="1">
      <c r="A21" s="90"/>
      <c r="B21" s="108"/>
      <c r="C21" s="96"/>
      <c r="D21" s="99"/>
      <c r="E21" s="104" t="str">
        <f>IF(ISERROR(VLOOKUP(5,[1]作成!$H$167:$K$221,3,FALSE))," ",VLOOKUP(5,[1]作成!$H$167:$K$221,3,FALSE))</f>
        <v xml:space="preserve"> </v>
      </c>
      <c r="F21" s="105"/>
      <c r="G21" s="18" t="s">
        <v>40</v>
      </c>
      <c r="H21" s="19"/>
      <c r="I21" s="22"/>
      <c r="J21" s="18" t="s">
        <v>200</v>
      </c>
      <c r="K21" s="19" t="s">
        <v>42</v>
      </c>
      <c r="L21" s="22"/>
      <c r="M21" s="19" t="s">
        <v>43</v>
      </c>
      <c r="N21" s="19" t="s">
        <v>44</v>
      </c>
      <c r="O21" s="34"/>
      <c r="P21" s="25">
        <f>IF([1]計算!Z9=0," ",[1]計算!Z9)</f>
        <v>21.63741000000001</v>
      </c>
      <c r="Q21" s="21" t="s">
        <v>22</v>
      </c>
      <c r="R21" s="9" t="s">
        <v>1</v>
      </c>
    </row>
    <row r="22" spans="1:19" ht="17.25" customHeight="1">
      <c r="A22" s="91"/>
      <c r="B22" s="108"/>
      <c r="C22" s="97"/>
      <c r="D22" s="100"/>
      <c r="E22" s="26" t="str">
        <f>IF(ISERROR(VLOOKUP(6,[1]作成!$H$167:$K$221,3,FALSE))," ",VLOOKUP(6,[1]作成!$H$167:$K$221,3,FALSE))</f>
        <v xml:space="preserve"> </v>
      </c>
      <c r="F22" s="27" t="str">
        <f>IF(ISERROR(VLOOKUP(7,[1]作成!$H$167:$K$221,3,FALSE))," ",VLOOKUP(7,[1]作成!$H$167:$K$221,3,FALSE))</f>
        <v xml:space="preserve"> </v>
      </c>
      <c r="G22" s="18"/>
      <c r="H22" s="19"/>
      <c r="I22" s="22"/>
      <c r="J22" s="18" t="s">
        <v>46</v>
      </c>
      <c r="K22" s="19" t="s">
        <v>47</v>
      </c>
      <c r="L22" s="22"/>
      <c r="M22" s="19" t="s">
        <v>48</v>
      </c>
      <c r="N22" s="23" t="s">
        <v>49</v>
      </c>
      <c r="O22" s="34"/>
      <c r="P22" s="106" t="str">
        <f>IF([1]人数!I15=0," ",[1]人数!I15)</f>
        <v xml:space="preserve"> </v>
      </c>
      <c r="Q22" s="107"/>
      <c r="R22" s="9" t="s">
        <v>1</v>
      </c>
    </row>
    <row r="23" spans="1:19" ht="17.25" customHeight="1">
      <c r="A23" s="89">
        <f>IF([1]人数!$F16=0," ",[1]人数!$F16)</f>
        <v>31</v>
      </c>
      <c r="B23" s="108" t="s">
        <v>50</v>
      </c>
      <c r="C23" s="95" t="str">
        <f>IF(ISERROR(VLOOKUP(1,[1]作成!$H$222:$K$276,3,FALSE))," ",VLOOKUP(1,[1]作成!$H$222:$K$276,3,FALSE))</f>
        <v>ごはん</v>
      </c>
      <c r="D23" s="98" t="str">
        <f>IF(ISERROR(VLOOKUP(2,[1]作成!$H$222:$K$276,4,FALSE))," ",VLOOKUP(2,[1]作成!$H$222:$K$276,4,FALSE))</f>
        <v>牛乳</v>
      </c>
      <c r="E23" s="101" t="str">
        <f>IF(ISERROR(VLOOKUP(3,[1]作成!$H$222:$K$276,3,FALSE))," ",VLOOKUP(3,[1]作成!$H$222:$K$276,3,FALSE))</f>
        <v>プルコギふう</v>
      </c>
      <c r="F23" s="102"/>
      <c r="G23" s="13" t="s">
        <v>26</v>
      </c>
      <c r="H23" s="14" t="s">
        <v>40</v>
      </c>
      <c r="I23" s="33"/>
      <c r="J23" s="13" t="s">
        <v>27</v>
      </c>
      <c r="K23" s="14" t="s">
        <v>51</v>
      </c>
      <c r="L23" s="15"/>
      <c r="M23" s="14" t="s">
        <v>52</v>
      </c>
      <c r="N23" s="14" t="s">
        <v>53</v>
      </c>
      <c r="O23" s="15"/>
      <c r="P23" s="25">
        <f>IF([1]計算!U10=0," ",[1]計算!U10)</f>
        <v>660.72080000000017</v>
      </c>
      <c r="Q23" s="17" t="s">
        <v>20</v>
      </c>
      <c r="R23" s="9" t="s">
        <v>1</v>
      </c>
    </row>
    <row r="24" spans="1:19" ht="17.25" customHeight="1">
      <c r="A24" s="90"/>
      <c r="B24" s="108"/>
      <c r="C24" s="96"/>
      <c r="D24" s="99"/>
      <c r="E24" s="104" t="str">
        <f>IF(ISERROR(VLOOKUP(4,[1]作成!$H$222:$K$276,3,FALSE))," ",VLOOKUP(4,[1]作成!$H$222:$K$276,3,FALSE))</f>
        <v>ひやしちゅうか</v>
      </c>
      <c r="F24" s="105"/>
      <c r="G24" s="18" t="s">
        <v>54</v>
      </c>
      <c r="H24" s="19"/>
      <c r="I24" s="22"/>
      <c r="J24" s="18" t="s">
        <v>41</v>
      </c>
      <c r="K24" s="19" t="s">
        <v>55</v>
      </c>
      <c r="L24" s="20"/>
      <c r="M24" s="19" t="s">
        <v>32</v>
      </c>
      <c r="N24" s="19" t="s">
        <v>56</v>
      </c>
      <c r="O24" s="20"/>
      <c r="P24" s="25">
        <f>IF([1]計算!X10=0," ",[1]計算!X10)</f>
        <v>25.981619999999999</v>
      </c>
      <c r="Q24" s="21" t="s">
        <v>22</v>
      </c>
      <c r="R24" s="9" t="s">
        <v>1</v>
      </c>
    </row>
    <row r="25" spans="1:19" ht="17.25" customHeight="1">
      <c r="A25" s="90"/>
      <c r="B25" s="108"/>
      <c r="C25" s="96"/>
      <c r="D25" s="99"/>
      <c r="E25" s="104" t="str">
        <f>IF(ISERROR(VLOOKUP(5,[1]作成!$H$222:$K$276,3,FALSE))," ",VLOOKUP(5,[1]作成!$H$222:$K$276,3,FALSE))</f>
        <v>キャンディーチーズ</v>
      </c>
      <c r="F25" s="105"/>
      <c r="G25" s="18" t="s">
        <v>59</v>
      </c>
      <c r="H25" s="19"/>
      <c r="I25" s="22"/>
      <c r="J25" s="18" t="s">
        <v>60</v>
      </c>
      <c r="K25" s="19" t="s">
        <v>61</v>
      </c>
      <c r="L25" s="20"/>
      <c r="M25" s="19" t="s">
        <v>38</v>
      </c>
      <c r="N25" s="19" t="s">
        <v>62</v>
      </c>
      <c r="O25" s="22"/>
      <c r="P25" s="25">
        <f>IF([1]計算!Z10=0," ",[1]計算!Z10)</f>
        <v>22.264680000000002</v>
      </c>
      <c r="Q25" s="21" t="s">
        <v>22</v>
      </c>
      <c r="R25" s="9" t="s">
        <v>1</v>
      </c>
    </row>
    <row r="26" spans="1:19" ht="17.25" customHeight="1">
      <c r="A26" s="91"/>
      <c r="B26" s="108"/>
      <c r="C26" s="97"/>
      <c r="D26" s="100"/>
      <c r="E26" s="26" t="str">
        <f>IF(ISERROR(VLOOKUP(6,[1]作成!$H$222:$K$276,3,FALSE))," ",VLOOKUP(6,[1]作成!$H$222:$K$276,3,FALSE))</f>
        <v xml:space="preserve"> </v>
      </c>
      <c r="F26" s="27" t="str">
        <f>IF(ISERROR(VLOOKUP(7,[1]作成!$H$222:$K$276,3,FALSE))," ",VLOOKUP(7,[1]作成!$H$222:$K$276,3,FALSE))</f>
        <v xml:space="preserve"> </v>
      </c>
      <c r="G26" s="28" t="s">
        <v>63</v>
      </c>
      <c r="H26" s="29"/>
      <c r="I26" s="32"/>
      <c r="J26" s="28" t="s">
        <v>64</v>
      </c>
      <c r="K26" s="29" t="s">
        <v>65</v>
      </c>
      <c r="L26" s="31"/>
      <c r="M26" s="29" t="s">
        <v>66</v>
      </c>
      <c r="N26" s="29"/>
      <c r="O26" s="32"/>
      <c r="P26" s="106" t="str">
        <f>IF([1]人数!I16=0," ",[1]人数!I16)</f>
        <v xml:space="preserve"> </v>
      </c>
      <c r="Q26" s="107"/>
      <c r="R26" s="9" t="s">
        <v>1</v>
      </c>
    </row>
    <row r="27" spans="1:19" ht="17.25" customHeight="1">
      <c r="A27" s="89">
        <f>IF([1]人数!$F17=0," ",[1]人数!$F17)</f>
        <v>3</v>
      </c>
      <c r="B27" s="92" t="s">
        <v>19</v>
      </c>
      <c r="C27" s="95" t="str">
        <f>IF(ISERROR(VLOOKUP(1,[1]作成!$H$277:$K$331,3,FALSE))," ",VLOOKUP(1,[1]作成!$H$277:$K$331,3,FALSE))</f>
        <v>ごはん</v>
      </c>
      <c r="D27" s="98" t="str">
        <f>IF(ISERROR(VLOOKUP(2,[1]作成!$H$277:$K$331,4,FALSE))," ",VLOOKUP(2,[1]作成!$H$277:$K$331,4,FALSE))</f>
        <v>牛乳</v>
      </c>
      <c r="E27" s="101" t="str">
        <f>IF(ISERROR(VLOOKUP(3,[1]作成!$H$277:$K$331,3,FALSE))," ",VLOOKUP(3,[1]作成!$H$277:$K$331,3,FALSE))</f>
        <v>くろずのすぶた</v>
      </c>
      <c r="F27" s="102"/>
      <c r="G27" s="18" t="s">
        <v>26</v>
      </c>
      <c r="H27" s="19" t="s">
        <v>67</v>
      </c>
      <c r="I27" s="20"/>
      <c r="J27" s="18" t="s">
        <v>35</v>
      </c>
      <c r="K27" s="19" t="s">
        <v>68</v>
      </c>
      <c r="L27" s="20" t="s">
        <v>60</v>
      </c>
      <c r="M27" s="19" t="s">
        <v>52</v>
      </c>
      <c r="N27" s="19" t="s">
        <v>69</v>
      </c>
      <c r="O27" s="19"/>
      <c r="P27" s="25">
        <f>IF([1]計算!U11=0," ",[1]計算!U11)</f>
        <v>638.62819999999999</v>
      </c>
      <c r="Q27" s="17" t="s">
        <v>20</v>
      </c>
      <c r="R27" s="9" t="s">
        <v>1</v>
      </c>
    </row>
    <row r="28" spans="1:19" ht="17.25" customHeight="1">
      <c r="A28" s="90"/>
      <c r="B28" s="93"/>
      <c r="C28" s="96"/>
      <c r="D28" s="99"/>
      <c r="E28" s="104" t="str">
        <f>IF(ISERROR(VLOOKUP(4,[1]作成!$H$277:$K$331,3,FALSE))," ",VLOOKUP(4,[1]作成!$H$277:$K$331,3,FALSE))</f>
        <v>ワンタンスープ</v>
      </c>
      <c r="F28" s="105"/>
      <c r="G28" s="18" t="s">
        <v>54</v>
      </c>
      <c r="H28" s="19"/>
      <c r="I28" s="20"/>
      <c r="J28" s="18" t="s">
        <v>71</v>
      </c>
      <c r="K28" s="19" t="s">
        <v>41</v>
      </c>
      <c r="L28" s="22" t="s">
        <v>72</v>
      </c>
      <c r="M28" s="19" t="s">
        <v>73</v>
      </c>
      <c r="N28" s="19" t="s">
        <v>73</v>
      </c>
      <c r="O28" s="23"/>
      <c r="P28" s="25">
        <f>IF([1]計算!X11=0," ",[1]計算!X11)</f>
        <v>25.76842000000001</v>
      </c>
      <c r="Q28" s="21" t="s">
        <v>22</v>
      </c>
      <c r="R28" s="9" t="s">
        <v>1</v>
      </c>
    </row>
    <row r="29" spans="1:19" ht="17.25" customHeight="1">
      <c r="A29" s="90"/>
      <c r="B29" s="93"/>
      <c r="C29" s="96"/>
      <c r="D29" s="99"/>
      <c r="E29" s="104" t="str">
        <f>IF(ISERROR(VLOOKUP(5,[1]作成!$H$277:$K$331,3,FALSE))," ",VLOOKUP(5,[1]作成!$H$277:$K$331,3,FALSE))</f>
        <v>なし</v>
      </c>
      <c r="F29" s="105"/>
      <c r="G29" s="18" t="s">
        <v>34</v>
      </c>
      <c r="H29" s="19"/>
      <c r="I29" s="20"/>
      <c r="J29" s="18" t="s">
        <v>74</v>
      </c>
      <c r="K29" s="19" t="s">
        <v>64</v>
      </c>
      <c r="L29" s="22" t="s">
        <v>75</v>
      </c>
      <c r="M29" s="19" t="s">
        <v>38</v>
      </c>
      <c r="N29" s="19" t="s">
        <v>76</v>
      </c>
      <c r="O29" s="23"/>
      <c r="P29" s="25">
        <f>IF([1]計算!Z11=0," ",[1]計算!Z11)</f>
        <v>16.57114</v>
      </c>
      <c r="Q29" s="21" t="s">
        <v>22</v>
      </c>
      <c r="R29" s="9" t="s">
        <v>1</v>
      </c>
    </row>
    <row r="30" spans="1:19" ht="17.25" customHeight="1">
      <c r="A30" s="91"/>
      <c r="B30" s="94"/>
      <c r="C30" s="97"/>
      <c r="D30" s="100"/>
      <c r="E30" s="24" t="str">
        <f>IF(ISERROR(VLOOKUP(6,[1]作成!$H$277:$K$331,3,FALSE))," ",VLOOKUP(6,[1]作成!$H$277:$K$331,3,FALSE))</f>
        <v>ふりかけ</v>
      </c>
      <c r="F30" s="24" t="str">
        <f>IF(ISERROR(VLOOKUP(7,[1]作成!$H$277:$K$331,3,FALSE))," ",VLOOKUP(7,[1]作成!$H$277:$K$331,3,FALSE))</f>
        <v xml:space="preserve"> </v>
      </c>
      <c r="G30" s="18" t="s">
        <v>78</v>
      </c>
      <c r="H30" s="19"/>
      <c r="I30" s="20"/>
      <c r="J30" s="18" t="s">
        <v>79</v>
      </c>
      <c r="K30" s="19" t="s">
        <v>80</v>
      </c>
      <c r="L30" s="22"/>
      <c r="M30" s="19" t="s">
        <v>81</v>
      </c>
      <c r="N30" s="23"/>
      <c r="O30" s="23"/>
      <c r="P30" s="106" t="str">
        <f>IF([1]人数!I17=0," ",[1]人数!I17)</f>
        <v xml:space="preserve"> </v>
      </c>
      <c r="Q30" s="107"/>
      <c r="R30" s="9" t="s">
        <v>1</v>
      </c>
    </row>
    <row r="31" spans="1:19" ht="17.25" customHeight="1">
      <c r="A31" s="89">
        <f>IF([1]人数!$F18=0," ",[1]人数!$F18)</f>
        <v>4</v>
      </c>
      <c r="B31" s="108" t="s">
        <v>23</v>
      </c>
      <c r="C31" s="95" t="str">
        <f>IF(ISERROR(VLOOKUP(1,[1]作成!$H$332:$K$386,3,FALSE))," ",VLOOKUP(1,[1]作成!$H$332:$K$386,3,FALSE))</f>
        <v>ピザドック</v>
      </c>
      <c r="D31" s="98" t="str">
        <f>IF(ISERROR(VLOOKUP(2,[1]作成!$H$332:$K$386,4,FALSE))," ",VLOOKUP(2,[1]作成!$H$332:$K$386,4,FALSE))</f>
        <v>牛乳</v>
      </c>
      <c r="E31" s="101" t="str">
        <f>IF(ISERROR(VLOOKUP(3,[1]作成!$H$332:$K$386,3,FALSE))," ",VLOOKUP(3,[1]作成!$H$332:$K$386,3,FALSE))</f>
        <v>サラダパスタ</v>
      </c>
      <c r="F31" s="102"/>
      <c r="G31" s="13" t="s">
        <v>26</v>
      </c>
      <c r="H31" s="14" t="s">
        <v>59</v>
      </c>
      <c r="I31" s="15"/>
      <c r="J31" s="13" t="s">
        <v>41</v>
      </c>
      <c r="K31" s="14" t="s">
        <v>83</v>
      </c>
      <c r="L31" s="15"/>
      <c r="M31" s="14" t="s">
        <v>84</v>
      </c>
      <c r="N31" s="14" t="s">
        <v>85</v>
      </c>
      <c r="O31" s="15" t="s">
        <v>43</v>
      </c>
      <c r="P31" s="25">
        <f>IF([1]計算!U12=0," ",[1]計算!U12)</f>
        <v>688.03316000000018</v>
      </c>
      <c r="Q31" s="17" t="s">
        <v>20</v>
      </c>
      <c r="R31" s="9" t="s">
        <v>1</v>
      </c>
    </row>
    <row r="32" spans="1:19" ht="17.25" customHeight="1">
      <c r="A32" s="90"/>
      <c r="B32" s="108"/>
      <c r="C32" s="96"/>
      <c r="D32" s="99"/>
      <c r="E32" s="104" t="str">
        <f>IF(ISERROR(VLOOKUP(4,[1]作成!$H$332:$K$386,3,FALSE))," ",VLOOKUP(4,[1]作成!$H$332:$K$386,3,FALSE))</f>
        <v>ポークビーンズ</v>
      </c>
      <c r="F32" s="105"/>
      <c r="G32" s="18" t="s">
        <v>87</v>
      </c>
      <c r="H32" s="19" t="s">
        <v>88</v>
      </c>
      <c r="I32" s="22"/>
      <c r="J32" s="18" t="s">
        <v>74</v>
      </c>
      <c r="K32" s="19" t="s">
        <v>60</v>
      </c>
      <c r="L32" s="20"/>
      <c r="M32" s="19" t="s">
        <v>38</v>
      </c>
      <c r="N32" s="19" t="s">
        <v>81</v>
      </c>
      <c r="O32" s="20" t="s">
        <v>89</v>
      </c>
      <c r="P32" s="25">
        <f>IF([1]計算!X12=0," ",[1]計算!X12)</f>
        <v>27.878275999999996</v>
      </c>
      <c r="Q32" s="21" t="s">
        <v>22</v>
      </c>
      <c r="R32" s="9" t="s">
        <v>1</v>
      </c>
    </row>
    <row r="33" spans="1:18" ht="17.25" customHeight="1">
      <c r="A33" s="90"/>
      <c r="B33" s="108"/>
      <c r="C33" s="96"/>
      <c r="D33" s="99"/>
      <c r="E33" s="104" t="str">
        <f>IF(ISERROR(VLOOKUP(5,[1]作成!$H$332:$K$386,3,FALSE))," ",VLOOKUP(5,[1]作成!$H$332:$K$386,3,FALSE))</f>
        <v xml:space="preserve"> </v>
      </c>
      <c r="F33" s="105"/>
      <c r="G33" s="18" t="s">
        <v>40</v>
      </c>
      <c r="H33" s="19" t="s">
        <v>54</v>
      </c>
      <c r="I33" s="22"/>
      <c r="J33" s="18" t="s">
        <v>27</v>
      </c>
      <c r="K33" s="19" t="s">
        <v>65</v>
      </c>
      <c r="L33" s="20"/>
      <c r="M33" s="19" t="s">
        <v>32</v>
      </c>
      <c r="N33" s="19" t="s">
        <v>90</v>
      </c>
      <c r="O33" s="20"/>
      <c r="P33" s="25">
        <f>IF([1]計算!Z12=0," ",[1]計算!Z12)</f>
        <v>30.318852000000007</v>
      </c>
      <c r="Q33" s="21" t="s">
        <v>22</v>
      </c>
      <c r="R33" s="9" t="s">
        <v>1</v>
      </c>
    </row>
    <row r="34" spans="1:18" ht="17.25" customHeight="1">
      <c r="A34" s="91"/>
      <c r="B34" s="108"/>
      <c r="C34" s="97"/>
      <c r="D34" s="100"/>
      <c r="E34" s="26" t="str">
        <f>IF(ISERROR(VLOOKUP(6,[1]作成!$H$332:$K$386,3,FALSE))," ",VLOOKUP(6,[1]作成!$H$332:$K$386,3,FALSE))</f>
        <v xml:space="preserve"> </v>
      </c>
      <c r="F34" s="27" t="str">
        <f>IF(ISERROR(VLOOKUP(7,[1]作成!$H$332:$K$386,3,FALSE))," ",VLOOKUP(7,[1]作成!$H$332:$K$386,3,FALSE))</f>
        <v xml:space="preserve"> </v>
      </c>
      <c r="G34" s="28" t="s">
        <v>176</v>
      </c>
      <c r="H34" s="29" t="s">
        <v>92</v>
      </c>
      <c r="I34" s="32"/>
      <c r="J34" s="28" t="s">
        <v>177</v>
      </c>
      <c r="K34" s="29"/>
      <c r="L34" s="32"/>
      <c r="M34" s="29" t="s">
        <v>94</v>
      </c>
      <c r="N34" s="29" t="s">
        <v>48</v>
      </c>
      <c r="O34" s="32"/>
      <c r="P34" s="106" t="str">
        <f>IF([1]人数!I18=0," ",[1]人数!I18)</f>
        <v xml:space="preserve"> </v>
      </c>
      <c r="Q34" s="107"/>
      <c r="R34" s="9" t="s">
        <v>1</v>
      </c>
    </row>
    <row r="35" spans="1:18" ht="17.25" customHeight="1">
      <c r="A35" s="89">
        <f>IF([1]人数!$F19=0," ",[1]人数!$F19)</f>
        <v>5</v>
      </c>
      <c r="B35" s="108" t="s">
        <v>24</v>
      </c>
      <c r="C35" s="95" t="str">
        <f>IF(ISERROR(VLOOKUP(1,[1]作成!$H$387:$K$441,3,FALSE))," ",VLOOKUP(1,[1]作成!$H$387:$K$441,3,FALSE))</f>
        <v>ごはん</v>
      </c>
      <c r="D35" s="98" t="str">
        <f>IF(ISERROR(VLOOKUP(2,[1]作成!$H$387:$K$441,4,FALSE))," ",VLOOKUP(2,[1]作成!$H$387:$K$441,4,FALSE))</f>
        <v>牛乳</v>
      </c>
      <c r="E35" s="101" t="str">
        <f>IF(ISERROR(VLOOKUP(3,[1]作成!$H$387:$K$441,3,FALSE))," ",VLOOKUP(3,[1]作成!$H$387:$K$441,3,FALSE))</f>
        <v>さかなのいろづけ</v>
      </c>
      <c r="F35" s="102"/>
      <c r="G35" s="18" t="s">
        <v>26</v>
      </c>
      <c r="H35" s="19" t="s">
        <v>96</v>
      </c>
      <c r="I35" s="20"/>
      <c r="J35" s="18" t="s">
        <v>35</v>
      </c>
      <c r="K35" s="19" t="s">
        <v>41</v>
      </c>
      <c r="L35" s="20"/>
      <c r="M35" s="19" t="s">
        <v>52</v>
      </c>
      <c r="N35" s="19" t="s">
        <v>53</v>
      </c>
      <c r="O35" s="20"/>
      <c r="P35" s="25">
        <f>IF([1]計算!U13=0," ",[1]計算!U13)</f>
        <v>634.3055999999998</v>
      </c>
      <c r="Q35" s="17" t="s">
        <v>20</v>
      </c>
      <c r="R35" s="9" t="s">
        <v>1</v>
      </c>
    </row>
    <row r="36" spans="1:18" ht="17.25" customHeight="1">
      <c r="A36" s="90"/>
      <c r="B36" s="108"/>
      <c r="C36" s="96"/>
      <c r="D36" s="99"/>
      <c r="E36" s="104" t="str">
        <f>IF(ISERROR(VLOOKUP(4,[1]作成!$H$387:$K$441,3,FALSE))," ",VLOOKUP(4,[1]作成!$H$387:$K$441,3,FALSE))</f>
        <v>とうふとじゃこのサラダ</v>
      </c>
      <c r="F36" s="105"/>
      <c r="G36" s="18" t="s">
        <v>98</v>
      </c>
      <c r="H36" s="19" t="s">
        <v>63</v>
      </c>
      <c r="I36" s="20"/>
      <c r="J36" s="18" t="s">
        <v>83</v>
      </c>
      <c r="K36" s="19" t="s">
        <v>27</v>
      </c>
      <c r="L36" s="20"/>
      <c r="M36" s="19" t="s">
        <v>73</v>
      </c>
      <c r="N36" s="19"/>
      <c r="O36" s="20"/>
      <c r="P36" s="25">
        <f>IF([1]計算!X13=0," ",[1]計算!X13)</f>
        <v>28.298830000000002</v>
      </c>
      <c r="Q36" s="21" t="s">
        <v>22</v>
      </c>
      <c r="R36" s="9" t="s">
        <v>1</v>
      </c>
    </row>
    <row r="37" spans="1:18" ht="17.25" customHeight="1">
      <c r="A37" s="90"/>
      <c r="B37" s="108"/>
      <c r="C37" s="96"/>
      <c r="D37" s="99"/>
      <c r="E37" s="104" t="str">
        <f>IF(ISERROR(VLOOKUP(5,[1]作成!$H$387:$K$441,3,FALSE))," ",VLOOKUP(5,[1]作成!$H$387:$K$441,3,FALSE))</f>
        <v>かきたまじる</v>
      </c>
      <c r="F37" s="105"/>
      <c r="G37" s="18" t="s">
        <v>100</v>
      </c>
      <c r="H37" s="19" t="s">
        <v>34</v>
      </c>
      <c r="I37" s="22"/>
      <c r="J37" s="18" t="s">
        <v>60</v>
      </c>
      <c r="K37" s="19" t="s">
        <v>80</v>
      </c>
      <c r="L37" s="20"/>
      <c r="M37" s="19" t="s">
        <v>38</v>
      </c>
      <c r="N37" s="23"/>
      <c r="O37" s="20"/>
      <c r="P37" s="25">
        <f>IF([1]計算!Z13=0," ",[1]計算!Z13)</f>
        <v>19.654319999999998</v>
      </c>
      <c r="Q37" s="21" t="s">
        <v>22</v>
      </c>
      <c r="R37" s="9" t="s">
        <v>1</v>
      </c>
    </row>
    <row r="38" spans="1:18" ht="17.25" customHeight="1">
      <c r="A38" s="91"/>
      <c r="B38" s="108"/>
      <c r="C38" s="97"/>
      <c r="D38" s="100"/>
      <c r="E38" s="26" t="str">
        <f>IF(ISERROR(VLOOKUP(6,[1]作成!$H$387:$K$441,3,FALSE))," ",VLOOKUP(6,[1]作成!$H$387:$K$441,3,FALSE))</f>
        <v xml:space="preserve"> </v>
      </c>
      <c r="F38" s="27" t="str">
        <f>IF(ISERROR(VLOOKUP(7,[1]作成!$H$387:$K$441,3,FALSE))," ",VLOOKUP(7,[1]作成!$H$387:$K$441,3,FALSE))</f>
        <v xml:space="preserve"> </v>
      </c>
      <c r="G38" s="18" t="s">
        <v>101</v>
      </c>
      <c r="H38" s="19"/>
      <c r="I38" s="22"/>
      <c r="J38" s="18" t="s">
        <v>65</v>
      </c>
      <c r="K38" s="19" t="s">
        <v>102</v>
      </c>
      <c r="L38" s="22"/>
      <c r="M38" s="19" t="s">
        <v>32</v>
      </c>
      <c r="N38" s="23"/>
      <c r="O38" s="20"/>
      <c r="P38" s="106" t="str">
        <f>IF([1]人数!I19=0," ",[1]人数!I19)</f>
        <v xml:space="preserve"> </v>
      </c>
      <c r="Q38" s="107"/>
      <c r="R38" s="9" t="s">
        <v>1</v>
      </c>
    </row>
    <row r="39" spans="1:18" ht="17.25" customHeight="1">
      <c r="A39" s="89">
        <f>IF([1]人数!$F20=0," ",[1]人数!$F20)</f>
        <v>6</v>
      </c>
      <c r="B39" s="108" t="s">
        <v>25</v>
      </c>
      <c r="C39" s="95" t="str">
        <f>IF(ISERROR(VLOOKUP(1,[1]作成!$H$442:$K$496,3,FALSE))," ",VLOOKUP(1,[1]作成!$H$442:$K$496,3,FALSE))</f>
        <v>ゆかりごはん</v>
      </c>
      <c r="D39" s="98" t="str">
        <f>IF(ISERROR(VLOOKUP(2,[1]作成!$H$442:$K$496,4,FALSE))," ",VLOOKUP(2,[1]作成!$H$442:$K$496,4,FALSE))</f>
        <v>牛乳</v>
      </c>
      <c r="E39" s="101" t="str">
        <f>IF(ISERROR(VLOOKUP(3,[1]作成!$H$442:$K$496,3,FALSE))," ",VLOOKUP(3,[1]作成!$H$442:$K$496,3,FALSE))</f>
        <v>ちくわのかわりあげ</v>
      </c>
      <c r="F39" s="102"/>
      <c r="G39" s="13" t="s">
        <v>26</v>
      </c>
      <c r="H39" s="14" t="s">
        <v>103</v>
      </c>
      <c r="I39" s="33"/>
      <c r="J39" s="13" t="s">
        <v>104</v>
      </c>
      <c r="K39" s="14" t="s">
        <v>80</v>
      </c>
      <c r="L39" s="15"/>
      <c r="M39" s="14" t="s">
        <v>105</v>
      </c>
      <c r="N39" s="14" t="s">
        <v>32</v>
      </c>
      <c r="O39" s="15"/>
      <c r="P39" s="25">
        <f>IF([1]計算!U14=0," ",[1]計算!U14)</f>
        <v>603.40229999999974</v>
      </c>
      <c r="Q39" s="17" t="s">
        <v>20</v>
      </c>
      <c r="R39" s="9" t="s">
        <v>1</v>
      </c>
    </row>
    <row r="40" spans="1:18" ht="17.25" customHeight="1">
      <c r="A40" s="90"/>
      <c r="B40" s="108"/>
      <c r="C40" s="96"/>
      <c r="D40" s="99"/>
      <c r="E40" s="104" t="str">
        <f>IF(ISERROR(VLOOKUP(4,[1]作成!$H$442:$K$496,3,FALSE))," ",VLOOKUP(4,[1]作成!$H$442:$K$496,3,FALSE))</f>
        <v>ひじきとツナの炒め煮</v>
      </c>
      <c r="F40" s="105"/>
      <c r="G40" s="18" t="s">
        <v>106</v>
      </c>
      <c r="H40" s="19" t="s">
        <v>107</v>
      </c>
      <c r="I40" s="22"/>
      <c r="J40" s="18" t="s">
        <v>108</v>
      </c>
      <c r="K40" s="19" t="s">
        <v>64</v>
      </c>
      <c r="L40" s="20"/>
      <c r="M40" s="19" t="s">
        <v>48</v>
      </c>
      <c r="N40" s="19" t="s">
        <v>109</v>
      </c>
      <c r="O40" s="22"/>
      <c r="P40" s="25">
        <f>IF([1]計算!X14=0," ",[1]計算!X14)</f>
        <v>19.852379999999997</v>
      </c>
      <c r="Q40" s="21" t="s">
        <v>22</v>
      </c>
      <c r="R40" s="9" t="s">
        <v>1</v>
      </c>
    </row>
    <row r="41" spans="1:18" ht="17.25" customHeight="1">
      <c r="A41" s="90"/>
      <c r="B41" s="108"/>
      <c r="C41" s="96"/>
      <c r="D41" s="99"/>
      <c r="E41" s="104" t="str">
        <f>IF(ISERROR(VLOOKUP(5,[1]作成!$H$442:$K$496,3,FALSE))," ",VLOOKUP(5,[1]作成!$H$442:$K$496,3,FALSE))</f>
        <v>ひやしそうめん</v>
      </c>
      <c r="F41" s="105"/>
      <c r="G41" s="18" t="s">
        <v>111</v>
      </c>
      <c r="H41" s="19"/>
      <c r="I41" s="22"/>
      <c r="J41" s="18" t="s">
        <v>60</v>
      </c>
      <c r="K41" s="19" t="s">
        <v>112</v>
      </c>
      <c r="L41" s="20"/>
      <c r="M41" s="19" t="s">
        <v>62</v>
      </c>
      <c r="N41" s="19"/>
      <c r="O41" s="22"/>
      <c r="P41" s="25">
        <f>IF([1]計算!Z14=0," ",[1]計算!Z14)</f>
        <v>17.35773</v>
      </c>
      <c r="Q41" s="21" t="s">
        <v>22</v>
      </c>
      <c r="R41" s="9" t="s">
        <v>1</v>
      </c>
    </row>
    <row r="42" spans="1:18" ht="17.25" customHeight="1">
      <c r="A42" s="91"/>
      <c r="B42" s="108"/>
      <c r="C42" s="97"/>
      <c r="D42" s="100"/>
      <c r="E42" s="26" t="str">
        <f>IF(ISERROR(VLOOKUP(6,[1]作成!$H$442:$K$496,3,FALSE))," ",VLOOKUP(6,[1]作成!$H$442:$K$496,3,FALSE))</f>
        <v xml:space="preserve"> </v>
      </c>
      <c r="F42" s="27" t="str">
        <f>IF(ISERROR(VLOOKUP(7,[1]作成!$H$442:$K$496,3,FALSE))," ",VLOOKUP(7,[1]作成!$H$442:$K$496,3,FALSE))</f>
        <v xml:space="preserve"> </v>
      </c>
      <c r="G42" s="28" t="s">
        <v>113</v>
      </c>
      <c r="H42" s="29"/>
      <c r="I42" s="32"/>
      <c r="J42" s="28" t="s">
        <v>114</v>
      </c>
      <c r="K42" s="29"/>
      <c r="L42" s="31"/>
      <c r="M42" s="29" t="s">
        <v>38</v>
      </c>
      <c r="N42" s="29"/>
      <c r="O42" s="32"/>
      <c r="P42" s="106" t="str">
        <f>IF([1]人数!I20=0," ",[1]人数!I20)</f>
        <v xml:space="preserve"> </v>
      </c>
      <c r="Q42" s="107"/>
      <c r="R42" s="9" t="s">
        <v>1</v>
      </c>
    </row>
    <row r="43" spans="1:18" ht="17.25" customHeight="1">
      <c r="A43" s="89">
        <f>IF([1]人数!$F21=0," ",[1]人数!$F21)</f>
        <v>7</v>
      </c>
      <c r="B43" s="108" t="s">
        <v>50</v>
      </c>
      <c r="C43" s="95" t="str">
        <f>IF(ISERROR(VLOOKUP(1,[1]作成!$H$497:$K$551,3,FALSE))," ",VLOOKUP(1,[1]作成!$H$497:$K$551,3,FALSE))</f>
        <v>ごはん</v>
      </c>
      <c r="D43" s="98" t="str">
        <f>IF(ISERROR(VLOOKUP(2,[1]作成!$H$497:$K$551,4,FALSE))," ",VLOOKUP(2,[1]作成!$H$497:$K$551,4,FALSE))</f>
        <v>牛乳</v>
      </c>
      <c r="E43" s="101" t="str">
        <f>IF(ISERROR(VLOOKUP(3,[1]作成!$H$497:$K$551,3,FALSE))," ",VLOOKUP(3,[1]作成!$H$497:$K$551,3,FALSE))</f>
        <v>タンドリーチキン</v>
      </c>
      <c r="F43" s="102"/>
      <c r="G43" s="18" t="s">
        <v>26</v>
      </c>
      <c r="H43" s="19" t="s">
        <v>54</v>
      </c>
      <c r="I43" s="22"/>
      <c r="J43" s="18" t="s">
        <v>41</v>
      </c>
      <c r="K43" s="19" t="s">
        <v>65</v>
      </c>
      <c r="L43" s="20" t="s">
        <v>108</v>
      </c>
      <c r="M43" s="19" t="s">
        <v>52</v>
      </c>
      <c r="N43" s="19"/>
      <c r="O43" s="20"/>
      <c r="P43" s="25">
        <f>IF([1]計算!U15=0," ",[1]計算!U15)</f>
        <v>687.61889999999994</v>
      </c>
      <c r="Q43" s="17" t="s">
        <v>20</v>
      </c>
      <c r="R43" s="9" t="s">
        <v>1</v>
      </c>
    </row>
    <row r="44" spans="1:18" ht="17.25" customHeight="1">
      <c r="A44" s="90"/>
      <c r="B44" s="108"/>
      <c r="C44" s="96"/>
      <c r="D44" s="99"/>
      <c r="E44" s="104" t="str">
        <f>IF(ISERROR(VLOOKUP(4,[1]作成!$H$497:$K$551,3,FALSE))," ",VLOOKUP(4,[1]作成!$H$497:$K$551,3,FALSE))</f>
        <v>スパイシーサラダ</v>
      </c>
      <c r="F44" s="105"/>
      <c r="G44" s="18" t="s">
        <v>34</v>
      </c>
      <c r="H44" s="19" t="s">
        <v>116</v>
      </c>
      <c r="I44" s="22"/>
      <c r="J44" s="18" t="s">
        <v>35</v>
      </c>
      <c r="K44" s="19" t="s">
        <v>117</v>
      </c>
      <c r="L44" s="20"/>
      <c r="M44" s="19" t="s">
        <v>85</v>
      </c>
      <c r="N44" s="19"/>
      <c r="O44" s="20"/>
      <c r="P44" s="25">
        <f>IF([1]計算!X15=0," ",[1]計算!X15)</f>
        <v>28.207903999999999</v>
      </c>
      <c r="Q44" s="21" t="s">
        <v>22</v>
      </c>
      <c r="R44" s="9" t="s">
        <v>1</v>
      </c>
    </row>
    <row r="45" spans="1:18" ht="17.25" customHeight="1">
      <c r="A45" s="90"/>
      <c r="B45" s="108"/>
      <c r="C45" s="96"/>
      <c r="D45" s="99"/>
      <c r="E45" s="104" t="str">
        <f>IF(ISERROR(VLOOKUP(5,[1]作成!$H$497:$K$551,3,FALSE))," ",VLOOKUP(5,[1]作成!$H$497:$K$551,3,FALSE))</f>
        <v>めったじる</v>
      </c>
      <c r="F45" s="105"/>
      <c r="G45" s="18" t="s">
        <v>118</v>
      </c>
      <c r="H45" s="19" t="s">
        <v>119</v>
      </c>
      <c r="I45" s="22"/>
      <c r="J45" s="18" t="s">
        <v>120</v>
      </c>
      <c r="K45" s="19" t="s">
        <v>27</v>
      </c>
      <c r="L45" s="20"/>
      <c r="M45" s="19" t="s">
        <v>81</v>
      </c>
      <c r="N45" s="19"/>
      <c r="O45" s="20"/>
      <c r="P45" s="25">
        <f>IF([1]計算!Z15=0," ",[1]計算!Z15)</f>
        <v>25.908182000000007</v>
      </c>
      <c r="Q45" s="21" t="s">
        <v>22</v>
      </c>
      <c r="R45" s="9" t="s">
        <v>1</v>
      </c>
    </row>
    <row r="46" spans="1:18" ht="17.25" customHeight="1">
      <c r="A46" s="91"/>
      <c r="B46" s="108"/>
      <c r="C46" s="97"/>
      <c r="D46" s="100"/>
      <c r="E46" s="26" t="str">
        <f>IF(ISERROR(VLOOKUP(6,[1]作成!$H$497:$K$551,3,FALSE))," ",VLOOKUP(6,[1]作成!$H$497:$K$551,3,FALSE))</f>
        <v xml:space="preserve"> </v>
      </c>
      <c r="F46" s="27" t="str">
        <f>IF(ISERROR(VLOOKUP(7,[1]作成!$H$497:$K$551,3,FALSE))," ",VLOOKUP(7,[1]作成!$H$497:$K$551,3,FALSE))</f>
        <v xml:space="preserve"> </v>
      </c>
      <c r="G46" s="18" t="s">
        <v>59</v>
      </c>
      <c r="H46" s="19" t="s">
        <v>82</v>
      </c>
      <c r="I46" s="22"/>
      <c r="J46" s="18" t="s">
        <v>83</v>
      </c>
      <c r="K46" s="19" t="s">
        <v>121</v>
      </c>
      <c r="L46" s="22"/>
      <c r="M46" s="19"/>
      <c r="N46" s="23"/>
      <c r="O46" s="20"/>
      <c r="P46" s="106" t="str">
        <f>IF([1]人数!I21=0," ",[1]人数!I21)</f>
        <v xml:space="preserve"> </v>
      </c>
      <c r="Q46" s="107"/>
      <c r="R46" s="9" t="s">
        <v>1</v>
      </c>
    </row>
    <row r="47" spans="1:18" ht="17.25" customHeight="1">
      <c r="A47" s="89">
        <f>IF([1]人数!$F22=0," ",[1]人数!$F22)</f>
        <v>10</v>
      </c>
      <c r="B47" s="92" t="s">
        <v>19</v>
      </c>
      <c r="C47" s="95" t="str">
        <f>IF(ISERROR(VLOOKUP(1,[1]作成!$H$552:$K$606,3,FALSE))," ",VLOOKUP(1,[1]作成!$H$552:$K$606,3,FALSE))</f>
        <v>むぎごはん</v>
      </c>
      <c r="D47" s="98" t="str">
        <f>IF(ISERROR(VLOOKUP(2,[1]作成!$H$552:$K$606,4,FALSE))," ",VLOOKUP(2,[1]作成!$H$552:$K$606,4,FALSE))</f>
        <v>牛乳</v>
      </c>
      <c r="E47" s="101" t="str">
        <f>IF(ISERROR(VLOOKUP(3,[1]作成!$H$552:$K$606,3,FALSE))," ",VLOOKUP(3,[1]作成!$H$552:$K$606,3,FALSE))</f>
        <v>ビビンバ</v>
      </c>
      <c r="F47" s="102"/>
      <c r="G47" s="13" t="s">
        <v>26</v>
      </c>
      <c r="H47" s="14" t="s">
        <v>118</v>
      </c>
      <c r="I47" s="15"/>
      <c r="J47" s="13" t="s">
        <v>122</v>
      </c>
      <c r="K47" s="14" t="s">
        <v>60</v>
      </c>
      <c r="L47" s="33" t="s">
        <v>72</v>
      </c>
      <c r="M47" s="14" t="s">
        <v>30</v>
      </c>
      <c r="N47" s="14" t="s">
        <v>66</v>
      </c>
      <c r="O47" s="15"/>
      <c r="P47" s="25">
        <f>IF([1]計算!U16=0," ",[1]計算!U16)</f>
        <v>653.25030000000004</v>
      </c>
      <c r="Q47" s="17" t="s">
        <v>20</v>
      </c>
      <c r="R47" s="9" t="s">
        <v>1</v>
      </c>
    </row>
    <row r="48" spans="1:18" ht="17.25" customHeight="1">
      <c r="A48" s="90"/>
      <c r="B48" s="93"/>
      <c r="C48" s="96"/>
      <c r="D48" s="99"/>
      <c r="E48" s="104" t="str">
        <f>IF(ISERROR(VLOOKUP(4,[1]作成!$H$552:$K$606,3,FALSE))," ",VLOOKUP(4,[1]作成!$H$552:$K$606,3,FALSE))</f>
        <v>はるさめサンラータン</v>
      </c>
      <c r="F48" s="105"/>
      <c r="G48" s="18" t="s">
        <v>54</v>
      </c>
      <c r="H48" s="19"/>
      <c r="I48" s="22"/>
      <c r="J48" s="18" t="s">
        <v>123</v>
      </c>
      <c r="K48" s="19" t="s">
        <v>61</v>
      </c>
      <c r="L48" s="22" t="s">
        <v>64</v>
      </c>
      <c r="M48" s="19" t="s">
        <v>53</v>
      </c>
      <c r="N48" s="19"/>
      <c r="O48" s="20"/>
      <c r="P48" s="25">
        <f>IF([1]計算!X16=0," ",[1]計算!X16)</f>
        <v>27.480720000000005</v>
      </c>
      <c r="Q48" s="21" t="s">
        <v>22</v>
      </c>
      <c r="R48" s="9" t="s">
        <v>1</v>
      </c>
    </row>
    <row r="49" spans="1:18" ht="17.25" customHeight="1">
      <c r="A49" s="90"/>
      <c r="B49" s="93"/>
      <c r="C49" s="96"/>
      <c r="D49" s="99"/>
      <c r="E49" s="104" t="str">
        <f>IF(ISERROR(VLOOKUP(5,[1]作成!$H$552:$K$606,3,FALSE))," ",VLOOKUP(5,[1]作成!$H$552:$K$606,3,FALSE))</f>
        <v>ヨーグルト</v>
      </c>
      <c r="F49" s="105"/>
      <c r="G49" s="18" t="s">
        <v>34</v>
      </c>
      <c r="H49" s="19"/>
      <c r="I49" s="22"/>
      <c r="J49" s="18" t="s">
        <v>64</v>
      </c>
      <c r="K49" s="19" t="s">
        <v>80</v>
      </c>
      <c r="L49" s="22"/>
      <c r="M49" s="19" t="s">
        <v>32</v>
      </c>
      <c r="N49" s="19"/>
      <c r="O49" s="20"/>
      <c r="P49" s="25">
        <f>IF([1]計算!Z16=0," ",[1]計算!Z16)</f>
        <v>17.751849999999997</v>
      </c>
      <c r="Q49" s="21" t="s">
        <v>22</v>
      </c>
      <c r="R49" s="9" t="s">
        <v>1</v>
      </c>
    </row>
    <row r="50" spans="1:18" ht="17.25" customHeight="1">
      <c r="A50" s="91"/>
      <c r="B50" s="94"/>
      <c r="C50" s="97"/>
      <c r="D50" s="100"/>
      <c r="E50" s="24" t="str">
        <f>IF(ISERROR(VLOOKUP(6,[1]作成!$H$552:$K$606,3,FALSE))," ",VLOOKUP(6,[1]作成!$H$552:$K$606,3,FALSE))</f>
        <v xml:space="preserve"> </v>
      </c>
      <c r="F50" s="24" t="str">
        <f>IF(ISERROR(VLOOKUP(7,[1]作成!$H$552:$K$606,3,FALSE))," ",VLOOKUP(7,[1]作成!$H$552:$K$606,3,FALSE))</f>
        <v xml:space="preserve"> </v>
      </c>
      <c r="G50" s="28" t="s">
        <v>63</v>
      </c>
      <c r="H50" s="29"/>
      <c r="I50" s="32"/>
      <c r="J50" s="28" t="s">
        <v>27</v>
      </c>
      <c r="K50" s="29" t="s">
        <v>125</v>
      </c>
      <c r="L50" s="32"/>
      <c r="M50" s="29" t="s">
        <v>73</v>
      </c>
      <c r="N50" s="30"/>
      <c r="O50" s="31"/>
      <c r="P50" s="106" t="str">
        <f>IF([1]人数!I22=0," ",[1]人数!I22)</f>
        <v xml:space="preserve"> </v>
      </c>
      <c r="Q50" s="107"/>
      <c r="R50" s="9" t="s">
        <v>1</v>
      </c>
    </row>
    <row r="51" spans="1:18" ht="17.25" customHeight="1">
      <c r="A51" s="89">
        <f>IF([1]人数!$F23=0," ",[1]人数!$F23)</f>
        <v>11</v>
      </c>
      <c r="B51" s="108" t="s">
        <v>23</v>
      </c>
      <c r="C51" s="95" t="str">
        <f>IF(ISERROR(VLOOKUP(1,[1]作成!$H$607:$K$661,3,FALSE))," ",VLOOKUP(1,[1]作成!$H$607:$K$661,3,FALSE))</f>
        <v>コッペパン</v>
      </c>
      <c r="D51" s="98" t="str">
        <f>IF(ISERROR(VLOOKUP(2,[1]作成!$H$607:$K$661,4,FALSE))," ",VLOOKUP(2,[1]作成!$H$607:$K$661,4,FALSE))</f>
        <v>牛乳</v>
      </c>
      <c r="E51" s="101" t="str">
        <f>IF(ISERROR(VLOOKUP(3,[1]作成!$H$607:$K$661,3,FALSE))," ",VLOOKUP(3,[1]作成!$H$607:$K$661,3,FALSE))</f>
        <v>ウインナーのケチャップからめ</v>
      </c>
      <c r="F51" s="102"/>
      <c r="G51" s="18" t="s">
        <v>26</v>
      </c>
      <c r="H51" s="19" t="s">
        <v>34</v>
      </c>
      <c r="I51" s="20"/>
      <c r="J51" s="18" t="s">
        <v>41</v>
      </c>
      <c r="K51" s="19" t="s">
        <v>65</v>
      </c>
      <c r="L51" s="20" t="s">
        <v>60</v>
      </c>
      <c r="M51" s="19" t="s">
        <v>84</v>
      </c>
      <c r="N51" s="19" t="s">
        <v>127</v>
      </c>
      <c r="O51" s="20" t="s">
        <v>43</v>
      </c>
      <c r="P51" s="25">
        <f>IF([1]計算!U17=0," ",[1]計算!U17)</f>
        <v>692.82549999999969</v>
      </c>
      <c r="Q51" s="17" t="s">
        <v>20</v>
      </c>
      <c r="R51" s="9" t="s">
        <v>1</v>
      </c>
    </row>
    <row r="52" spans="1:18" ht="17.25" customHeight="1">
      <c r="A52" s="90"/>
      <c r="B52" s="108"/>
      <c r="C52" s="96"/>
      <c r="D52" s="99"/>
      <c r="E52" s="104" t="str">
        <f>IF(ISERROR(VLOOKUP(4,[1]作成!$H$607:$K$661,3,FALSE))," ",VLOOKUP(4,[1]作成!$H$607:$K$661,3,FALSE))</f>
        <v>カラフルサラダ</v>
      </c>
      <c r="F52" s="105"/>
      <c r="G52" s="18" t="s">
        <v>178</v>
      </c>
      <c r="H52" s="19" t="s">
        <v>82</v>
      </c>
      <c r="I52" s="22"/>
      <c r="J52" s="18" t="s">
        <v>179</v>
      </c>
      <c r="K52" s="19" t="s">
        <v>83</v>
      </c>
      <c r="L52" s="20" t="s">
        <v>102</v>
      </c>
      <c r="M52" s="19" t="s">
        <v>38</v>
      </c>
      <c r="N52" s="19" t="s">
        <v>81</v>
      </c>
      <c r="O52" s="20"/>
      <c r="P52" s="25">
        <f>IF([1]計算!X17=0," ",[1]計算!X17)</f>
        <v>29.319880000000001</v>
      </c>
      <c r="Q52" s="21" t="s">
        <v>22</v>
      </c>
      <c r="R52" s="9" t="s">
        <v>1</v>
      </c>
    </row>
    <row r="53" spans="1:18" ht="17.25" customHeight="1">
      <c r="A53" s="90"/>
      <c r="B53" s="108"/>
      <c r="C53" s="96"/>
      <c r="D53" s="99"/>
      <c r="E53" s="104" t="str">
        <f>IF(ISERROR(VLOOKUP(5,[1]作成!$H$607:$K$661,3,FALSE))," ",VLOOKUP(5,[1]作成!$H$607:$K$661,3,FALSE))</f>
        <v>とうにゅうクラムチャウダー</v>
      </c>
      <c r="F53" s="105"/>
      <c r="G53" s="18" t="s">
        <v>103</v>
      </c>
      <c r="H53" s="19" t="s">
        <v>126</v>
      </c>
      <c r="I53" s="22"/>
      <c r="J53" s="18" t="s">
        <v>27</v>
      </c>
      <c r="K53" s="19" t="s">
        <v>79</v>
      </c>
      <c r="L53" s="22"/>
      <c r="M53" s="19" t="s">
        <v>32</v>
      </c>
      <c r="N53" s="19" t="s">
        <v>90</v>
      </c>
      <c r="O53" s="20"/>
      <c r="P53" s="25">
        <f>IF([1]計算!Z17=0," ",[1]計算!Z17)</f>
        <v>29.312239999999999</v>
      </c>
      <c r="Q53" s="21" t="s">
        <v>22</v>
      </c>
      <c r="R53" s="9" t="s">
        <v>1</v>
      </c>
    </row>
    <row r="54" spans="1:18" ht="17.25" customHeight="1">
      <c r="A54" s="91"/>
      <c r="B54" s="108"/>
      <c r="C54" s="97"/>
      <c r="D54" s="100"/>
      <c r="E54" s="26" t="str">
        <f>IF(ISERROR(VLOOKUP(6,[1]作成!$H$607:$K$661,3,FALSE))," ",VLOOKUP(6,[1]作成!$H$607:$K$661,3,FALSE))</f>
        <v xml:space="preserve"> </v>
      </c>
      <c r="F54" s="27" t="str">
        <f>IF(ISERROR(VLOOKUP(7,[1]作成!$H$607:$K$661,3,FALSE))," ",VLOOKUP(7,[1]作成!$H$607:$K$661,3,FALSE))</f>
        <v xml:space="preserve"> </v>
      </c>
      <c r="G54" s="18" t="s">
        <v>128</v>
      </c>
      <c r="H54" s="19"/>
      <c r="I54" s="22"/>
      <c r="J54" s="18" t="s">
        <v>35</v>
      </c>
      <c r="K54" s="19" t="s">
        <v>130</v>
      </c>
      <c r="L54" s="22"/>
      <c r="M54" s="19" t="s">
        <v>131</v>
      </c>
      <c r="N54" s="23" t="s">
        <v>132</v>
      </c>
      <c r="O54" s="20"/>
      <c r="P54" s="106" t="str">
        <f>IF([1]人数!I23=0," ",[1]人数!I23)</f>
        <v xml:space="preserve"> </v>
      </c>
      <c r="Q54" s="107"/>
      <c r="R54" s="9" t="s">
        <v>1</v>
      </c>
    </row>
    <row r="55" spans="1:18" ht="17.25" customHeight="1">
      <c r="A55" s="89">
        <f>IF([1]人数!$F24=0," ",[1]人数!$F24)</f>
        <v>12</v>
      </c>
      <c r="B55" s="108" t="s">
        <v>24</v>
      </c>
      <c r="C55" s="95" t="str">
        <f>IF(ISERROR(VLOOKUP(1,[1]作成!$H$662:$K$716,3,FALSE))," ",VLOOKUP(1,[1]作成!$H$662:$K$716,3,FALSE))</f>
        <v>ごはん</v>
      </c>
      <c r="D55" s="98" t="str">
        <f>IF(ISERROR(VLOOKUP(2,[1]作成!$H$662:$K$716,4,FALSE))," ",VLOOKUP(2,[1]作成!$H$662:$K$716,4,FALSE))</f>
        <v>牛乳</v>
      </c>
      <c r="E55" s="101" t="str">
        <f>IF(ISERROR(VLOOKUP(3,[1]作成!$H$662:$K$716,3,FALSE))," ",VLOOKUP(3,[1]作成!$H$662:$K$716,3,FALSE))</f>
        <v>あげギョーザ</v>
      </c>
      <c r="F55" s="102"/>
      <c r="G55" s="13" t="s">
        <v>26</v>
      </c>
      <c r="H55" s="14" t="s">
        <v>133</v>
      </c>
      <c r="I55" s="15"/>
      <c r="J55" s="13" t="s">
        <v>65</v>
      </c>
      <c r="K55" s="14" t="s">
        <v>41</v>
      </c>
      <c r="L55" s="15" t="s">
        <v>125</v>
      </c>
      <c r="M55" s="14" t="s">
        <v>52</v>
      </c>
      <c r="N55" s="14" t="s">
        <v>73</v>
      </c>
      <c r="O55" s="15"/>
      <c r="P55" s="25">
        <f>IF([1]計算!U18=0," ",[1]計算!U18)</f>
        <v>597.59000000000015</v>
      </c>
      <c r="Q55" s="17" t="s">
        <v>20</v>
      </c>
      <c r="R55" s="9" t="s">
        <v>1</v>
      </c>
    </row>
    <row r="56" spans="1:18" ht="17.25" customHeight="1">
      <c r="A56" s="90"/>
      <c r="B56" s="108"/>
      <c r="C56" s="96"/>
      <c r="D56" s="99"/>
      <c r="E56" s="104" t="str">
        <f>IF(ISERROR(VLOOKUP(4,[1]作成!$H$662:$K$716,3,FALSE))," ",VLOOKUP(4,[1]作成!$H$662:$K$716,3,FALSE))</f>
        <v>きゅうりのピリから</v>
      </c>
      <c r="F56" s="105"/>
      <c r="G56" s="18" t="s">
        <v>134</v>
      </c>
      <c r="H56" s="19" t="s">
        <v>63</v>
      </c>
      <c r="I56" s="20"/>
      <c r="J56" s="18" t="s">
        <v>60</v>
      </c>
      <c r="K56" s="19" t="s">
        <v>71</v>
      </c>
      <c r="L56" s="20" t="s">
        <v>201</v>
      </c>
      <c r="M56" s="19" t="s">
        <v>38</v>
      </c>
      <c r="N56" s="19"/>
      <c r="O56" s="20"/>
      <c r="P56" s="25">
        <f>IF([1]計算!X18=0," ",[1]計算!X18)</f>
        <v>21.790269999999992</v>
      </c>
      <c r="Q56" s="21" t="s">
        <v>22</v>
      </c>
      <c r="R56" s="9" t="s">
        <v>1</v>
      </c>
    </row>
    <row r="57" spans="1:18" ht="17.25" customHeight="1">
      <c r="A57" s="90"/>
      <c r="B57" s="108"/>
      <c r="C57" s="96"/>
      <c r="D57" s="99"/>
      <c r="E57" s="104" t="str">
        <f>IF(ISERROR(VLOOKUP(5,[1]作成!$H$662:$K$716,3,FALSE))," ",VLOOKUP(5,[1]作成!$H$662:$K$716,3,FALSE))</f>
        <v>にくだんごのスープ</v>
      </c>
      <c r="F57" s="105"/>
      <c r="G57" s="18" t="s">
        <v>34</v>
      </c>
      <c r="H57" s="19"/>
      <c r="I57" s="20"/>
      <c r="J57" s="18" t="s">
        <v>27</v>
      </c>
      <c r="K57" s="19" t="s">
        <v>135</v>
      </c>
      <c r="L57" s="22"/>
      <c r="M57" s="19" t="s">
        <v>136</v>
      </c>
      <c r="N57" s="19"/>
      <c r="O57" s="20"/>
      <c r="P57" s="25">
        <f>IF([1]計算!Z18=0," ",[1]計算!Z18)</f>
        <v>18.021349999999998</v>
      </c>
      <c r="Q57" s="21" t="s">
        <v>22</v>
      </c>
      <c r="R57" s="9" t="s">
        <v>1</v>
      </c>
    </row>
    <row r="58" spans="1:18" ht="17.25" customHeight="1">
      <c r="A58" s="91"/>
      <c r="B58" s="108"/>
      <c r="C58" s="97"/>
      <c r="D58" s="100"/>
      <c r="E58" s="26" t="str">
        <f>IF(ISERROR(VLOOKUP(6,[1]作成!$H$662:$K$716,3,FALSE))," ",VLOOKUP(6,[1]作成!$H$662:$K$716,3,FALSE))</f>
        <v xml:space="preserve"> </v>
      </c>
      <c r="F58" s="27" t="str">
        <f>IF(ISERROR(VLOOKUP(7,[1]作成!$H$662:$K$716,3,FALSE))," ",VLOOKUP(7,[1]作成!$H$662:$K$716,3,FALSE))</f>
        <v xml:space="preserve"> </v>
      </c>
      <c r="G58" s="28" t="s">
        <v>54</v>
      </c>
      <c r="H58" s="29"/>
      <c r="I58" s="31"/>
      <c r="J58" s="28" t="s">
        <v>35</v>
      </c>
      <c r="K58" s="29" t="s">
        <v>64</v>
      </c>
      <c r="L58" s="32"/>
      <c r="M58" s="29" t="s">
        <v>32</v>
      </c>
      <c r="N58" s="30"/>
      <c r="O58" s="31"/>
      <c r="P58" s="106" t="str">
        <f>IF([1]人数!I24=0," ",[1]人数!I24)</f>
        <v xml:space="preserve"> </v>
      </c>
      <c r="Q58" s="107"/>
      <c r="R58" s="9" t="s">
        <v>1</v>
      </c>
    </row>
    <row r="59" spans="1:18" ht="17.25" customHeight="1">
      <c r="A59" s="89">
        <f>IF([1]人数!$F25=0," ",[1]人数!$F25)</f>
        <v>13</v>
      </c>
      <c r="B59" s="108" t="s">
        <v>25</v>
      </c>
      <c r="C59" s="95" t="str">
        <f>IF(ISERROR(VLOOKUP(1,[1]作成!$H$717:$K$771,3,FALSE))," ",VLOOKUP(1,[1]作成!$H$717:$K$771,3,FALSE))</f>
        <v>ごはん</v>
      </c>
      <c r="D59" s="98" t="str">
        <f>IF(ISERROR(VLOOKUP(2,[1]作成!$H$717:$K$771,4,FALSE))," ",VLOOKUP(2,[1]作成!$H$717:$K$771,4,FALSE))</f>
        <v>牛乳</v>
      </c>
      <c r="E59" s="101" t="str">
        <f>IF(ISERROR(VLOOKUP(3,[1]作成!$H$717:$K$771,3,FALSE))," ",VLOOKUP(3,[1]作成!$H$717:$K$771,3,FALSE))</f>
        <v>さけのマリネ</v>
      </c>
      <c r="F59" s="102"/>
      <c r="G59" s="18" t="s">
        <v>26</v>
      </c>
      <c r="H59" s="19" t="s">
        <v>137</v>
      </c>
      <c r="I59" s="22"/>
      <c r="J59" s="18" t="s">
        <v>41</v>
      </c>
      <c r="K59" s="19" t="s">
        <v>60</v>
      </c>
      <c r="L59" s="20"/>
      <c r="M59" s="19" t="s">
        <v>52</v>
      </c>
      <c r="N59" s="19" t="s">
        <v>62</v>
      </c>
      <c r="O59" s="20"/>
      <c r="P59" s="25">
        <f>IF([1]計算!U19=0," ",[1]計算!U19)</f>
        <v>662.59709999999973</v>
      </c>
      <c r="Q59" s="17" t="s">
        <v>20</v>
      </c>
      <c r="R59" s="9" t="s">
        <v>1</v>
      </c>
    </row>
    <row r="60" spans="1:18" ht="17.25" customHeight="1">
      <c r="A60" s="90"/>
      <c r="B60" s="108"/>
      <c r="C60" s="96"/>
      <c r="D60" s="99"/>
      <c r="E60" s="104" t="str">
        <f>IF(ISERROR(VLOOKUP(4,[1]作成!$H$717:$K$771,3,FALSE))," ",VLOOKUP(4,[1]作成!$H$717:$K$771,3,FALSE))</f>
        <v>ブロッコリーとベーコンのサラダ</v>
      </c>
      <c r="F60" s="105"/>
      <c r="G60" s="18" t="s">
        <v>138</v>
      </c>
      <c r="H60" s="19" t="s">
        <v>119</v>
      </c>
      <c r="I60" s="22"/>
      <c r="J60" s="18" t="s">
        <v>79</v>
      </c>
      <c r="K60" s="19" t="s">
        <v>41</v>
      </c>
      <c r="L60" s="20"/>
      <c r="M60" s="19" t="s">
        <v>73</v>
      </c>
      <c r="N60" s="19" t="s">
        <v>127</v>
      </c>
      <c r="O60" s="20"/>
      <c r="P60" s="25">
        <f>IF([1]計算!X19=0," ",[1]計算!X19)</f>
        <v>28.072710000000001</v>
      </c>
      <c r="Q60" s="21" t="s">
        <v>22</v>
      </c>
      <c r="R60" s="9" t="s">
        <v>1</v>
      </c>
    </row>
    <row r="61" spans="1:18" ht="17.25" customHeight="1">
      <c r="A61" s="90"/>
      <c r="B61" s="108"/>
      <c r="C61" s="96"/>
      <c r="D61" s="99"/>
      <c r="E61" s="104" t="str">
        <f>IF(ISERROR(VLOOKUP(5,[1]作成!$H$717:$K$771,3,FALSE))," ",VLOOKUP(5,[1]作成!$H$717:$K$771,3,FALSE))</f>
        <v>こまつなとあげのみそしる</v>
      </c>
      <c r="F61" s="105"/>
      <c r="G61" s="18" t="s">
        <v>87</v>
      </c>
      <c r="H61" s="19" t="s">
        <v>82</v>
      </c>
      <c r="I61" s="22"/>
      <c r="J61" s="18" t="s">
        <v>139</v>
      </c>
      <c r="K61" s="19" t="s">
        <v>80</v>
      </c>
      <c r="L61" s="20"/>
      <c r="M61" s="19" t="s">
        <v>38</v>
      </c>
      <c r="N61" s="19" t="s">
        <v>81</v>
      </c>
      <c r="O61" s="20"/>
      <c r="P61" s="25">
        <f>IF([1]計算!Z19=0," ",[1]計算!Z19)</f>
        <v>22.799720000000004</v>
      </c>
      <c r="Q61" s="21" t="s">
        <v>22</v>
      </c>
      <c r="R61" s="9" t="s">
        <v>1</v>
      </c>
    </row>
    <row r="62" spans="1:18" ht="17.25" customHeight="1">
      <c r="A62" s="91"/>
      <c r="B62" s="108"/>
      <c r="C62" s="97"/>
      <c r="D62" s="100"/>
      <c r="E62" s="26" t="str">
        <f>IF(ISERROR(VLOOKUP(6,[1]作成!$H$717:$K$771,3,FALSE))," ",VLOOKUP(6,[1]作成!$H$717:$K$771,3,FALSE))</f>
        <v xml:space="preserve"> </v>
      </c>
      <c r="F62" s="27" t="str">
        <f>IF(ISERROR(VLOOKUP(7,[1]作成!$H$717:$K$771,3,FALSE))," ",VLOOKUP(7,[1]作成!$H$717:$K$771,3,FALSE))</f>
        <v xml:space="preserve"> </v>
      </c>
      <c r="G62" s="18" t="s">
        <v>116</v>
      </c>
      <c r="H62" s="19"/>
      <c r="I62" s="22"/>
      <c r="J62" s="18" t="s">
        <v>140</v>
      </c>
      <c r="K62" s="19"/>
      <c r="L62" s="20"/>
      <c r="M62" s="19" t="s">
        <v>32</v>
      </c>
      <c r="N62" s="19"/>
      <c r="O62" s="20"/>
      <c r="P62" s="106" t="str">
        <f>IF([1]人数!I25=0," ",[1]人数!I25)</f>
        <v xml:space="preserve"> </v>
      </c>
      <c r="Q62" s="107"/>
      <c r="R62" s="9" t="s">
        <v>1</v>
      </c>
    </row>
    <row r="63" spans="1:18" ht="17.25" customHeight="1">
      <c r="A63" s="89">
        <f>IF([1]人数!$F26=0," ",[1]人数!$F26)</f>
        <v>14</v>
      </c>
      <c r="B63" s="108" t="s">
        <v>50</v>
      </c>
      <c r="C63" s="95" t="str">
        <f>IF(ISERROR(VLOOKUP(1,[1]作成!$H$772:$K$826,3,FALSE))," ",VLOOKUP(1,[1]作成!$H$772:$K$826,3,FALSE))</f>
        <v>きんじそうすしめし</v>
      </c>
      <c r="D63" s="98" t="str">
        <f>IF(ISERROR(VLOOKUP(2,[1]作成!$H$772:$K$826,4,FALSE))," ",VLOOKUP(2,[1]作成!$H$772:$K$826,4,FALSE))</f>
        <v>牛乳</v>
      </c>
      <c r="E63" s="101" t="str">
        <f>IF(ISERROR(VLOOKUP(3,[1]作成!$H$772:$K$826,3,FALSE))," ",VLOOKUP(3,[1]作成!$H$772:$K$826,3,FALSE))</f>
        <v>きんじそうずしのぐ</v>
      </c>
      <c r="F63" s="102"/>
      <c r="G63" s="13" t="s">
        <v>26</v>
      </c>
      <c r="H63" s="14" t="s">
        <v>141</v>
      </c>
      <c r="I63" s="33"/>
      <c r="J63" s="13" t="s">
        <v>60</v>
      </c>
      <c r="K63" s="14" t="s">
        <v>71</v>
      </c>
      <c r="L63" s="15"/>
      <c r="M63" s="14" t="s">
        <v>142</v>
      </c>
      <c r="N63" s="14" t="s">
        <v>192</v>
      </c>
      <c r="O63" s="15"/>
      <c r="P63" s="25">
        <f>IF([1]計算!U20=0," ",[1]計算!U20)</f>
        <v>627.44939999999963</v>
      </c>
      <c r="Q63" s="17" t="s">
        <v>20</v>
      </c>
      <c r="R63" s="9" t="s">
        <v>1</v>
      </c>
    </row>
    <row r="64" spans="1:18" ht="17.25" customHeight="1">
      <c r="A64" s="90"/>
      <c r="B64" s="108"/>
      <c r="C64" s="96"/>
      <c r="D64" s="99"/>
      <c r="E64" s="104" t="str">
        <f>IF(ISERROR(VLOOKUP(4,[1]作成!$H$772:$K$826,3,FALSE))," ",VLOOKUP(4,[1]作成!$H$772:$K$826,3,FALSE))</f>
        <v>だいずとえびのゴマからめ</v>
      </c>
      <c r="F64" s="105"/>
      <c r="G64" s="18" t="s">
        <v>34</v>
      </c>
      <c r="H64" s="19" t="s">
        <v>143</v>
      </c>
      <c r="I64" s="22"/>
      <c r="J64" s="18" t="s">
        <v>35</v>
      </c>
      <c r="K64" s="19" t="s">
        <v>72</v>
      </c>
      <c r="L64" s="20"/>
      <c r="M64" s="19" t="s">
        <v>38</v>
      </c>
      <c r="N64" s="19"/>
      <c r="O64" s="20"/>
      <c r="P64" s="25">
        <f>IF([1]計算!X20=0," ",[1]計算!X20)</f>
        <v>25.042040000000007</v>
      </c>
      <c r="Q64" s="21" t="s">
        <v>22</v>
      </c>
      <c r="R64" s="9" t="s">
        <v>1</v>
      </c>
    </row>
    <row r="65" spans="1:18" ht="17.25" customHeight="1">
      <c r="A65" s="90"/>
      <c r="B65" s="108"/>
      <c r="C65" s="96"/>
      <c r="D65" s="99"/>
      <c r="E65" s="104" t="str">
        <f>IF(ISERROR(VLOOKUP(5,[1]作成!$H$772:$K$826,3,FALSE))," ",VLOOKUP(5,[1]作成!$H$772:$K$826,3,FALSE))</f>
        <v>さわにわん</v>
      </c>
      <c r="F65" s="105"/>
      <c r="G65" s="18" t="s">
        <v>144</v>
      </c>
      <c r="H65" s="19" t="s">
        <v>54</v>
      </c>
      <c r="I65" s="22"/>
      <c r="J65" s="18" t="s">
        <v>145</v>
      </c>
      <c r="K65" s="19" t="s">
        <v>146</v>
      </c>
      <c r="L65" s="20"/>
      <c r="M65" s="19" t="s">
        <v>32</v>
      </c>
      <c r="N65" s="19"/>
      <c r="O65" s="20"/>
      <c r="P65" s="25">
        <f>IF([1]計算!Z20=0," ",[1]計算!Z20)</f>
        <v>18.235680000000002</v>
      </c>
      <c r="Q65" s="21" t="s">
        <v>22</v>
      </c>
      <c r="R65" s="9" t="s">
        <v>1</v>
      </c>
    </row>
    <row r="66" spans="1:18" ht="17.25" customHeight="1">
      <c r="A66" s="91"/>
      <c r="B66" s="108"/>
      <c r="C66" s="97"/>
      <c r="D66" s="100"/>
      <c r="E66" s="26" t="s">
        <v>191</v>
      </c>
      <c r="F66" s="27" t="str">
        <f>IF(ISERROR(VLOOKUP(7,[1]作成!$H$772:$K$826,3,FALSE))," ",VLOOKUP(7,[1]作成!$H$772:$K$826,3,FALSE))</f>
        <v xml:space="preserve"> </v>
      </c>
      <c r="G66" s="28" t="s">
        <v>63</v>
      </c>
      <c r="H66" s="29"/>
      <c r="I66" s="32"/>
      <c r="J66" s="28" t="s">
        <v>135</v>
      </c>
      <c r="K66" s="29"/>
      <c r="L66" s="32"/>
      <c r="M66" s="29" t="s">
        <v>73</v>
      </c>
      <c r="N66" s="29"/>
      <c r="O66" s="31"/>
      <c r="P66" s="106" t="str">
        <f>IF([1]人数!I26=0," ",[1]人数!I26)</f>
        <v>金時草メニュー</v>
      </c>
      <c r="Q66" s="107"/>
      <c r="R66" s="9" t="s">
        <v>1</v>
      </c>
    </row>
    <row r="67" spans="1:18" ht="8.25" customHeight="1">
      <c r="A67" s="89">
        <f>IF([1]人数!$F27=0," ",[1]人数!$F27)</f>
        <v>17</v>
      </c>
      <c r="B67" s="92" t="s">
        <v>19</v>
      </c>
      <c r="C67" s="111"/>
      <c r="D67" s="114"/>
      <c r="E67" s="117"/>
      <c r="F67" s="117"/>
      <c r="G67" s="14"/>
      <c r="H67" s="14"/>
      <c r="I67" s="14"/>
      <c r="J67" s="14"/>
      <c r="K67" s="14"/>
      <c r="L67" s="14"/>
      <c r="M67" s="14"/>
      <c r="N67" s="14"/>
      <c r="O67" s="14"/>
      <c r="P67" s="35"/>
      <c r="Q67" s="36"/>
      <c r="R67" s="9" t="s">
        <v>1</v>
      </c>
    </row>
    <row r="68" spans="1:18" ht="8.25" customHeight="1">
      <c r="A68" s="90"/>
      <c r="B68" s="93"/>
      <c r="C68" s="112"/>
      <c r="D68" s="115"/>
      <c r="E68" s="118"/>
      <c r="F68" s="118"/>
      <c r="G68" s="19"/>
      <c r="H68" s="19"/>
      <c r="I68" s="19"/>
      <c r="J68" s="19"/>
      <c r="K68" s="19"/>
      <c r="L68" s="19"/>
      <c r="M68" s="19"/>
      <c r="N68" s="19"/>
      <c r="O68" s="19"/>
      <c r="P68" s="37"/>
      <c r="Q68" s="38"/>
      <c r="R68" s="9" t="s">
        <v>1</v>
      </c>
    </row>
    <row r="69" spans="1:18" ht="8.25" customHeight="1">
      <c r="A69" s="90"/>
      <c r="B69" s="93"/>
      <c r="C69" s="112"/>
      <c r="D69" s="115"/>
      <c r="E69" s="118"/>
      <c r="F69" s="118"/>
      <c r="G69" s="19"/>
      <c r="H69" s="19"/>
      <c r="I69" s="19"/>
      <c r="J69" s="19"/>
      <c r="K69" s="19"/>
      <c r="L69" s="19"/>
      <c r="M69" s="19"/>
      <c r="N69" s="19"/>
      <c r="O69" s="19"/>
      <c r="P69" s="37"/>
      <c r="Q69" s="38"/>
      <c r="R69" s="9" t="s">
        <v>1</v>
      </c>
    </row>
    <row r="70" spans="1:18" ht="8.25" customHeight="1">
      <c r="A70" s="91"/>
      <c r="B70" s="94"/>
      <c r="C70" s="113"/>
      <c r="D70" s="116"/>
      <c r="E70" s="24"/>
      <c r="F70" s="24"/>
      <c r="G70" s="29"/>
      <c r="H70" s="29"/>
      <c r="I70" s="29"/>
      <c r="J70" s="29"/>
      <c r="K70" s="29"/>
      <c r="L70" s="29"/>
      <c r="M70" s="29"/>
      <c r="N70" s="29"/>
      <c r="O70" s="29"/>
      <c r="P70" s="109"/>
      <c r="Q70" s="110"/>
      <c r="R70" s="9" t="s">
        <v>1</v>
      </c>
    </row>
    <row r="71" spans="1:18" ht="17.25" customHeight="1">
      <c r="A71" s="89">
        <f>IF([1]人数!$F28=0," ",[1]人数!$F28)</f>
        <v>18</v>
      </c>
      <c r="B71" s="108" t="s">
        <v>23</v>
      </c>
      <c r="C71" s="95" t="str">
        <f>IF(ISERROR(VLOOKUP(1,[1]作成!$H$882:$K$936,3,FALSE))," ",VLOOKUP(1,[1]作成!$H$882:$K$936,3,FALSE))</f>
        <v>ミルクロール</v>
      </c>
      <c r="D71" s="98" t="str">
        <f>IF(ISERROR(VLOOKUP(2,[1]作成!$H$882:$K$936,4,FALSE))," ",VLOOKUP(2,[1]作成!$H$882:$K$936,4,FALSE))</f>
        <v>牛乳</v>
      </c>
      <c r="E71" s="101" t="str">
        <f>IF(ISERROR(VLOOKUP(3,[1]作成!$H$882:$K$936,3,FALSE))," ",VLOOKUP(3,[1]作成!$H$882:$K$936,3,FALSE))</f>
        <v>とりにくのこうそうパンこやき</v>
      </c>
      <c r="F71" s="102"/>
      <c r="G71" s="18" t="s">
        <v>26</v>
      </c>
      <c r="H71" s="19"/>
      <c r="I71" s="20"/>
      <c r="J71" s="18" t="s">
        <v>27</v>
      </c>
      <c r="K71" s="19" t="s">
        <v>83</v>
      </c>
      <c r="L71" s="20" t="s">
        <v>41</v>
      </c>
      <c r="M71" s="13" t="s">
        <v>147</v>
      </c>
      <c r="N71" s="14" t="s">
        <v>85</v>
      </c>
      <c r="O71" s="15"/>
      <c r="P71" s="25">
        <f>IF([1]計算!U22=0," ",[1]計算!U22)</f>
        <v>605.08529999999985</v>
      </c>
      <c r="Q71" s="17" t="s">
        <v>20</v>
      </c>
      <c r="R71" s="9" t="s">
        <v>1</v>
      </c>
    </row>
    <row r="72" spans="1:18" ht="17.25" customHeight="1">
      <c r="A72" s="90"/>
      <c r="B72" s="108"/>
      <c r="C72" s="96"/>
      <c r="D72" s="99"/>
      <c r="E72" s="104" t="str">
        <f>IF(ISERROR(VLOOKUP(4,[1]作成!$H$882:$K$936,3,FALSE))," ",VLOOKUP(4,[1]作成!$H$882:$K$936,3,FALSE))</f>
        <v>コールスローサラダ</v>
      </c>
      <c r="F72" s="105"/>
      <c r="G72" s="18" t="s">
        <v>34</v>
      </c>
      <c r="H72" s="19"/>
      <c r="I72" s="22"/>
      <c r="J72" s="18" t="s">
        <v>149</v>
      </c>
      <c r="K72" s="19" t="s">
        <v>60</v>
      </c>
      <c r="L72" s="20" t="s">
        <v>80</v>
      </c>
      <c r="M72" s="18" t="s">
        <v>32</v>
      </c>
      <c r="N72" s="19" t="s">
        <v>81</v>
      </c>
      <c r="O72" s="20"/>
      <c r="P72" s="25">
        <f>IF([1]計算!X22=0," ",[1]計算!X22)</f>
        <v>28.305674999999997</v>
      </c>
      <c r="Q72" s="21" t="s">
        <v>22</v>
      </c>
      <c r="R72" s="9" t="s">
        <v>1</v>
      </c>
    </row>
    <row r="73" spans="1:18" ht="17.25" customHeight="1">
      <c r="A73" s="90"/>
      <c r="B73" s="108"/>
      <c r="C73" s="96"/>
      <c r="D73" s="99"/>
      <c r="E73" s="104" t="str">
        <f>IF(ISERROR(VLOOKUP(5,[1]作成!$H$882:$K$936,3,FALSE))," ",VLOOKUP(5,[1]作成!$H$882:$K$936,3,FALSE))</f>
        <v>コンソメジュリアン</v>
      </c>
      <c r="F73" s="105"/>
      <c r="G73" s="18" t="s">
        <v>150</v>
      </c>
      <c r="H73" s="19"/>
      <c r="I73" s="22"/>
      <c r="J73" s="18" t="s">
        <v>196</v>
      </c>
      <c r="K73" s="19" t="s">
        <v>65</v>
      </c>
      <c r="L73" s="20"/>
      <c r="M73" s="18" t="s">
        <v>127</v>
      </c>
      <c r="N73" s="19"/>
      <c r="O73" s="20"/>
      <c r="P73" s="25">
        <f>IF([1]計算!Z22=0," ",[1]計算!Z22)</f>
        <v>23.385350000000003</v>
      </c>
      <c r="Q73" s="21" t="s">
        <v>22</v>
      </c>
      <c r="R73" s="9" t="s">
        <v>1</v>
      </c>
    </row>
    <row r="74" spans="1:18" ht="17.25" customHeight="1">
      <c r="A74" s="91"/>
      <c r="B74" s="108"/>
      <c r="C74" s="97"/>
      <c r="D74" s="100"/>
      <c r="E74" s="26" t="str">
        <f>IF(ISERROR(VLOOKUP(6,[1]作成!$H$882:$K$936,3,FALSE))," ",VLOOKUP(6,[1]作成!$H$882:$K$936,3,FALSE))</f>
        <v xml:space="preserve"> </v>
      </c>
      <c r="F74" s="27" t="str">
        <f>IF(ISERROR(VLOOKUP(7,[1]作成!$H$882:$K$936,3,FALSE))," ",VLOOKUP(7,[1]作成!$H$882:$K$936,3,FALSE))</f>
        <v xml:space="preserve"> </v>
      </c>
      <c r="G74" s="28" t="s">
        <v>87</v>
      </c>
      <c r="H74" s="29"/>
      <c r="I74" s="32"/>
      <c r="J74" s="28" t="s">
        <v>195</v>
      </c>
      <c r="K74" s="29" t="s">
        <v>72</v>
      </c>
      <c r="L74" s="32"/>
      <c r="M74" s="28" t="s">
        <v>151</v>
      </c>
      <c r="N74" s="30"/>
      <c r="O74" s="31"/>
      <c r="P74" s="106" t="str">
        <f>IF([1]人数!I28=0," ",[1]人数!I28)</f>
        <v xml:space="preserve"> </v>
      </c>
      <c r="Q74" s="107"/>
      <c r="R74" s="9" t="s">
        <v>1</v>
      </c>
    </row>
    <row r="75" spans="1:18" ht="17.25" customHeight="1">
      <c r="A75" s="89">
        <f>IF([1]人数!$F29=0," ",[1]人数!$F29)</f>
        <v>19</v>
      </c>
      <c r="B75" s="108" t="s">
        <v>24</v>
      </c>
      <c r="C75" s="95" t="str">
        <f>IF(ISERROR(VLOOKUP(1,[1]作成!$H$937:$K$991,3,FALSE))," ",VLOOKUP(1,[1]作成!$H$937:$K$991,3,FALSE))</f>
        <v>ごはん</v>
      </c>
      <c r="D75" s="98" t="str">
        <f>IF(ISERROR(VLOOKUP(2,[1]作成!$H$937:$K$991,4,FALSE))," ",VLOOKUP(2,[1]作成!$H$937:$K$991,4,FALSE))</f>
        <v>牛乳</v>
      </c>
      <c r="E75" s="101" t="str">
        <f>IF(ISERROR(VLOOKUP(3,[1]作成!$H$937:$K$991,3,FALSE))," ",VLOOKUP(3,[1]作成!$H$937:$K$991,3,FALSE))</f>
        <v>てづくりハンバーグ</v>
      </c>
      <c r="F75" s="102"/>
      <c r="G75" s="13" t="s">
        <v>26</v>
      </c>
      <c r="H75" s="14" t="s">
        <v>63</v>
      </c>
      <c r="I75" s="15"/>
      <c r="J75" s="13" t="s">
        <v>41</v>
      </c>
      <c r="K75" s="14" t="s">
        <v>46</v>
      </c>
      <c r="L75" s="15" t="s">
        <v>202</v>
      </c>
      <c r="M75" s="13" t="s">
        <v>52</v>
      </c>
      <c r="N75" s="14" t="s">
        <v>127</v>
      </c>
      <c r="O75" s="15"/>
      <c r="P75" s="25">
        <f>IF([1]計算!U23=0," ",[1]計算!U23)</f>
        <v>655.57647999999983</v>
      </c>
      <c r="Q75" s="17" t="s">
        <v>20</v>
      </c>
      <c r="R75" s="9" t="s">
        <v>1</v>
      </c>
    </row>
    <row r="76" spans="1:18" ht="17.25" customHeight="1">
      <c r="A76" s="90"/>
      <c r="B76" s="108"/>
      <c r="C76" s="96"/>
      <c r="D76" s="99"/>
      <c r="E76" s="104" t="str">
        <f>IF(ISERROR(VLOOKUP(4,[1]作成!$H$937:$K$991,3,FALSE))," ",VLOOKUP(4,[1]作成!$H$937:$K$991,3,FALSE))</f>
        <v>ラタトゥイユ</v>
      </c>
      <c r="F76" s="105"/>
      <c r="G76" s="18" t="s">
        <v>54</v>
      </c>
      <c r="H76" s="19" t="s">
        <v>87</v>
      </c>
      <c r="I76" s="20"/>
      <c r="J76" s="18" t="s">
        <v>60</v>
      </c>
      <c r="K76" s="19" t="s">
        <v>93</v>
      </c>
      <c r="L76" s="20" t="s">
        <v>125</v>
      </c>
      <c r="M76" s="18" t="s">
        <v>151</v>
      </c>
      <c r="N76" s="19"/>
      <c r="O76" s="20"/>
      <c r="P76" s="25">
        <f>IF([1]計算!X23=0," ",[1]計算!X23)</f>
        <v>25.254172000000008</v>
      </c>
      <c r="Q76" s="21" t="s">
        <v>22</v>
      </c>
      <c r="R76" s="9" t="s">
        <v>1</v>
      </c>
    </row>
    <row r="77" spans="1:18" ht="17.25" customHeight="1">
      <c r="A77" s="90"/>
      <c r="B77" s="108"/>
      <c r="C77" s="96"/>
      <c r="D77" s="99"/>
      <c r="E77" s="104" t="str">
        <f>IF(ISERROR(VLOOKUP(5,[1]作成!$H$937:$K$991,3,FALSE))," ",VLOOKUP(5,[1]作成!$H$937:$K$991,3,FALSE))</f>
        <v>とうがんスープ</v>
      </c>
      <c r="F77" s="105"/>
      <c r="G77" s="18" t="s">
        <v>152</v>
      </c>
      <c r="H77" s="19"/>
      <c r="I77" s="20"/>
      <c r="J77" s="18" t="s">
        <v>153</v>
      </c>
      <c r="K77" s="19" t="s">
        <v>27</v>
      </c>
      <c r="L77" s="20" t="s">
        <v>35</v>
      </c>
      <c r="M77" s="18" t="s">
        <v>38</v>
      </c>
      <c r="N77" s="19"/>
      <c r="O77" s="20"/>
      <c r="P77" s="25">
        <f>IF([1]計算!Z23=0," ",[1]計算!Z23)</f>
        <v>21.890311999999998</v>
      </c>
      <c r="Q77" s="21" t="s">
        <v>22</v>
      </c>
      <c r="R77" s="9" t="s">
        <v>1</v>
      </c>
    </row>
    <row r="78" spans="1:18" ht="17.25" customHeight="1">
      <c r="A78" s="91"/>
      <c r="B78" s="108"/>
      <c r="C78" s="97"/>
      <c r="D78" s="100"/>
      <c r="E78" s="26" t="str">
        <f>IF(ISERROR(VLOOKUP(6,[1]作成!$H$937:$K$991,3,FALSE))," ",VLOOKUP(6,[1]作成!$H$937:$K$991,3,FALSE))</f>
        <v xml:space="preserve"> </v>
      </c>
      <c r="F78" s="27" t="str">
        <f>IF(ISERROR(VLOOKUP(7,[1]作成!$H$937:$K$991,3,FALSE))," ",VLOOKUP(7,[1]作成!$H$937:$K$991,3,FALSE))</f>
        <v xml:space="preserve"> </v>
      </c>
      <c r="G78" s="28" t="s">
        <v>133</v>
      </c>
      <c r="H78" s="29"/>
      <c r="I78" s="31"/>
      <c r="J78" s="28" t="s">
        <v>36</v>
      </c>
      <c r="K78" s="29" t="s">
        <v>112</v>
      </c>
      <c r="L78" s="31" t="s">
        <v>64</v>
      </c>
      <c r="M78" s="28" t="s">
        <v>32</v>
      </c>
      <c r="N78" s="29"/>
      <c r="O78" s="31"/>
      <c r="P78" s="106" t="str">
        <f>IF([1]人数!I29=0," ",[1]人数!I29)</f>
        <v>本からとびだした料理</v>
      </c>
      <c r="Q78" s="107"/>
      <c r="R78" s="9" t="s">
        <v>1</v>
      </c>
    </row>
    <row r="79" spans="1:18" ht="17.25" customHeight="1">
      <c r="A79" s="89">
        <f>IF([1]人数!$F30=0," ",[1]人数!$F30)</f>
        <v>20</v>
      </c>
      <c r="B79" s="108" t="s">
        <v>25</v>
      </c>
      <c r="C79" s="95" t="str">
        <f>IF(ISERROR(VLOOKUP(1,[1]作成!$H$992:$K$1036,3,FALSE))," ",VLOOKUP(1,[1]作成!$H$992:$K$1036,3,FALSE))</f>
        <v>ごはん</v>
      </c>
      <c r="D79" s="98" t="str">
        <f>IF(ISERROR(VLOOKUP(2,[1]作成!$H$992:$K$1046,4,FALSE))," ",VLOOKUP(2,[1]作成!$H$992:$K$1046,4,FALSE))</f>
        <v>牛乳</v>
      </c>
      <c r="E79" s="101" t="str">
        <f>IF(ISERROR(VLOOKUP(3,[1]作成!$H$992:$K$1036,3,FALSE))," ",VLOOKUP(3,[1]作成!$H$992:$K$1036,3,FALSE))</f>
        <v>シュウマイ</v>
      </c>
      <c r="F79" s="102"/>
      <c r="G79" s="13" t="s">
        <v>26</v>
      </c>
      <c r="H79" s="14" t="s">
        <v>133</v>
      </c>
      <c r="I79" s="15"/>
      <c r="J79" s="13" t="s">
        <v>65</v>
      </c>
      <c r="K79" s="14" t="s">
        <v>41</v>
      </c>
      <c r="L79" s="15"/>
      <c r="M79" s="13" t="s">
        <v>52</v>
      </c>
      <c r="N79" s="14" t="s">
        <v>38</v>
      </c>
      <c r="O79" s="15"/>
      <c r="P79" s="25">
        <f>IF([1]計算!U24=0," ",[1]計算!U24)</f>
        <v>694.44619999999986</v>
      </c>
      <c r="Q79" s="17" t="s">
        <v>20</v>
      </c>
      <c r="R79" s="9" t="s">
        <v>1</v>
      </c>
    </row>
    <row r="80" spans="1:18" ht="17.25" customHeight="1">
      <c r="A80" s="90"/>
      <c r="B80" s="108"/>
      <c r="C80" s="96"/>
      <c r="D80" s="99"/>
      <c r="E80" s="104" t="str">
        <f>IF(ISERROR(VLOOKUP(4,[1]作成!$H$992:$K$1036,3,FALSE))," ",VLOOKUP(4,[1]作成!$H$992:$K$1036,3,FALSE))</f>
        <v>バンサンスー</v>
      </c>
      <c r="F80" s="105"/>
      <c r="G80" s="18" t="s">
        <v>154</v>
      </c>
      <c r="H80" s="19" t="s">
        <v>78</v>
      </c>
      <c r="I80" s="20"/>
      <c r="J80" s="18" t="s">
        <v>60</v>
      </c>
      <c r="K80" s="19" t="s">
        <v>71</v>
      </c>
      <c r="L80" s="20"/>
      <c r="M80" s="18" t="s">
        <v>66</v>
      </c>
      <c r="N80" s="19" t="s">
        <v>73</v>
      </c>
      <c r="O80" s="20"/>
      <c r="P80" s="25">
        <f>IF([1]計算!X24=0," ",[1]計算!X24)</f>
        <v>25.958220000000001</v>
      </c>
      <c r="Q80" s="21" t="s">
        <v>22</v>
      </c>
      <c r="R80" s="9" t="s">
        <v>1</v>
      </c>
    </row>
    <row r="81" spans="1:18" ht="17.25" customHeight="1">
      <c r="A81" s="90"/>
      <c r="B81" s="108"/>
      <c r="C81" s="96"/>
      <c r="D81" s="99"/>
      <c r="E81" s="104" t="str">
        <f>IF(ISERROR(VLOOKUP(5,[1]作成!$H$992:$K$1036,3,FALSE))," ",VLOOKUP(5,[1]作成!$H$992:$K$1036,3,FALSE))</f>
        <v>マーボーどうふ</v>
      </c>
      <c r="F81" s="105"/>
      <c r="G81" s="18" t="s">
        <v>59</v>
      </c>
      <c r="H81" s="19"/>
      <c r="I81" s="20"/>
      <c r="J81" s="18" t="s">
        <v>35</v>
      </c>
      <c r="K81" s="19" t="s">
        <v>112</v>
      </c>
      <c r="L81" s="20"/>
      <c r="M81" s="18" t="s">
        <v>32</v>
      </c>
      <c r="N81" s="19"/>
      <c r="O81" s="20"/>
      <c r="P81" s="25">
        <f>IF([1]計算!Z24=0," ",[1]計算!Z24)</f>
        <v>20.839439999999996</v>
      </c>
      <c r="Q81" s="21" t="s">
        <v>22</v>
      </c>
      <c r="R81" s="9" t="s">
        <v>1</v>
      </c>
    </row>
    <row r="82" spans="1:18" ht="17.25" customHeight="1">
      <c r="A82" s="91"/>
      <c r="B82" s="108"/>
      <c r="C82" s="97"/>
      <c r="D82" s="100"/>
      <c r="E82" s="26" t="str">
        <f>IF(ISERROR(VLOOKUP(6,[1]作成!$H$992:$K$1036,3,FALSE))," ",VLOOKUP(6,[1]作成!$H$992:$K$1036,3,FALSE))</f>
        <v xml:space="preserve"> </v>
      </c>
      <c r="F82" s="27" t="str">
        <f>IF(ISERROR(VLOOKUP(7,[1]作成!$H$992:$K$1036,3,FALSE))," ",VLOOKUP(7,[1]作成!$H$992:$K$1036,3,FALSE))</f>
        <v xml:space="preserve"> </v>
      </c>
      <c r="G82" s="28" t="s">
        <v>54</v>
      </c>
      <c r="H82" s="29"/>
      <c r="I82" s="31"/>
      <c r="J82" s="28" t="s">
        <v>27</v>
      </c>
      <c r="K82" s="29" t="s">
        <v>64</v>
      </c>
      <c r="L82" s="31"/>
      <c r="M82" s="28" t="s">
        <v>53</v>
      </c>
      <c r="N82" s="29"/>
      <c r="O82" s="31"/>
      <c r="P82" s="106" t="str">
        <f>IF([1]人数!I30=0," ",[1]人数!I30)</f>
        <v xml:space="preserve"> </v>
      </c>
      <c r="Q82" s="107"/>
      <c r="R82" s="9" t="s">
        <v>1</v>
      </c>
    </row>
    <row r="83" spans="1:18" ht="17.25" customHeight="1">
      <c r="A83" s="89">
        <f>IF([1]人数!$F31=0," ",[1]人数!$F31)</f>
        <v>21</v>
      </c>
      <c r="B83" s="108" t="s">
        <v>50</v>
      </c>
      <c r="C83" s="95" t="str">
        <f>IF(ISERROR(VLOOKUP(1,[1]作成!$H$1037:$K$1101,3,FALSE))," ",VLOOKUP(1,[1]作成!$H$1037:$K$1101,3,FALSE))</f>
        <v>ひじきごはん</v>
      </c>
      <c r="D83" s="98" t="str">
        <f>IF(ISERROR(VLOOKUP(2,[1]作成!$H$1047:$K$1101,4,FALSE))," ",VLOOKUP(2,[1]作成!$H$1047:$K$1101,4,FALSE))</f>
        <v>牛乳</v>
      </c>
      <c r="E83" s="101" t="str">
        <f>IF(ISERROR(VLOOKUP(3,[1]作成!$H$1037:$K$1101,3,FALSE))," ",VLOOKUP(3,[1]作成!$H$1037:$K$1101,3,FALSE))</f>
        <v>とりにくとさといものてりあえ</v>
      </c>
      <c r="F83" s="102"/>
      <c r="G83" s="13" t="s">
        <v>26</v>
      </c>
      <c r="H83" s="14" t="s">
        <v>54</v>
      </c>
      <c r="I83" s="15"/>
      <c r="J83" s="13" t="s">
        <v>60</v>
      </c>
      <c r="K83" s="14" t="s">
        <v>155</v>
      </c>
      <c r="L83" s="15" t="s">
        <v>102</v>
      </c>
      <c r="M83" s="13" t="s">
        <v>156</v>
      </c>
      <c r="N83" s="14" t="s">
        <v>157</v>
      </c>
      <c r="O83" s="15"/>
      <c r="P83" s="25">
        <f>IF([1]計算!U25=0," ",[1]計算!U25)</f>
        <v>658.3425000000002</v>
      </c>
      <c r="Q83" s="17" t="s">
        <v>20</v>
      </c>
      <c r="R83" s="9" t="s">
        <v>1</v>
      </c>
    </row>
    <row r="84" spans="1:18" ht="17.25" customHeight="1">
      <c r="A84" s="90"/>
      <c r="B84" s="108"/>
      <c r="C84" s="96"/>
      <c r="D84" s="99"/>
      <c r="E84" s="104" t="str">
        <f>IF(ISERROR(VLOOKUP(4,[1]作成!$H$1037:$K$1101,3,FALSE))," ",VLOOKUP(4,[1]作成!$H$1037:$K$1101,3,FALSE))</f>
        <v>おつきみじる</v>
      </c>
      <c r="F84" s="105"/>
      <c r="G84" s="18" t="s">
        <v>113</v>
      </c>
      <c r="H84" s="19"/>
      <c r="I84" s="20"/>
      <c r="J84" s="18" t="s">
        <v>145</v>
      </c>
      <c r="K84" s="19" t="s">
        <v>28</v>
      </c>
      <c r="L84" s="20"/>
      <c r="M84" s="18" t="s">
        <v>38</v>
      </c>
      <c r="N84" s="19" t="s">
        <v>158</v>
      </c>
      <c r="O84" s="20"/>
      <c r="P84" s="25">
        <f>IF([1]計算!X25=0," ",[1]計算!X25)</f>
        <v>24.682300000000005</v>
      </c>
      <c r="Q84" s="21" t="s">
        <v>22</v>
      </c>
      <c r="R84" s="9" t="s">
        <v>1</v>
      </c>
    </row>
    <row r="85" spans="1:18" ht="17.25" customHeight="1">
      <c r="A85" s="90"/>
      <c r="B85" s="108"/>
      <c r="C85" s="96"/>
      <c r="D85" s="99"/>
      <c r="E85" s="104" t="str">
        <f>IF(ISERROR(VLOOKUP(5,[1]作成!$H$1037:$K$1101,3,FALSE))," ",VLOOKUP(5,[1]作成!$H$1037:$K$1101,3,FALSE))</f>
        <v>おつきみゼリー</v>
      </c>
      <c r="F85" s="105"/>
      <c r="G85" s="18" t="s">
        <v>107</v>
      </c>
      <c r="H85" s="19"/>
      <c r="I85" s="20"/>
      <c r="J85" s="18" t="s">
        <v>114</v>
      </c>
      <c r="K85" s="19" t="s">
        <v>80</v>
      </c>
      <c r="L85" s="20"/>
      <c r="M85" s="18" t="s">
        <v>32</v>
      </c>
      <c r="N85" s="119" t="s">
        <v>159</v>
      </c>
      <c r="O85" s="120"/>
      <c r="P85" s="25">
        <f>IF([1]計算!Z25=0," ",[1]計算!Z25)</f>
        <v>16.214000000000002</v>
      </c>
      <c r="Q85" s="21" t="s">
        <v>22</v>
      </c>
      <c r="R85" s="9" t="s">
        <v>1</v>
      </c>
    </row>
    <row r="86" spans="1:18" ht="17.25" customHeight="1">
      <c r="A86" s="91"/>
      <c r="B86" s="108"/>
      <c r="C86" s="97"/>
      <c r="D86" s="100"/>
      <c r="E86" s="26" t="str">
        <f>IF(ISERROR(VLOOKUP(6,[1]作成!$H$1037:$K$1101,3,FALSE))," ",VLOOKUP(6,[1]作成!$H$1037:$K$1101,3,FALSE))</f>
        <v xml:space="preserve"> </v>
      </c>
      <c r="F86" s="27" t="str">
        <f>IF(ISERROR(VLOOKUP(7,[1]作成!$H$1037:$K$1101,3,FALSE))," ",VLOOKUP(7,[1]作成!$H$1037:$K$1101,3,FALSE))</f>
        <v xml:space="preserve"> </v>
      </c>
      <c r="G86" s="28" t="s">
        <v>34</v>
      </c>
      <c r="H86" s="29"/>
      <c r="I86" s="31"/>
      <c r="J86" s="28" t="s">
        <v>35</v>
      </c>
      <c r="K86" s="29" t="s">
        <v>41</v>
      </c>
      <c r="L86" s="31"/>
      <c r="M86" s="28" t="s">
        <v>73</v>
      </c>
      <c r="N86" s="29"/>
      <c r="O86" s="31"/>
      <c r="P86" s="106" t="str">
        <f>IF([1]人数!I31=0," ",[1]人数!I31)</f>
        <v>お月見メニュー</v>
      </c>
      <c r="Q86" s="107"/>
      <c r="R86" s="9" t="s">
        <v>1</v>
      </c>
    </row>
    <row r="87" spans="1:18" ht="8.25" customHeight="1">
      <c r="A87" s="89">
        <f>IF([1]人数!$F32=0," ",[1]人数!$F32)</f>
        <v>24</v>
      </c>
      <c r="B87" s="92" t="s">
        <v>19</v>
      </c>
      <c r="C87" s="111" t="str">
        <f>IF(ISERROR(VLOOKUP(1,[1]作成!$H$1102:$K$1156,3,FALSE))," ",VLOOKUP(1,[1]作成!$H$1102:$K$1156,3,FALSE))</f>
        <v xml:space="preserve"> </v>
      </c>
      <c r="D87" s="114" t="str">
        <f>IF(ISERROR(VLOOKUP(2,[1]作成!$H$1102:$K$1156,4,FALSE))," ",VLOOKUP(2,[1]作成!$H$1102:$K$1156,4,FALSE))</f>
        <v xml:space="preserve"> </v>
      </c>
      <c r="E87" s="117" t="str">
        <f>IF(ISERROR(VLOOKUP(3,[1]作成!$H$1102:$K$1156,3,FALSE))," ",VLOOKUP(3,[1]作成!$H$1102:$K$1156,3,FALSE))</f>
        <v xml:space="preserve"> </v>
      </c>
      <c r="F87" s="117"/>
      <c r="G87" s="14"/>
      <c r="H87" s="14"/>
      <c r="I87" s="14"/>
      <c r="J87" s="14"/>
      <c r="K87" s="14"/>
      <c r="L87" s="14"/>
      <c r="M87" s="14"/>
      <c r="N87" s="14"/>
      <c r="O87" s="14"/>
      <c r="P87" s="35"/>
      <c r="Q87" s="36"/>
      <c r="R87" s="9" t="s">
        <v>1</v>
      </c>
    </row>
    <row r="88" spans="1:18" ht="8.25" customHeight="1">
      <c r="A88" s="90"/>
      <c r="B88" s="93"/>
      <c r="C88" s="112"/>
      <c r="D88" s="115"/>
      <c r="E88" s="118" t="str">
        <f>IF(ISERROR(VLOOKUP(4,[1]作成!$H$1102:$K$1156,3,FALSE))," ",VLOOKUP(4,[1]作成!$H$1102:$K$1156,3,FALSE))</f>
        <v xml:space="preserve"> </v>
      </c>
      <c r="F88" s="118"/>
      <c r="G88" s="19"/>
      <c r="H88" s="19"/>
      <c r="I88" s="19"/>
      <c r="J88" s="19"/>
      <c r="K88" s="19"/>
      <c r="L88" s="19"/>
      <c r="M88" s="19"/>
      <c r="N88" s="19"/>
      <c r="O88" s="19"/>
      <c r="P88" s="37"/>
      <c r="Q88" s="38"/>
      <c r="R88" s="9" t="s">
        <v>1</v>
      </c>
    </row>
    <row r="89" spans="1:18" ht="8.25" customHeight="1">
      <c r="A89" s="90"/>
      <c r="B89" s="93"/>
      <c r="C89" s="112"/>
      <c r="D89" s="115"/>
      <c r="E89" s="118" t="str">
        <f>IF(ISERROR(VLOOKUP(5,[1]作成!$H$1102:$K$1156,3,FALSE))," ",VLOOKUP(5,[1]作成!$H$1102:$K$1156,3,FALSE))</f>
        <v xml:space="preserve"> </v>
      </c>
      <c r="F89" s="118"/>
      <c r="G89" s="19"/>
      <c r="H89" s="19"/>
      <c r="I89" s="19"/>
      <c r="J89" s="19"/>
      <c r="K89" s="19"/>
      <c r="L89" s="19"/>
      <c r="M89" s="19"/>
      <c r="N89" s="19"/>
      <c r="O89" s="19"/>
      <c r="P89" s="37"/>
      <c r="Q89" s="38"/>
      <c r="R89" s="9" t="s">
        <v>1</v>
      </c>
    </row>
    <row r="90" spans="1:18" ht="8.25" customHeight="1">
      <c r="A90" s="91"/>
      <c r="B90" s="94"/>
      <c r="C90" s="113"/>
      <c r="D90" s="116"/>
      <c r="E90" s="24" t="str">
        <f>IF(ISERROR(VLOOKUP(6,[1]作成!$H$1102:$K$1156,3,FALSE))," ",VLOOKUP(6,[1]作成!$H$1102:$K$1156,3,FALSE))</f>
        <v xml:space="preserve"> </v>
      </c>
      <c r="F90" s="24" t="str">
        <f>IF(ISERROR(VLOOKUP(7,[1]作成!$H$1102:$K$1156,3,FALSE))," ",VLOOKUP(7,[1]作成!$H$1102:$K$1156,3,FALSE))</f>
        <v xml:space="preserve"> </v>
      </c>
      <c r="G90" s="29"/>
      <c r="H90" s="29"/>
      <c r="I90" s="29"/>
      <c r="J90" s="29"/>
      <c r="K90" s="29"/>
      <c r="L90" s="29"/>
      <c r="M90" s="29"/>
      <c r="N90" s="29"/>
      <c r="O90" s="29"/>
      <c r="P90" s="109"/>
      <c r="Q90" s="110"/>
      <c r="R90" s="9" t="s">
        <v>1</v>
      </c>
    </row>
    <row r="91" spans="1:18" ht="17.25" customHeight="1">
      <c r="A91" s="89">
        <f>IF([1]人数!$F33=0," ",[1]人数!$F33)</f>
        <v>25</v>
      </c>
      <c r="B91" s="108" t="s">
        <v>23</v>
      </c>
      <c r="C91" s="95" t="str">
        <f>IF(ISERROR(VLOOKUP(1,[1]作成!$H$1157:$K$1211,3,FALSE))," ",VLOOKUP(1,[1]作成!$H$1157:$K$1211,3,FALSE))</f>
        <v>コッペパン</v>
      </c>
      <c r="D91" s="98" t="str">
        <f>IF(ISERROR(VLOOKUP(2,[1]作成!$H$1157:$K$1211,4,FALSE))," ",VLOOKUP(2,[1]作成!$H$1157:$K$1211,4,FALSE))</f>
        <v>牛乳</v>
      </c>
      <c r="E91" s="101" t="str">
        <f>IF(ISERROR(VLOOKUP(3,[1]作成!$H$1157:$K$1211,3,FALSE))," ",VLOOKUP(3,[1]作成!$H$1157:$K$1211,3,FALSE))</f>
        <v>ナスのラザニア</v>
      </c>
      <c r="F91" s="102"/>
      <c r="G91" s="13" t="s">
        <v>26</v>
      </c>
      <c r="H91" s="14" t="s">
        <v>40</v>
      </c>
      <c r="I91" s="15"/>
      <c r="J91" s="13" t="s">
        <v>36</v>
      </c>
      <c r="K91" s="14" t="s">
        <v>93</v>
      </c>
      <c r="L91" s="15" t="s">
        <v>155</v>
      </c>
      <c r="M91" s="13" t="s">
        <v>84</v>
      </c>
      <c r="N91" s="14" t="s">
        <v>48</v>
      </c>
      <c r="O91" s="15" t="s">
        <v>160</v>
      </c>
      <c r="P91" s="25">
        <f>IF([1]計算!U27=0," ",[1]計算!U27)</f>
        <v>643.83372000000008</v>
      </c>
      <c r="Q91" s="17" t="s">
        <v>20</v>
      </c>
      <c r="R91" s="9" t="s">
        <v>1</v>
      </c>
    </row>
    <row r="92" spans="1:18" ht="17.25" customHeight="1">
      <c r="A92" s="90"/>
      <c r="B92" s="108"/>
      <c r="C92" s="96"/>
      <c r="D92" s="99"/>
      <c r="E92" s="104" t="str">
        <f>IF(ISERROR(VLOOKUP(4,[1]作成!$H$1157:$K$1211,3,FALSE))," ",VLOOKUP(4,[1]作成!$H$1157:$K$1211,3,FALSE))</f>
        <v>ミニトマト</v>
      </c>
      <c r="F92" s="105"/>
      <c r="G92" s="18" t="s">
        <v>54</v>
      </c>
      <c r="H92" s="19"/>
      <c r="I92" s="20"/>
      <c r="J92" s="18" t="s">
        <v>27</v>
      </c>
      <c r="K92" s="19" t="s">
        <v>161</v>
      </c>
      <c r="L92" s="20"/>
      <c r="M92" s="18" t="s">
        <v>131</v>
      </c>
      <c r="N92" s="19" t="s">
        <v>43</v>
      </c>
      <c r="O92" s="20"/>
      <c r="P92" s="25">
        <f>IF([1]計算!X27=0," ",[1]計算!X27)</f>
        <v>28.736791999999994</v>
      </c>
      <c r="Q92" s="21" t="s">
        <v>22</v>
      </c>
      <c r="R92" s="9" t="s">
        <v>1</v>
      </c>
    </row>
    <row r="93" spans="1:18" ht="17.25" customHeight="1">
      <c r="A93" s="90"/>
      <c r="B93" s="108"/>
      <c r="C93" s="96"/>
      <c r="D93" s="99"/>
      <c r="E93" s="104" t="str">
        <f>IF(ISERROR(VLOOKUP(5,[1]作成!$H$1157:$K$1211,3,FALSE))," ",VLOOKUP(5,[1]作成!$H$1157:$K$1211,3,FALSE))</f>
        <v>ポトフ</v>
      </c>
      <c r="F93" s="105"/>
      <c r="G93" s="18" t="s">
        <v>34</v>
      </c>
      <c r="H93" s="19"/>
      <c r="I93" s="20"/>
      <c r="J93" s="18" t="s">
        <v>41</v>
      </c>
      <c r="K93" s="19" t="s">
        <v>162</v>
      </c>
      <c r="L93" s="20"/>
      <c r="M93" s="18" t="s">
        <v>163</v>
      </c>
      <c r="N93" s="19" t="s">
        <v>164</v>
      </c>
      <c r="O93" s="20"/>
      <c r="P93" s="25">
        <f>IF([1]計算!Z27=0," ",[1]計算!Z27)</f>
        <v>21.583764000000002</v>
      </c>
      <c r="Q93" s="21" t="s">
        <v>22</v>
      </c>
      <c r="R93" s="9" t="s">
        <v>1</v>
      </c>
    </row>
    <row r="94" spans="1:18" ht="17.25" customHeight="1">
      <c r="A94" s="91"/>
      <c r="B94" s="108"/>
      <c r="C94" s="97"/>
      <c r="D94" s="100"/>
      <c r="E94" s="26" t="str">
        <f>IF(ISERROR(VLOOKUP(6,[1]作成!$H$1157:$K$1211,3,FALSE))," ",VLOOKUP(6,[1]作成!$H$1157:$K$1211,3,FALSE))</f>
        <v>いちごジャム</v>
      </c>
      <c r="F94" s="27" t="str">
        <f>IF(ISERROR(VLOOKUP(7,[1]作成!$H$1157:$K$1211,3,FALSE))," ",VLOOKUP(7,[1]作成!$H$1157:$K$1211,3,FALSE))</f>
        <v xml:space="preserve"> </v>
      </c>
      <c r="G94" s="121" t="s">
        <v>165</v>
      </c>
      <c r="H94" s="122"/>
      <c r="I94" s="31"/>
      <c r="J94" s="28" t="s">
        <v>60</v>
      </c>
      <c r="K94" s="29" t="s">
        <v>135</v>
      </c>
      <c r="L94" s="31"/>
      <c r="M94" s="28" t="s">
        <v>38</v>
      </c>
      <c r="N94" s="29" t="s">
        <v>81</v>
      </c>
      <c r="O94" s="31"/>
      <c r="P94" s="123" t="str">
        <f>IF([1]人数!I33=0," ",[1]人数!I33)</f>
        <v xml:space="preserve"> </v>
      </c>
      <c r="Q94" s="123"/>
      <c r="R94" s="9" t="s">
        <v>1</v>
      </c>
    </row>
    <row r="95" spans="1:18" ht="17.25" customHeight="1">
      <c r="A95" s="89">
        <f>IF([1]人数!$F34=0," ",[1]人数!$F34)</f>
        <v>26</v>
      </c>
      <c r="B95" s="108" t="s">
        <v>24</v>
      </c>
      <c r="C95" s="95" t="str">
        <f>IF(ISERROR(VLOOKUP(1,[1]作成!$H$1212:$K$1266,3,FALSE))," ",VLOOKUP(1,[1]作成!$H$1212:$K$1266,3,FALSE))</f>
        <v>ごはん</v>
      </c>
      <c r="D95" s="98" t="str">
        <f>IF(ISERROR(VLOOKUP(2,[1]作成!$H$1212:$K$1266,4,FALSE))," ",VLOOKUP(2,[1]作成!$H$1212:$K$1266,4,FALSE))</f>
        <v>牛乳</v>
      </c>
      <c r="E95" s="101" t="str">
        <f>IF(ISERROR(VLOOKUP(3,[1]作成!$H$1212:$K$1266,3,FALSE))," ",VLOOKUP(3,[1]作成!$H$1212:$K$1266,3,FALSE))</f>
        <v>さばのあげに</v>
      </c>
      <c r="F95" s="102"/>
      <c r="G95" s="13" t="s">
        <v>26</v>
      </c>
      <c r="H95" s="14" t="s">
        <v>166</v>
      </c>
      <c r="I95" s="15"/>
      <c r="J95" s="13" t="s">
        <v>35</v>
      </c>
      <c r="K95" s="14" t="s">
        <v>80</v>
      </c>
      <c r="L95" s="15"/>
      <c r="M95" s="13" t="s">
        <v>52</v>
      </c>
      <c r="N95" s="14" t="s">
        <v>53</v>
      </c>
      <c r="O95" s="15"/>
      <c r="P95" s="25">
        <f>IF([1]計算!U28=0," ",[1]計算!U28)</f>
        <v>652.99799999999959</v>
      </c>
      <c r="Q95" s="17" t="s">
        <v>20</v>
      </c>
      <c r="R95" s="9" t="s">
        <v>1</v>
      </c>
    </row>
    <row r="96" spans="1:18" ht="17.25" customHeight="1">
      <c r="A96" s="90"/>
      <c r="B96" s="108"/>
      <c r="C96" s="96"/>
      <c r="D96" s="99"/>
      <c r="E96" s="104" t="str">
        <f>IF(ISERROR(VLOOKUP(4,[1]作成!$H$1212:$K$1266,3,FALSE))," ",VLOOKUP(4,[1]作成!$H$1212:$K$1266,3,FALSE))</f>
        <v>こんぶあえ</v>
      </c>
      <c r="F96" s="105"/>
      <c r="G96" s="18" t="s">
        <v>168</v>
      </c>
      <c r="H96" s="19" t="s">
        <v>78</v>
      </c>
      <c r="I96" s="20"/>
      <c r="J96" s="18" t="s">
        <v>61</v>
      </c>
      <c r="K96" s="19" t="s">
        <v>64</v>
      </c>
      <c r="L96" s="20"/>
      <c r="M96" s="18" t="s">
        <v>48</v>
      </c>
      <c r="N96" s="19" t="s">
        <v>62</v>
      </c>
      <c r="O96" s="20"/>
      <c r="P96" s="25">
        <f>IF([1]計算!X28=0," ",[1]計算!X28)</f>
        <v>23.785440000000001</v>
      </c>
      <c r="Q96" s="21" t="s">
        <v>22</v>
      </c>
      <c r="R96" s="9" t="s">
        <v>1</v>
      </c>
    </row>
    <row r="97" spans="1:18" ht="17.25" customHeight="1">
      <c r="A97" s="90"/>
      <c r="B97" s="108"/>
      <c r="C97" s="96"/>
      <c r="D97" s="99"/>
      <c r="E97" s="104" t="str">
        <f>IF(ISERROR(VLOOKUP(5,[1]作成!$H$1212:$K$1266,3,FALSE))," ",VLOOKUP(5,[1]作成!$H$1212:$K$1266,3,FALSE))</f>
        <v>とうふとわかめのすましじる</v>
      </c>
      <c r="F97" s="105"/>
      <c r="G97" s="18" t="s">
        <v>63</v>
      </c>
      <c r="H97" s="19" t="s">
        <v>150</v>
      </c>
      <c r="I97" s="20"/>
      <c r="J97" s="18" t="s">
        <v>83</v>
      </c>
      <c r="K97" s="19"/>
      <c r="L97" s="20"/>
      <c r="M97" s="18" t="s">
        <v>38</v>
      </c>
      <c r="N97" s="19" t="s">
        <v>32</v>
      </c>
      <c r="O97" s="20"/>
      <c r="P97" s="25">
        <f>IF([1]計算!Z28=0," ",[1]計算!Z28)</f>
        <v>24.168499999999998</v>
      </c>
      <c r="Q97" s="21" t="s">
        <v>22</v>
      </c>
      <c r="R97" s="9" t="s">
        <v>1</v>
      </c>
    </row>
    <row r="98" spans="1:18" ht="17.25" customHeight="1">
      <c r="A98" s="91"/>
      <c r="B98" s="108"/>
      <c r="C98" s="97"/>
      <c r="D98" s="100"/>
      <c r="E98" s="26" t="str">
        <f>IF(ISERROR(VLOOKUP(6,[1]作成!$H$1212:$K$1266,3,FALSE))," ",VLOOKUP(6,[1]作成!$H$1212:$K$1266,3,FALSE))</f>
        <v xml:space="preserve"> </v>
      </c>
      <c r="F98" s="27" t="str">
        <f>IF(ISERROR(VLOOKUP(7,[1]作成!$H$1212:$K$1266,3,FALSE))," ",VLOOKUP(7,[1]作成!$H$1212:$K$1266,3,FALSE))</f>
        <v xml:space="preserve"> </v>
      </c>
      <c r="G98" s="28" t="s">
        <v>96</v>
      </c>
      <c r="H98" s="29" t="s">
        <v>137</v>
      </c>
      <c r="I98" s="31"/>
      <c r="J98" s="28" t="s">
        <v>60</v>
      </c>
      <c r="K98" s="29"/>
      <c r="L98" s="31"/>
      <c r="M98" s="28" t="s">
        <v>32</v>
      </c>
      <c r="N98" s="29"/>
      <c r="O98" s="31"/>
      <c r="P98" s="106" t="str">
        <f>IF([1]人数!I34=0," ",[1]人数!I34)</f>
        <v xml:space="preserve"> </v>
      </c>
      <c r="Q98" s="107"/>
      <c r="R98" s="9" t="s">
        <v>1</v>
      </c>
    </row>
    <row r="99" spans="1:18" ht="17.25" customHeight="1">
      <c r="A99" s="89">
        <f>IF([1]人数!$F35=0," ",[1]人数!$F35)</f>
        <v>27</v>
      </c>
      <c r="B99" s="108" t="s">
        <v>25</v>
      </c>
      <c r="C99" s="95" t="str">
        <f>IF(ISERROR(VLOOKUP(1,[1]作成!$H$1267:$K$1321,3,FALSE))," ",VLOOKUP(1,[1]作成!$H$1267:$K$1321,3,FALSE))</f>
        <v>ケチャップライス</v>
      </c>
      <c r="D99" s="98" t="str">
        <f>IF(ISERROR(VLOOKUP(2,[1]作成!$H$1267:$K$1321,4,FALSE))," ",VLOOKUP(2,[1]作成!$H$1267:$K$1321,4,FALSE))</f>
        <v>牛乳</v>
      </c>
      <c r="E99" s="101" t="str">
        <f>IF(ISERROR(VLOOKUP(3,[1]作成!$H$1267:$K$1321,3,FALSE))," ",VLOOKUP(3,[1]作成!$H$1267:$K$1321,3,FALSE))</f>
        <v>クリームピラフ</v>
      </c>
      <c r="F99" s="102"/>
      <c r="G99" s="13" t="s">
        <v>26</v>
      </c>
      <c r="H99" s="14" t="s">
        <v>54</v>
      </c>
      <c r="I99" s="15"/>
      <c r="J99" s="13" t="s">
        <v>74</v>
      </c>
      <c r="K99" s="14" t="s">
        <v>60</v>
      </c>
      <c r="L99" s="15"/>
      <c r="M99" s="13" t="s">
        <v>52</v>
      </c>
      <c r="N99" s="14" t="s">
        <v>164</v>
      </c>
      <c r="O99" s="15"/>
      <c r="P99" s="25">
        <f>IF([1]計算!U29=0," ",[1]計算!U29)</f>
        <v>659.71420000000001</v>
      </c>
      <c r="Q99" s="17" t="s">
        <v>20</v>
      </c>
      <c r="R99" s="9" t="s">
        <v>1</v>
      </c>
    </row>
    <row r="100" spans="1:18" ht="17.25" customHeight="1">
      <c r="A100" s="90"/>
      <c r="B100" s="108"/>
      <c r="C100" s="96"/>
      <c r="D100" s="99"/>
      <c r="E100" s="104" t="str">
        <f>IF(ISERROR(VLOOKUP(4,[1]作成!$H$1267:$K$1321,3,FALSE))," ",VLOOKUP(4,[1]作成!$H$1267:$K$1321,3,FALSE))</f>
        <v>たまごスープ</v>
      </c>
      <c r="F100" s="105"/>
      <c r="G100" s="18" t="s">
        <v>34</v>
      </c>
      <c r="H100" s="19" t="s">
        <v>137</v>
      </c>
      <c r="I100" s="20"/>
      <c r="J100" s="18" t="s">
        <v>41</v>
      </c>
      <c r="K100" s="19"/>
      <c r="L100" s="20"/>
      <c r="M100" s="18" t="s">
        <v>43</v>
      </c>
      <c r="N100" s="19" t="s">
        <v>73</v>
      </c>
      <c r="O100" s="20"/>
      <c r="P100" s="25">
        <f>IF([1]計算!X29=0," ",[1]計算!X29)</f>
        <v>23.683219999999999</v>
      </c>
      <c r="Q100" s="21" t="s">
        <v>22</v>
      </c>
      <c r="R100" s="9" t="s">
        <v>1</v>
      </c>
    </row>
    <row r="101" spans="1:18" ht="17.25" customHeight="1">
      <c r="A101" s="90"/>
      <c r="B101" s="108"/>
      <c r="C101" s="96"/>
      <c r="D101" s="99"/>
      <c r="E101" s="104" t="str">
        <f>IF(ISERROR(VLOOKUP(5,[1]作成!$H$1267:$K$1321,3,FALSE))," ",VLOOKUP(5,[1]作成!$H$1267:$K$1321,3,FALSE))</f>
        <v>とうにゅうブラマンジェ</v>
      </c>
      <c r="F101" s="105"/>
      <c r="G101" s="18" t="s">
        <v>128</v>
      </c>
      <c r="H101" s="19" t="s">
        <v>78</v>
      </c>
      <c r="I101" s="20"/>
      <c r="J101" s="18" t="s">
        <v>130</v>
      </c>
      <c r="K101" s="19"/>
      <c r="L101" s="20"/>
      <c r="M101" s="18" t="s">
        <v>38</v>
      </c>
      <c r="N101" s="119" t="s">
        <v>169</v>
      </c>
      <c r="O101" s="120"/>
      <c r="P101" s="25">
        <f>IF([1]計算!Z29=0," ",[1]計算!Z29)</f>
        <v>22.526039999999995</v>
      </c>
      <c r="Q101" s="21" t="s">
        <v>22</v>
      </c>
      <c r="R101" s="9" t="s">
        <v>1</v>
      </c>
    </row>
    <row r="102" spans="1:18" ht="17.25" customHeight="1">
      <c r="A102" s="91"/>
      <c r="B102" s="108"/>
      <c r="C102" s="97"/>
      <c r="D102" s="100"/>
      <c r="E102" s="26" t="str">
        <f>IF(ISERROR(VLOOKUP(6,[1]作成!$H$1267:$K$1321,3,FALSE))," ",VLOOKUP(6,[1]作成!$H$1267:$K$1321,3,FALSE))</f>
        <v xml:space="preserve"> </v>
      </c>
      <c r="F102" s="27" t="str">
        <f>IF(ISERROR(VLOOKUP(7,[1]作成!$H$1267:$K$1321,3,FALSE))," ",VLOOKUP(7,[1]作成!$H$1267:$K$1321,3,FALSE))</f>
        <v xml:space="preserve"> </v>
      </c>
      <c r="G102" s="28" t="s">
        <v>82</v>
      </c>
      <c r="H102" s="29" t="s">
        <v>63</v>
      </c>
      <c r="I102" s="31"/>
      <c r="J102" s="28" t="s">
        <v>102</v>
      </c>
      <c r="K102" s="29"/>
      <c r="L102" s="31"/>
      <c r="M102" s="28" t="s">
        <v>48</v>
      </c>
      <c r="N102" s="29"/>
      <c r="O102" s="31"/>
      <c r="P102" s="123" t="str">
        <f>IF([1]人数!I35=0," ",[1]人数!I35)</f>
        <v xml:space="preserve"> </v>
      </c>
      <c r="Q102" s="123"/>
      <c r="R102" s="9" t="s">
        <v>1</v>
      </c>
    </row>
    <row r="103" spans="1:18" ht="17.25" customHeight="1">
      <c r="A103" s="89">
        <f>IF([1]人数!$F36=0," ",[1]人数!$F36)</f>
        <v>28</v>
      </c>
      <c r="B103" s="92" t="s">
        <v>50</v>
      </c>
      <c r="C103" s="95" t="str">
        <f>IF(ISERROR(VLOOKUP(1,[1]作成!$H$1322:$K$1376,3,FALSE))," ",VLOOKUP(1,[1]作成!$H$1322:$K$1376,3,FALSE))</f>
        <v>ごはん</v>
      </c>
      <c r="D103" s="98" t="str">
        <f>IF(ISERROR(VLOOKUP(2,[1]作成!$H$1322:$K$1376,4,FALSE))," ",VLOOKUP(2,[1]作成!$H$1322:$K$1376,4,FALSE))</f>
        <v>牛乳</v>
      </c>
      <c r="E103" s="101" t="str">
        <f>IF(ISERROR(VLOOKUP(3,[1]作成!$H$1322:$K$1376,3,FALSE))," ",VLOOKUP(3,[1]作成!$H$1322:$K$1376,3,FALSE))</f>
        <v>まつかぜやき</v>
      </c>
      <c r="F103" s="102"/>
      <c r="G103" s="39" t="s">
        <v>26</v>
      </c>
      <c r="H103" s="23" t="s">
        <v>40</v>
      </c>
      <c r="I103" s="22" t="s">
        <v>82</v>
      </c>
      <c r="J103" s="39" t="s">
        <v>41</v>
      </c>
      <c r="K103" s="23" t="s">
        <v>74</v>
      </c>
      <c r="L103" s="22"/>
      <c r="M103" s="39" t="s">
        <v>52</v>
      </c>
      <c r="N103" s="23" t="s">
        <v>38</v>
      </c>
      <c r="O103" s="22"/>
      <c r="P103" s="25">
        <f>IF([1]計算!U30=0," ",[1]計算!U30)</f>
        <v>636.52</v>
      </c>
      <c r="Q103" s="17" t="s">
        <v>20</v>
      </c>
      <c r="R103" s="9" t="s">
        <v>1</v>
      </c>
    </row>
    <row r="104" spans="1:18" ht="17.25" customHeight="1">
      <c r="A104" s="90"/>
      <c r="B104" s="93"/>
      <c r="C104" s="96"/>
      <c r="D104" s="99"/>
      <c r="E104" s="104" t="str">
        <f>IF(ISERROR(VLOOKUP(4,[1]作成!$H$1322:$K$1376,3,FALSE))," ",VLOOKUP(4,[1]作成!$H$1322:$K$1376,3,FALSE))</f>
        <v>きんぴらごぼう</v>
      </c>
      <c r="F104" s="105"/>
      <c r="G104" s="39" t="s">
        <v>34</v>
      </c>
      <c r="H104" s="23" t="s">
        <v>119</v>
      </c>
      <c r="I104" s="22"/>
      <c r="J104" s="39" t="s">
        <v>145</v>
      </c>
      <c r="K104" s="23" t="s">
        <v>72</v>
      </c>
      <c r="L104" s="22"/>
      <c r="M104" s="39" t="s">
        <v>151</v>
      </c>
      <c r="N104" s="23" t="s">
        <v>81</v>
      </c>
      <c r="O104" s="22"/>
      <c r="P104" s="25">
        <f>IF([1]計算!X30=0," ",[1]計算!X30)</f>
        <v>26.200900000000004</v>
      </c>
      <c r="Q104" s="21" t="s">
        <v>22</v>
      </c>
      <c r="R104" s="9" t="s">
        <v>1</v>
      </c>
    </row>
    <row r="105" spans="1:18" ht="17.25" customHeight="1">
      <c r="A105" s="90"/>
      <c r="B105" s="93"/>
      <c r="C105" s="96"/>
      <c r="D105" s="99"/>
      <c r="E105" s="104" t="str">
        <f>IF(ISERROR(VLOOKUP(5,[1]作成!$H$1322:$K$1376,3,FALSE))," ",VLOOKUP(5,[1]作成!$H$1322:$K$1376,3,FALSE))</f>
        <v>じゃがいもとあつあげのみそしる</v>
      </c>
      <c r="F105" s="105"/>
      <c r="G105" s="39" t="s">
        <v>54</v>
      </c>
      <c r="H105" s="23" t="s">
        <v>170</v>
      </c>
      <c r="I105" s="22"/>
      <c r="J105" s="39" t="s">
        <v>60</v>
      </c>
      <c r="K105" s="23" t="s">
        <v>80</v>
      </c>
      <c r="L105" s="22"/>
      <c r="M105" s="39" t="s">
        <v>32</v>
      </c>
      <c r="N105" s="23"/>
      <c r="O105" s="22"/>
      <c r="P105" s="25">
        <f>IF([1]計算!Z30=0," ",[1]計算!Z30)</f>
        <v>18.365500000000001</v>
      </c>
      <c r="Q105" s="21" t="s">
        <v>22</v>
      </c>
      <c r="R105" s="9" t="s">
        <v>1</v>
      </c>
    </row>
    <row r="106" spans="1:18" ht="17.25" customHeight="1">
      <c r="A106" s="91"/>
      <c r="B106" s="94"/>
      <c r="C106" s="97"/>
      <c r="D106" s="100"/>
      <c r="E106" s="26" t="str">
        <f>IF(ISERROR(VLOOKUP(6,[1]作成!$H$1322:$K$1376,3,FALSE))," ",VLOOKUP(6,[1]作成!$H$1322:$K$1376,3,FALSE))</f>
        <v xml:space="preserve"> </v>
      </c>
      <c r="F106" s="27" t="str">
        <f>IF(ISERROR(VLOOKUP(7,[1]作成!$H$1322:$K$1376,3,FALSE))," ",VLOOKUP(7,[1]作成!$H$1322:$K$1376,3,FALSE))</f>
        <v xml:space="preserve"> </v>
      </c>
      <c r="G106" s="40" t="s">
        <v>63</v>
      </c>
      <c r="H106" s="30" t="s">
        <v>116</v>
      </c>
      <c r="I106" s="32"/>
      <c r="J106" s="40" t="s">
        <v>108</v>
      </c>
      <c r="K106" s="30" t="s">
        <v>64</v>
      </c>
      <c r="L106" s="32"/>
      <c r="M106" s="40" t="s">
        <v>62</v>
      </c>
      <c r="N106" s="30"/>
      <c r="O106" s="32"/>
      <c r="P106" s="123" t="str">
        <f>IF([1]人数!I36=0," ",[1]人数!I36)</f>
        <v xml:space="preserve"> </v>
      </c>
      <c r="Q106" s="123"/>
      <c r="R106" s="9" t="s">
        <v>1</v>
      </c>
    </row>
    <row r="107" spans="1:18" ht="17.25" hidden="1" customHeight="1">
      <c r="A107" s="89" t="str">
        <f>IF([1]人数!$F37=0," ",[1]人数!$F37)</f>
        <v xml:space="preserve"> </v>
      </c>
      <c r="B107" s="92" t="s">
        <v>19</v>
      </c>
      <c r="C107" s="95" t="str">
        <f>IF(ISERROR(VLOOKUP(1,[1]作成!$H$1378:$K$1432,3,FALSE))," ",VLOOKUP(1,[1]作成!$H$1378:$K$1432,3,FALSE))</f>
        <v xml:space="preserve"> </v>
      </c>
      <c r="D107" s="98" t="str">
        <f>IF(ISERROR(VLOOKUP(2,[1]作成!$H$1377:$K$1431,4,FALSE))," ",VLOOKUP(2,[1]作成!$H$1377:$K$1431,4,FALSE))</f>
        <v xml:space="preserve"> </v>
      </c>
      <c r="E107" s="101" t="str">
        <f>IF(ISERROR(VLOOKUP(3,[1]作成!$H$1378:$K$1432,3,FALSE))," ",VLOOKUP(3,[1]作成!$H$1378:$K$1432,3,FALSE))</f>
        <v xml:space="preserve"> </v>
      </c>
      <c r="F107" s="102"/>
      <c r="G107" s="41"/>
      <c r="H107" s="42"/>
      <c r="I107" s="33"/>
      <c r="J107" s="41"/>
      <c r="K107" s="42"/>
      <c r="L107" s="33"/>
      <c r="M107" s="41"/>
      <c r="N107" s="42"/>
      <c r="O107" s="33"/>
      <c r="P107" s="25" t="str">
        <f>IF([1]計算!U31=0," ",[1]計算!U31)</f>
        <v xml:space="preserve"> </v>
      </c>
      <c r="Q107" s="17" t="s">
        <v>20</v>
      </c>
    </row>
    <row r="108" spans="1:18" ht="17.25" hidden="1" customHeight="1">
      <c r="A108" s="90"/>
      <c r="B108" s="93"/>
      <c r="C108" s="96"/>
      <c r="D108" s="99"/>
      <c r="E108" s="104" t="str">
        <f>IF(ISERROR(VLOOKUP(4,[1]作成!$H$1378:$K$1432,3,FALSE))," ",VLOOKUP(4,[1]作成!$H$1378:$K$1432,3,FALSE))</f>
        <v xml:space="preserve"> </v>
      </c>
      <c r="F108" s="105"/>
      <c r="G108" s="39"/>
      <c r="H108" s="23"/>
      <c r="I108" s="22"/>
      <c r="J108" s="39"/>
      <c r="K108" s="23"/>
      <c r="L108" s="22"/>
      <c r="M108" s="39"/>
      <c r="N108" s="23"/>
      <c r="O108" s="22"/>
      <c r="P108" s="25" t="str">
        <f>IF([1]計算!X31=0," ",[1]計算!X31)</f>
        <v xml:space="preserve"> </v>
      </c>
      <c r="Q108" s="21" t="s">
        <v>22</v>
      </c>
    </row>
    <row r="109" spans="1:18" ht="17.25" hidden="1" customHeight="1">
      <c r="A109" s="90"/>
      <c r="B109" s="93"/>
      <c r="C109" s="96"/>
      <c r="D109" s="99"/>
      <c r="E109" s="104" t="str">
        <f>IF(ISERROR(VLOOKUP(5,[1]作成!$H$1378:$K$1432,3,FALSE))," ",VLOOKUP(5,[1]作成!$H$1378:$K$1432,3,FALSE))</f>
        <v xml:space="preserve"> </v>
      </c>
      <c r="F109" s="105"/>
      <c r="G109" s="39"/>
      <c r="H109" s="23"/>
      <c r="I109" s="22"/>
      <c r="J109" s="39"/>
      <c r="K109" s="23"/>
      <c r="L109" s="22"/>
      <c r="M109" s="39"/>
      <c r="N109" s="23"/>
      <c r="O109" s="22"/>
      <c r="P109" s="25" t="str">
        <f>IF([1]計算!Z31=0," ",[1]計算!Z31)</f>
        <v xml:space="preserve"> </v>
      </c>
      <c r="Q109" s="21" t="s">
        <v>22</v>
      </c>
    </row>
    <row r="110" spans="1:18" ht="17.25" hidden="1" customHeight="1">
      <c r="A110" s="91"/>
      <c r="B110" s="94"/>
      <c r="C110" s="97"/>
      <c r="D110" s="100"/>
      <c r="E110" s="26" t="str">
        <f>IF(ISERROR(VLOOKUP(6,[1]作成!$H$1378:$K$1432,3,FALSE))," ",VLOOKUP(6,[1]作成!$H$1378:$K$1432,3,FALSE))</f>
        <v xml:space="preserve"> </v>
      </c>
      <c r="F110" s="27" t="str">
        <f>IF(ISERROR(VLOOKUP(7,[1]作成!$H$1378:$K$1432,3,FALSE))," ",VLOOKUP(7,[1]作成!$H$1378:$K$1432,3,FALSE))</f>
        <v xml:space="preserve"> </v>
      </c>
      <c r="G110" s="40"/>
      <c r="H110" s="30"/>
      <c r="I110" s="32"/>
      <c r="J110" s="40"/>
      <c r="K110" s="30"/>
      <c r="L110" s="32"/>
      <c r="M110" s="40"/>
      <c r="N110" s="30"/>
      <c r="O110" s="32"/>
      <c r="P110" s="123" t="str">
        <f>IF([1]人数!I37=0," ",[1]人数!I37)</f>
        <v xml:space="preserve"> </v>
      </c>
      <c r="Q110" s="123"/>
    </row>
    <row r="111" spans="1:18" ht="15.95" customHeight="1">
      <c r="A111" s="9"/>
      <c r="B111" s="9" t="s">
        <v>171</v>
      </c>
      <c r="C111" s="43"/>
      <c r="D111" s="9"/>
      <c r="E111" s="9"/>
      <c r="F111" s="9"/>
      <c r="P111" s="9"/>
      <c r="Q111" s="9"/>
      <c r="R111" s="9" t="s">
        <v>1</v>
      </c>
    </row>
    <row r="112" spans="1:18" ht="15.95" customHeight="1">
      <c r="A112" s="9"/>
      <c r="B112" s="9" t="s">
        <v>172</v>
      </c>
      <c r="C112" s="43"/>
      <c r="D112" s="9"/>
      <c r="E112" s="9"/>
      <c r="F112" s="9"/>
      <c r="L112" s="8" t="s">
        <v>173</v>
      </c>
      <c r="M112" s="8"/>
      <c r="N112" s="8"/>
      <c r="P112" s="9"/>
      <c r="Q112" s="9"/>
      <c r="R112" s="9" t="s">
        <v>1</v>
      </c>
    </row>
    <row r="113" spans="1:18" ht="15.95" customHeight="1">
      <c r="A113" s="9"/>
      <c r="B113" s="9" t="s">
        <v>174</v>
      </c>
      <c r="C113" s="43"/>
      <c r="D113" s="9"/>
      <c r="E113" s="9"/>
      <c r="F113" s="9"/>
      <c r="P113" s="9"/>
      <c r="Q113" s="9"/>
      <c r="R113" s="9" t="s">
        <v>1</v>
      </c>
    </row>
    <row r="114" spans="1:18" ht="15.95" customHeight="1">
      <c r="A114" s="9"/>
      <c r="B114" s="9"/>
      <c r="C114" s="43"/>
      <c r="D114" s="9"/>
      <c r="E114" s="9"/>
      <c r="F114" s="9"/>
      <c r="P114" s="9"/>
      <c r="Q114" s="9"/>
      <c r="R114" s="9" t="s">
        <v>1</v>
      </c>
    </row>
    <row r="115" spans="1:18" ht="15.95" customHeight="1">
      <c r="A115" s="9"/>
      <c r="B115" s="9"/>
      <c r="C115" s="43"/>
      <c r="D115" s="9"/>
      <c r="E115" s="9"/>
      <c r="F115" s="9"/>
      <c r="P115" s="9"/>
      <c r="Q115" s="9"/>
      <c r="R115" s="9" t="s">
        <v>1</v>
      </c>
    </row>
    <row r="116" spans="1:18" ht="15.95" hidden="1" customHeight="1">
      <c r="A116" s="9"/>
      <c r="B116" s="9"/>
      <c r="C116" s="43"/>
      <c r="D116" s="9"/>
      <c r="E116" s="9"/>
      <c r="F116" s="9"/>
      <c r="P116" s="9"/>
      <c r="Q116" s="9"/>
    </row>
    <row r="117" spans="1:18" ht="15.95" hidden="1" customHeight="1">
      <c r="A117" s="9"/>
      <c r="B117" s="9"/>
      <c r="C117" s="43"/>
      <c r="D117" s="9"/>
      <c r="E117" s="9"/>
      <c r="F117" s="9"/>
      <c r="P117" s="9"/>
      <c r="Q117" s="9"/>
    </row>
    <row r="118" spans="1:18" ht="15.95" hidden="1" customHeight="1">
      <c r="A118" s="9"/>
      <c r="B118" s="9"/>
      <c r="C118" s="43"/>
      <c r="D118" s="9"/>
      <c r="E118" s="9"/>
      <c r="F118" s="9"/>
      <c r="P118" s="9"/>
      <c r="Q118" s="9"/>
    </row>
    <row r="119" spans="1:18" ht="15.95" hidden="1" customHeight="1">
      <c r="A119" s="9"/>
      <c r="B119" s="9"/>
      <c r="C119" s="43"/>
      <c r="D119" s="9"/>
      <c r="E119" s="9"/>
      <c r="F119" s="9"/>
      <c r="P119" s="9"/>
      <c r="Q119" s="9"/>
    </row>
    <row r="120" spans="1:18" ht="15.95" hidden="1" customHeight="1">
      <c r="A120" s="9"/>
      <c r="B120" s="9"/>
      <c r="C120" s="43"/>
      <c r="D120" s="9"/>
      <c r="E120" s="9"/>
      <c r="F120" s="9"/>
      <c r="P120" s="9"/>
      <c r="Q120" s="9"/>
    </row>
    <row r="121" spans="1:18" ht="15.95" hidden="1" customHeight="1">
      <c r="A121" s="9"/>
      <c r="B121" s="9"/>
      <c r="C121" s="43"/>
      <c r="D121" s="9"/>
      <c r="E121" s="9"/>
      <c r="F121" s="9"/>
      <c r="P121" s="9"/>
      <c r="Q121" s="9"/>
    </row>
    <row r="122" spans="1:18" ht="15.95" hidden="1" customHeight="1">
      <c r="A122" s="9"/>
      <c r="B122" s="9"/>
      <c r="C122" s="43"/>
      <c r="D122" s="9"/>
      <c r="E122" s="9"/>
      <c r="F122" s="9"/>
      <c r="P122" s="9"/>
      <c r="Q122" s="9"/>
    </row>
    <row r="123" spans="1:18" ht="15.95" hidden="1" customHeight="1">
      <c r="A123" s="9"/>
      <c r="B123" s="9"/>
      <c r="C123" s="43"/>
      <c r="D123" s="9"/>
      <c r="E123" s="9"/>
      <c r="F123" s="9"/>
      <c r="P123" s="9"/>
      <c r="Q123" s="9"/>
    </row>
    <row r="124" spans="1:18" ht="15.95" hidden="1" customHeight="1">
      <c r="A124" s="9"/>
      <c r="B124" s="9"/>
      <c r="C124" s="43"/>
      <c r="D124" s="9"/>
      <c r="E124" s="9"/>
      <c r="F124" s="9"/>
      <c r="P124" s="9"/>
      <c r="Q124" s="9"/>
    </row>
    <row r="125" spans="1:18" ht="15.95" hidden="1" customHeight="1">
      <c r="A125" s="9"/>
      <c r="B125" s="9"/>
      <c r="C125" s="43"/>
      <c r="D125" s="9"/>
      <c r="E125" s="9"/>
      <c r="F125" s="9"/>
      <c r="P125" s="9"/>
      <c r="Q125" s="9"/>
    </row>
    <row r="126" spans="1:18" ht="15.95" hidden="1" customHeight="1">
      <c r="A126" s="9"/>
      <c r="B126" s="9"/>
      <c r="C126" s="43"/>
      <c r="D126" s="9"/>
      <c r="E126" s="9"/>
      <c r="F126" s="9"/>
      <c r="P126" s="9"/>
      <c r="Q126" s="9"/>
    </row>
    <row r="127" spans="1:18" ht="15.95" hidden="1" customHeight="1">
      <c r="A127" s="9"/>
      <c r="B127" s="9"/>
      <c r="C127" s="43"/>
      <c r="D127" s="9"/>
      <c r="E127" s="9"/>
      <c r="F127" s="9"/>
      <c r="P127" s="9"/>
      <c r="Q127" s="9"/>
    </row>
    <row r="128" spans="1:18" ht="15.95" hidden="1" customHeight="1">
      <c r="A128" s="9"/>
      <c r="B128" s="9"/>
      <c r="C128" s="43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43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43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43"/>
      <c r="D131" s="9"/>
      <c r="E131" s="9"/>
      <c r="F131" s="9"/>
      <c r="P131" s="9"/>
      <c r="Q131" s="9"/>
    </row>
    <row r="132" spans="1:17" ht="15.95" hidden="1" customHeight="1">
      <c r="A132" s="9"/>
      <c r="B132" s="9"/>
      <c r="C132" s="43"/>
      <c r="D132" s="9"/>
      <c r="E132" s="9"/>
      <c r="F132" s="9"/>
      <c r="P132" s="9"/>
      <c r="Q132" s="9"/>
    </row>
    <row r="133" spans="1:17"/>
    <row r="134" spans="1:17"/>
  </sheetData>
  <sheetProtection autoFilter="0"/>
  <autoFilter ref="R2:R132">
    <filterColumn colId="0">
      <customFilters>
        <customFilter operator="notEqual" val=" "/>
      </customFilters>
    </filterColumn>
  </autoFilter>
  <mergeCells count="228">
    <mergeCell ref="P110:Q110"/>
    <mergeCell ref="A107:A110"/>
    <mergeCell ref="B107:B110"/>
    <mergeCell ref="C107:C110"/>
    <mergeCell ref="D107:D110"/>
    <mergeCell ref="E107:F107"/>
    <mergeCell ref="E108:F108"/>
    <mergeCell ref="E109:F109"/>
    <mergeCell ref="N101:O101"/>
    <mergeCell ref="P102:Q102"/>
    <mergeCell ref="A103:A106"/>
    <mergeCell ref="B103:B106"/>
    <mergeCell ref="C103:C106"/>
    <mergeCell ref="D103:D106"/>
    <mergeCell ref="E103:F103"/>
    <mergeCell ref="E104:F104"/>
    <mergeCell ref="E105:F105"/>
    <mergeCell ref="P106:Q106"/>
    <mergeCell ref="A99:A102"/>
    <mergeCell ref="B99:B102"/>
    <mergeCell ref="C99:C102"/>
    <mergeCell ref="D99:D102"/>
    <mergeCell ref="E99:F99"/>
    <mergeCell ref="E100:F100"/>
    <mergeCell ref="E101:F101"/>
    <mergeCell ref="G94:H94"/>
    <mergeCell ref="P94:Q94"/>
    <mergeCell ref="A95:A98"/>
    <mergeCell ref="B95:B98"/>
    <mergeCell ref="C95:C98"/>
    <mergeCell ref="D95:D98"/>
    <mergeCell ref="E95:F95"/>
    <mergeCell ref="E96:F96"/>
    <mergeCell ref="E97:F97"/>
    <mergeCell ref="P98:Q98"/>
    <mergeCell ref="A91:A94"/>
    <mergeCell ref="B91:B94"/>
    <mergeCell ref="C91:C94"/>
    <mergeCell ref="D91:D94"/>
    <mergeCell ref="E91:F91"/>
    <mergeCell ref="E92:F92"/>
    <mergeCell ref="E93:F93"/>
    <mergeCell ref="N85:O85"/>
    <mergeCell ref="P86:Q86"/>
    <mergeCell ref="A87:A90"/>
    <mergeCell ref="B87:B90"/>
    <mergeCell ref="C87:C90"/>
    <mergeCell ref="D87:D90"/>
    <mergeCell ref="E87:F87"/>
    <mergeCell ref="E88:F88"/>
    <mergeCell ref="E89:F89"/>
    <mergeCell ref="P90:Q90"/>
    <mergeCell ref="A83:A86"/>
    <mergeCell ref="B83:B86"/>
    <mergeCell ref="C83:C86"/>
    <mergeCell ref="D83:D86"/>
    <mergeCell ref="E83:F83"/>
    <mergeCell ref="E84:F84"/>
    <mergeCell ref="E85:F85"/>
    <mergeCell ref="P78:Q78"/>
    <mergeCell ref="A79:A82"/>
    <mergeCell ref="B79:B82"/>
    <mergeCell ref="C79:C82"/>
    <mergeCell ref="D79:D82"/>
    <mergeCell ref="E79:F79"/>
    <mergeCell ref="E80:F80"/>
    <mergeCell ref="E81:F81"/>
    <mergeCell ref="P82:Q82"/>
    <mergeCell ref="A75:A78"/>
    <mergeCell ref="B75:B78"/>
    <mergeCell ref="C75:C78"/>
    <mergeCell ref="D75:D78"/>
    <mergeCell ref="E75:F75"/>
    <mergeCell ref="E76:F76"/>
    <mergeCell ref="E77:F77"/>
    <mergeCell ref="P70:Q70"/>
    <mergeCell ref="A71:A74"/>
    <mergeCell ref="B71:B74"/>
    <mergeCell ref="C71:C74"/>
    <mergeCell ref="D71:D74"/>
    <mergeCell ref="E71:F71"/>
    <mergeCell ref="E72:F72"/>
    <mergeCell ref="E73:F73"/>
    <mergeCell ref="P74:Q74"/>
    <mergeCell ref="A67:A70"/>
    <mergeCell ref="B67:B70"/>
    <mergeCell ref="C67:C70"/>
    <mergeCell ref="D67:D70"/>
    <mergeCell ref="E67:F67"/>
    <mergeCell ref="E68:F68"/>
    <mergeCell ref="E69:F69"/>
    <mergeCell ref="P62:Q62"/>
    <mergeCell ref="A63:A66"/>
    <mergeCell ref="B63:B66"/>
    <mergeCell ref="C63:C66"/>
    <mergeCell ref="D63:D66"/>
    <mergeCell ref="E63:F63"/>
    <mergeCell ref="E64:F64"/>
    <mergeCell ref="E65:F65"/>
    <mergeCell ref="P66:Q66"/>
    <mergeCell ref="A59:A62"/>
    <mergeCell ref="B59:B62"/>
    <mergeCell ref="C59:C62"/>
    <mergeCell ref="D59:D62"/>
    <mergeCell ref="E59:F59"/>
    <mergeCell ref="E60:F60"/>
    <mergeCell ref="E61:F61"/>
    <mergeCell ref="P54:Q54"/>
    <mergeCell ref="A55:A58"/>
    <mergeCell ref="B55:B58"/>
    <mergeCell ref="C55:C58"/>
    <mergeCell ref="D55:D58"/>
    <mergeCell ref="E55:F55"/>
    <mergeCell ref="E56:F56"/>
    <mergeCell ref="E57:F57"/>
    <mergeCell ref="P58:Q58"/>
    <mergeCell ref="A51:A54"/>
    <mergeCell ref="B51:B54"/>
    <mergeCell ref="C51:C54"/>
    <mergeCell ref="D51:D54"/>
    <mergeCell ref="E51:F51"/>
    <mergeCell ref="E52:F52"/>
    <mergeCell ref="E53:F53"/>
    <mergeCell ref="P46:Q46"/>
    <mergeCell ref="A47:A50"/>
    <mergeCell ref="B47:B50"/>
    <mergeCell ref="C47:C50"/>
    <mergeCell ref="D47:D50"/>
    <mergeCell ref="E47:F47"/>
    <mergeCell ref="E48:F48"/>
    <mergeCell ref="E49:F49"/>
    <mergeCell ref="P50:Q50"/>
    <mergeCell ref="A43:A46"/>
    <mergeCell ref="B43:B46"/>
    <mergeCell ref="C43:C46"/>
    <mergeCell ref="D43:D46"/>
    <mergeCell ref="E43:F43"/>
    <mergeCell ref="E44:F44"/>
    <mergeCell ref="E45:F45"/>
    <mergeCell ref="P38:Q38"/>
    <mergeCell ref="A39:A42"/>
    <mergeCell ref="B39:B42"/>
    <mergeCell ref="C39:C42"/>
    <mergeCell ref="D39:D42"/>
    <mergeCell ref="E39:F39"/>
    <mergeCell ref="E40:F40"/>
    <mergeCell ref="E41:F41"/>
    <mergeCell ref="P42:Q42"/>
    <mergeCell ref="A35:A38"/>
    <mergeCell ref="B35:B38"/>
    <mergeCell ref="C35:C38"/>
    <mergeCell ref="D35:D38"/>
    <mergeCell ref="E35:F35"/>
    <mergeCell ref="E36:F36"/>
    <mergeCell ref="E37:F37"/>
    <mergeCell ref="P30:Q30"/>
    <mergeCell ref="A31:A34"/>
    <mergeCell ref="B31:B34"/>
    <mergeCell ref="C31:C34"/>
    <mergeCell ref="D31:D34"/>
    <mergeCell ref="E31:F31"/>
    <mergeCell ref="E32:F32"/>
    <mergeCell ref="E33:F33"/>
    <mergeCell ref="P34:Q34"/>
    <mergeCell ref="A27:A30"/>
    <mergeCell ref="B27:B30"/>
    <mergeCell ref="C27:C30"/>
    <mergeCell ref="D27:D30"/>
    <mergeCell ref="E27:F27"/>
    <mergeCell ref="E28:F28"/>
    <mergeCell ref="E29:F29"/>
    <mergeCell ref="E13:F13"/>
    <mergeCell ref="P22:Q22"/>
    <mergeCell ref="A23:A26"/>
    <mergeCell ref="B23:B26"/>
    <mergeCell ref="C23:C26"/>
    <mergeCell ref="D23:D26"/>
    <mergeCell ref="E23:F23"/>
    <mergeCell ref="E24:F24"/>
    <mergeCell ref="E25:F25"/>
    <mergeCell ref="P26:Q26"/>
    <mergeCell ref="A19:A22"/>
    <mergeCell ref="B19:B22"/>
    <mergeCell ref="C19:C22"/>
    <mergeCell ref="D19:D22"/>
    <mergeCell ref="E19:F19"/>
    <mergeCell ref="E20:F20"/>
    <mergeCell ref="E21:F21"/>
    <mergeCell ref="A7:A10"/>
    <mergeCell ref="B7:B10"/>
    <mergeCell ref="C7:C10"/>
    <mergeCell ref="D7:D10"/>
    <mergeCell ref="E7:F7"/>
    <mergeCell ref="S7:S18"/>
    <mergeCell ref="E8:F8"/>
    <mergeCell ref="E9:F9"/>
    <mergeCell ref="P10:Q10"/>
    <mergeCell ref="A11:A14"/>
    <mergeCell ref="P14:Q14"/>
    <mergeCell ref="A15:A18"/>
    <mergeCell ref="B15:B18"/>
    <mergeCell ref="C15:C18"/>
    <mergeCell ref="D15:D18"/>
    <mergeCell ref="E15:F15"/>
    <mergeCell ref="E16:F16"/>
    <mergeCell ref="E17:F17"/>
    <mergeCell ref="P18:Q18"/>
    <mergeCell ref="B11:B14"/>
    <mergeCell ref="C11:C14"/>
    <mergeCell ref="D11:D14"/>
    <mergeCell ref="E11:F11"/>
    <mergeCell ref="E12:F12"/>
    <mergeCell ref="A3:A6"/>
    <mergeCell ref="B3:B6"/>
    <mergeCell ref="C3:F4"/>
    <mergeCell ref="G3:I4"/>
    <mergeCell ref="J3:L4"/>
    <mergeCell ref="M3:O4"/>
    <mergeCell ref="P3:Q3"/>
    <mergeCell ref="P4:Q4"/>
    <mergeCell ref="C5:C6"/>
    <mergeCell ref="D5:D6"/>
    <mergeCell ref="E5:F6"/>
    <mergeCell ref="G5:I6"/>
    <mergeCell ref="J5:L6"/>
    <mergeCell ref="M5:O6"/>
    <mergeCell ref="P5:Q5"/>
    <mergeCell ref="P6:Q6"/>
  </mergeCells>
  <phoneticPr fontId="3"/>
  <pageMargins left="0.70866141732283472" right="0.31496062992125984" top="0.55118110236220474" bottom="0.35433070866141736" header="0.31496062992125984" footer="0.31496062992125984"/>
  <pageSetup paperSize="9" scale="48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E43C70"/>
  </sheetPr>
  <dimension ref="A1:S134"/>
  <sheetViews>
    <sheetView view="pageBreakPreview" zoomScale="60" zoomScaleNormal="100" workbookViewId="0">
      <selection activeCell="L76" sqref="L76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17.75" style="44" customWidth="1"/>
    <col min="4" max="4" width="4.375" style="1" customWidth="1"/>
    <col min="5" max="6" width="17.75" style="1" customWidth="1"/>
    <col min="7" max="15" width="10.625" style="9" customWidth="1"/>
    <col min="16" max="16" width="11.5" style="1" customWidth="1"/>
    <col min="17" max="17" width="3.5" style="1" customWidth="1"/>
    <col min="18" max="18" width="3.5" style="9" customWidth="1"/>
    <col min="19" max="19" width="8.75" style="1" customWidth="1"/>
    <col min="20" max="16384" width="8.75" style="1" hidden="1"/>
  </cols>
  <sheetData>
    <row r="1" spans="1:19" ht="165.75" customHeight="1">
      <c r="E1" s="45" t="s">
        <v>189</v>
      </c>
    </row>
    <row r="2" spans="1:19" ht="45" customHeight="1">
      <c r="B2" s="2"/>
      <c r="C2" s="3"/>
      <c r="D2" s="4"/>
      <c r="E2" s="5">
        <v>8.9</v>
      </c>
      <c r="F2" s="6" t="s">
        <v>0</v>
      </c>
      <c r="G2" s="7"/>
      <c r="H2" s="7"/>
      <c r="I2" s="8"/>
      <c r="O2" s="10"/>
      <c r="P2" s="11" t="s">
        <v>180</v>
      </c>
      <c r="Q2" s="12"/>
      <c r="R2" s="9" t="s">
        <v>1</v>
      </c>
    </row>
    <row r="3" spans="1:19" ht="13.5" customHeight="1">
      <c r="A3" s="47" t="s">
        <v>2</v>
      </c>
      <c r="B3" s="47" t="s">
        <v>3</v>
      </c>
      <c r="C3" s="50" t="s">
        <v>4</v>
      </c>
      <c r="D3" s="51"/>
      <c r="E3" s="51"/>
      <c r="F3" s="52"/>
      <c r="G3" s="56" t="s">
        <v>5</v>
      </c>
      <c r="H3" s="57"/>
      <c r="I3" s="58"/>
      <c r="J3" s="56" t="s">
        <v>6</v>
      </c>
      <c r="K3" s="57"/>
      <c r="L3" s="58"/>
      <c r="M3" s="56" t="s">
        <v>7</v>
      </c>
      <c r="N3" s="57"/>
      <c r="O3" s="58"/>
      <c r="P3" s="62" t="s">
        <v>8</v>
      </c>
      <c r="Q3" s="62"/>
      <c r="R3" s="9" t="s">
        <v>1</v>
      </c>
    </row>
    <row r="4" spans="1:19" ht="13.5" customHeight="1">
      <c r="A4" s="48"/>
      <c r="B4" s="48"/>
      <c r="C4" s="53"/>
      <c r="D4" s="54"/>
      <c r="E4" s="54"/>
      <c r="F4" s="55"/>
      <c r="G4" s="59"/>
      <c r="H4" s="60"/>
      <c r="I4" s="61"/>
      <c r="J4" s="59"/>
      <c r="K4" s="60"/>
      <c r="L4" s="61"/>
      <c r="M4" s="59"/>
      <c r="N4" s="60"/>
      <c r="O4" s="61"/>
      <c r="P4" s="62" t="s">
        <v>9</v>
      </c>
      <c r="Q4" s="62"/>
      <c r="R4" s="9" t="s">
        <v>10</v>
      </c>
    </row>
    <row r="5" spans="1:19" ht="13.5" customHeight="1">
      <c r="A5" s="48"/>
      <c r="B5" s="48"/>
      <c r="C5" s="63" t="s">
        <v>11</v>
      </c>
      <c r="D5" s="65" t="s">
        <v>12</v>
      </c>
      <c r="E5" s="67" t="s">
        <v>13</v>
      </c>
      <c r="F5" s="68"/>
      <c r="G5" s="71" t="s">
        <v>14</v>
      </c>
      <c r="H5" s="72"/>
      <c r="I5" s="73"/>
      <c r="J5" s="77" t="s">
        <v>15</v>
      </c>
      <c r="K5" s="78"/>
      <c r="L5" s="79"/>
      <c r="M5" s="83" t="s">
        <v>16</v>
      </c>
      <c r="N5" s="84"/>
      <c r="O5" s="85"/>
      <c r="P5" s="62" t="s">
        <v>17</v>
      </c>
      <c r="Q5" s="62"/>
      <c r="R5" s="9" t="s">
        <v>10</v>
      </c>
    </row>
    <row r="6" spans="1:19" ht="13.5" customHeight="1">
      <c r="A6" s="49"/>
      <c r="B6" s="49"/>
      <c r="C6" s="64"/>
      <c r="D6" s="66"/>
      <c r="E6" s="69"/>
      <c r="F6" s="70"/>
      <c r="G6" s="74"/>
      <c r="H6" s="75"/>
      <c r="I6" s="76"/>
      <c r="J6" s="80"/>
      <c r="K6" s="81"/>
      <c r="L6" s="82"/>
      <c r="M6" s="86"/>
      <c r="N6" s="87"/>
      <c r="O6" s="88"/>
      <c r="P6" s="62" t="s">
        <v>18</v>
      </c>
      <c r="Q6" s="62"/>
      <c r="R6" s="9" t="s">
        <v>1</v>
      </c>
    </row>
    <row r="7" spans="1:19" ht="17.25" hidden="1" customHeight="1">
      <c r="A7" s="89" t="str">
        <f>IF([1]人数!$F12=0," ",[1]人数!$F12)</f>
        <v xml:space="preserve"> </v>
      </c>
      <c r="B7" s="92" t="s">
        <v>19</v>
      </c>
      <c r="C7" s="95" t="str">
        <f>IF(ISERROR(VLOOKUP(1,[1]作成!$H$2:$K$56,3,FALSE))," ",VLOOKUP(1,[1]作成!$H$2:$K$56,3,FALSE))</f>
        <v xml:space="preserve"> </v>
      </c>
      <c r="D7" s="98" t="str">
        <f>IF(ISERROR(VLOOKUP(2,[1]作成!$H$2:$K$56,4,FALSE))," ",VLOOKUP(2,[1]作成!$H$2:$K$56,4,FALSE))</f>
        <v xml:space="preserve"> </v>
      </c>
      <c r="E7" s="101" t="str">
        <f>IF(ISERROR(VLOOKUP(3,[1]作成!$H$2:$K$56,3,FALSE))," ",VLOOKUP(3,[1]作成!$H$2:$K$56,3,FALSE))</f>
        <v xml:space="preserve"> </v>
      </c>
      <c r="F7" s="102"/>
      <c r="G7" s="13"/>
      <c r="H7" s="14"/>
      <c r="I7" s="15"/>
      <c r="J7" s="13"/>
      <c r="K7" s="14"/>
      <c r="L7" s="15"/>
      <c r="M7" s="14"/>
      <c r="N7" s="14"/>
      <c r="O7" s="14"/>
      <c r="P7" s="16" t="str">
        <f>IF([1]計算!U6=0," ",[1]計算!U6)</f>
        <v xml:space="preserve"> </v>
      </c>
      <c r="Q7" s="17" t="s">
        <v>20</v>
      </c>
      <c r="S7" s="103" t="s">
        <v>21</v>
      </c>
    </row>
    <row r="8" spans="1:19" ht="17.25" hidden="1" customHeight="1">
      <c r="A8" s="90"/>
      <c r="B8" s="93"/>
      <c r="C8" s="96"/>
      <c r="D8" s="99"/>
      <c r="E8" s="104" t="str">
        <f>IF(ISERROR(VLOOKUP(4,[1]作成!$H$2:$K$56,3,FALSE))," ",VLOOKUP(4,[1]作成!$H$2:$K$56,3,FALSE))</f>
        <v xml:space="preserve"> </v>
      </c>
      <c r="F8" s="105"/>
      <c r="G8" s="18"/>
      <c r="H8" s="19"/>
      <c r="I8" s="20"/>
      <c r="J8" s="18"/>
      <c r="K8" s="19"/>
      <c r="L8" s="20"/>
      <c r="M8" s="19"/>
      <c r="N8" s="19"/>
      <c r="O8" s="19"/>
      <c r="P8" s="16" t="str">
        <f>IF([1]計算!X6=0," ",[1]計算!X6)</f>
        <v xml:space="preserve"> </v>
      </c>
      <c r="Q8" s="21" t="s">
        <v>22</v>
      </c>
      <c r="S8" s="103"/>
    </row>
    <row r="9" spans="1:19" ht="17.25" hidden="1" customHeight="1">
      <c r="A9" s="90"/>
      <c r="B9" s="93"/>
      <c r="C9" s="96"/>
      <c r="D9" s="99"/>
      <c r="E9" s="104" t="str">
        <f>IF(ISERROR(VLOOKUP(5,[1]作成!$H$2:$K$56,3,FALSE))," ",VLOOKUP(5,[1]作成!$H$2:$K$56,3,FALSE))</f>
        <v xml:space="preserve"> </v>
      </c>
      <c r="F9" s="105"/>
      <c r="G9" s="18"/>
      <c r="H9" s="19"/>
      <c r="I9" s="20"/>
      <c r="J9" s="18"/>
      <c r="K9" s="19"/>
      <c r="L9" s="22"/>
      <c r="M9" s="19"/>
      <c r="N9" s="19"/>
      <c r="O9" s="23"/>
      <c r="P9" s="16" t="str">
        <f>IF([1]計算!Z6=0," ",[1]計算!Z6)</f>
        <v xml:space="preserve"> </v>
      </c>
      <c r="Q9" s="21" t="s">
        <v>22</v>
      </c>
      <c r="S9" s="103"/>
    </row>
    <row r="10" spans="1:19" ht="17.25" hidden="1" customHeight="1">
      <c r="A10" s="91"/>
      <c r="B10" s="94"/>
      <c r="C10" s="97"/>
      <c r="D10" s="100"/>
      <c r="E10" s="24" t="str">
        <f>IF(ISERROR(VLOOKUP(6,[1]作成!$H$2:$K$56,3,FALSE))," ",VLOOKUP(6,[1]作成!$H$2:$K$56,3,FALSE))</f>
        <v xml:space="preserve"> </v>
      </c>
      <c r="F10" s="24" t="str">
        <f>IF(ISERROR(VLOOKUP(7,[1]作成!$H$2:$K$56,3,FALSE))," ",VLOOKUP(7,[1]作成!$H$2:$K$56,3,FALSE))</f>
        <v xml:space="preserve"> </v>
      </c>
      <c r="G10" s="18"/>
      <c r="H10" s="19"/>
      <c r="I10" s="22"/>
      <c r="J10" s="18"/>
      <c r="K10" s="19"/>
      <c r="L10" s="22"/>
      <c r="M10" s="19"/>
      <c r="N10" s="19"/>
      <c r="O10" s="23"/>
      <c r="P10" s="106" t="str">
        <f>IF([1]人数!I12=0," ",[1]人数!I12)</f>
        <v xml:space="preserve"> </v>
      </c>
      <c r="Q10" s="107"/>
      <c r="S10" s="103"/>
    </row>
    <row r="11" spans="1:19" ht="17.25" hidden="1" customHeight="1">
      <c r="A11" s="89" t="str">
        <f>IF([1]人数!$F13=0," ",[1]人数!$F13)</f>
        <v xml:space="preserve"> </v>
      </c>
      <c r="B11" s="108" t="s">
        <v>23</v>
      </c>
      <c r="C11" s="95" t="str">
        <f>IF(ISERROR(VLOOKUP(1,[1]作成!$H$57:$K$111,3,FALSE))," ",VLOOKUP(1,[1]作成!$H$57:$K$111,3,FALSE))</f>
        <v xml:space="preserve"> </v>
      </c>
      <c r="D11" s="98" t="str">
        <f>IF(ISERROR(VLOOKUP(2,[1]作成!$H$57:$K$111,4,FALSE))," ",VLOOKUP(2,[1]作成!$H$57:$K$111,4,FALSE))</f>
        <v xml:space="preserve"> </v>
      </c>
      <c r="E11" s="101" t="str">
        <f>IF(ISERROR(VLOOKUP(3,[1]作成!$H$57:$K$111,3,FALSE))," ",VLOOKUP(3,[1]作成!$H$57:$K$111,3,FALSE))</f>
        <v xml:space="preserve"> </v>
      </c>
      <c r="F11" s="102"/>
      <c r="G11" s="13"/>
      <c r="H11" s="14"/>
      <c r="I11" s="14"/>
      <c r="J11" s="13"/>
      <c r="K11" s="14"/>
      <c r="L11" s="15"/>
      <c r="M11" s="14"/>
      <c r="N11" s="14"/>
      <c r="O11" s="15"/>
      <c r="P11" s="16" t="str">
        <f>IF([1]計算!U7=0," ",[1]計算!U7)</f>
        <v xml:space="preserve"> </v>
      </c>
      <c r="Q11" s="17" t="s">
        <v>20</v>
      </c>
      <c r="S11" s="103"/>
    </row>
    <row r="12" spans="1:19" ht="17.25" hidden="1" customHeight="1">
      <c r="A12" s="90"/>
      <c r="B12" s="108"/>
      <c r="C12" s="96"/>
      <c r="D12" s="99"/>
      <c r="E12" s="104" t="str">
        <f>IF(ISERROR(VLOOKUP(4,[1]作成!$H$57:$K$111,3,FALSE))," ",VLOOKUP(4,[1]作成!$H$57:$K$111,3,FALSE))</f>
        <v xml:space="preserve"> </v>
      </c>
      <c r="F12" s="105"/>
      <c r="G12" s="18"/>
      <c r="H12" s="19"/>
      <c r="I12" s="23"/>
      <c r="J12" s="18"/>
      <c r="K12" s="19"/>
      <c r="L12" s="20"/>
      <c r="M12" s="19"/>
      <c r="N12" s="19"/>
      <c r="O12" s="20"/>
      <c r="P12" s="16" t="str">
        <f>IF([1]計算!X7=0," ",[1]計算!X7)</f>
        <v xml:space="preserve"> </v>
      </c>
      <c r="Q12" s="21" t="s">
        <v>22</v>
      </c>
      <c r="S12" s="103"/>
    </row>
    <row r="13" spans="1:19" ht="17.25" hidden="1" customHeight="1">
      <c r="A13" s="90"/>
      <c r="B13" s="108"/>
      <c r="C13" s="96"/>
      <c r="D13" s="99"/>
      <c r="E13" s="104" t="str">
        <f>IF(ISERROR(VLOOKUP(5,[1]作成!$H$57:$K$111,3,FALSE))," ",VLOOKUP(5,[1]作成!$H$57:$K$111,3,FALSE))</f>
        <v xml:space="preserve"> </v>
      </c>
      <c r="F13" s="105"/>
      <c r="G13" s="18"/>
      <c r="H13" s="19"/>
      <c r="I13" s="23"/>
      <c r="J13" s="18"/>
      <c r="K13" s="19"/>
      <c r="L13" s="20"/>
      <c r="M13" s="19"/>
      <c r="N13" s="19"/>
      <c r="O13" s="22"/>
      <c r="P13" s="16" t="str">
        <f>IF([1]計算!Z7=0," ",[1]計算!Z7)</f>
        <v xml:space="preserve"> </v>
      </c>
      <c r="Q13" s="21" t="s">
        <v>22</v>
      </c>
      <c r="S13" s="103"/>
    </row>
    <row r="14" spans="1:19" ht="17.25" hidden="1" customHeight="1">
      <c r="A14" s="91"/>
      <c r="B14" s="108"/>
      <c r="C14" s="97"/>
      <c r="D14" s="100"/>
      <c r="E14" s="26" t="str">
        <f>IF(ISERROR(VLOOKUP(6,[1]作成!$H$57:$K$111,3,FALSE))," ",VLOOKUP(6,[1]作成!$H$57:$K$111,3,FALSE))</f>
        <v xml:space="preserve"> </v>
      </c>
      <c r="F14" s="27" t="str">
        <f>IF(ISERROR(VLOOKUP(7,[1]作成!$H$57:$K$111,3,FALSE))," ",VLOOKUP(7,[1]作成!$H$57:$K$111,3,FALSE))</f>
        <v xml:space="preserve"> </v>
      </c>
      <c r="G14" s="28"/>
      <c r="H14" s="29"/>
      <c r="I14" s="30"/>
      <c r="J14" s="28"/>
      <c r="K14" s="29"/>
      <c r="L14" s="31"/>
      <c r="M14" s="29"/>
      <c r="N14" s="29"/>
      <c r="O14" s="32"/>
      <c r="P14" s="106" t="str">
        <f>IF([1]人数!I13=0," ",[1]人数!I13)</f>
        <v xml:space="preserve"> </v>
      </c>
      <c r="Q14" s="107"/>
      <c r="S14" s="103"/>
    </row>
    <row r="15" spans="1:19" ht="17.25" hidden="1" customHeight="1">
      <c r="A15" s="89" t="str">
        <f>IF([1]人数!$F14=0," ",[1]人数!$F14)</f>
        <v xml:space="preserve"> </v>
      </c>
      <c r="B15" s="108" t="s">
        <v>24</v>
      </c>
      <c r="C15" s="95" t="str">
        <f>IF(ISERROR(VLOOKUP(1,[1]作成!$H$112:$K$166,3,FALSE))," ",VLOOKUP(1,[1]作成!$H$112:$K$166,3,FALSE))</f>
        <v xml:space="preserve"> </v>
      </c>
      <c r="D15" s="98" t="str">
        <f>IF(ISERROR(VLOOKUP(2,[1]作成!$H$112:$K$166,4,FALSE))," ",VLOOKUP(2,[1]作成!$H$112:$K$166,4,FALSE))</f>
        <v xml:space="preserve"> </v>
      </c>
      <c r="E15" s="101" t="str">
        <f>IF(ISERROR(VLOOKUP(3,[1]作成!$H$112:$K$166,3,FALSE))," ",VLOOKUP(3,[1]作成!$H$112:$K$166,3,FALSE))</f>
        <v xml:space="preserve"> </v>
      </c>
      <c r="F15" s="102"/>
      <c r="G15" s="13"/>
      <c r="H15" s="14"/>
      <c r="I15" s="33"/>
      <c r="J15" s="13"/>
      <c r="K15" s="14"/>
      <c r="L15" s="15"/>
      <c r="M15" s="14"/>
      <c r="N15" s="14"/>
      <c r="O15" s="33"/>
      <c r="P15" s="16" t="str">
        <f>IF([1]計算!U8=0," ",[1]計算!U8)</f>
        <v xml:space="preserve"> </v>
      </c>
      <c r="Q15" s="17" t="s">
        <v>20</v>
      </c>
      <c r="S15" s="103"/>
    </row>
    <row r="16" spans="1:19" ht="17.25" hidden="1" customHeight="1">
      <c r="A16" s="90"/>
      <c r="B16" s="108"/>
      <c r="C16" s="96"/>
      <c r="D16" s="99"/>
      <c r="E16" s="104" t="str">
        <f>IF(ISERROR(VLOOKUP(4,[1]作成!$H$112:$K$166,3,FALSE))," ",VLOOKUP(4,[1]作成!$H$112:$K$166,3,FALSE))</f>
        <v xml:space="preserve"> </v>
      </c>
      <c r="F16" s="105"/>
      <c r="G16" s="18"/>
      <c r="H16" s="19"/>
      <c r="I16" s="22"/>
      <c r="J16" s="18"/>
      <c r="K16" s="19"/>
      <c r="L16" s="20"/>
      <c r="M16" s="19"/>
      <c r="N16" s="19"/>
      <c r="O16" s="22"/>
      <c r="P16" s="16" t="str">
        <f>IF([1]計算!X8=0," ",[1]計算!X8)</f>
        <v xml:space="preserve"> </v>
      </c>
      <c r="Q16" s="21" t="s">
        <v>22</v>
      </c>
      <c r="S16" s="103"/>
    </row>
    <row r="17" spans="1:19" ht="17.25" hidden="1" customHeight="1">
      <c r="A17" s="90"/>
      <c r="B17" s="108"/>
      <c r="C17" s="96"/>
      <c r="D17" s="99"/>
      <c r="E17" s="104" t="str">
        <f>IF(ISERROR(VLOOKUP(5,[1]作成!$H$112:$K$166,3,FALSE))," ",VLOOKUP(5,[1]作成!$H$112:$K$166,3,FALSE))</f>
        <v xml:space="preserve"> </v>
      </c>
      <c r="F17" s="105"/>
      <c r="G17" s="18"/>
      <c r="H17" s="19"/>
      <c r="I17" s="22"/>
      <c r="J17" s="18"/>
      <c r="K17" s="19"/>
      <c r="L17" s="22"/>
      <c r="M17" s="19"/>
      <c r="N17" s="19"/>
      <c r="O17" s="22"/>
      <c r="P17" s="16" t="str">
        <f>IF([1]計算!Z8=0," ",[1]計算!Z8)</f>
        <v xml:space="preserve"> </v>
      </c>
      <c r="Q17" s="21" t="s">
        <v>22</v>
      </c>
      <c r="S17" s="103"/>
    </row>
    <row r="18" spans="1:19" ht="17.25" hidden="1" customHeight="1">
      <c r="A18" s="91"/>
      <c r="B18" s="108"/>
      <c r="C18" s="97"/>
      <c r="D18" s="100"/>
      <c r="E18" s="26" t="str">
        <f>IF(ISERROR(VLOOKUP(6,[1]作成!$H$112:$K$166,3,FALSE))," ",VLOOKUP(6,[1]作成!$H$112:$K$166,3,FALSE))</f>
        <v xml:space="preserve"> </v>
      </c>
      <c r="F18" s="27" t="str">
        <f>IF(ISERROR(VLOOKUP(7,[1]作成!$H$112:$K$166,3,FALSE))," ",VLOOKUP(7,[1]作成!$H$112:$K$166,3,FALSE))</f>
        <v xml:space="preserve"> </v>
      </c>
      <c r="G18" s="28"/>
      <c r="H18" s="29"/>
      <c r="I18" s="32"/>
      <c r="J18" s="28"/>
      <c r="K18" s="29"/>
      <c r="L18" s="32"/>
      <c r="M18" s="29"/>
      <c r="N18" s="29"/>
      <c r="O18" s="32"/>
      <c r="P18" s="106" t="str">
        <f>IF([1]人数!I14=0," ",[1]人数!I14)</f>
        <v xml:space="preserve"> </v>
      </c>
      <c r="Q18" s="107"/>
      <c r="S18" s="103"/>
    </row>
    <row r="19" spans="1:19" ht="17.25" customHeight="1">
      <c r="A19" s="89">
        <f>IF([1]人数!$F15=0," ",[1]人数!$F15)</f>
        <v>30</v>
      </c>
      <c r="B19" s="108" t="s">
        <v>25</v>
      </c>
      <c r="C19" s="95" t="str">
        <f>IF(ISERROR(VLOOKUP(1,[1]作成!$H$167:$K$221,3,FALSE))," ",VLOOKUP(1,[1]作成!$H$167:$K$221,3,FALSE))</f>
        <v>むぎごはん</v>
      </c>
      <c r="D19" s="98" t="str">
        <f>IF(ISERROR(VLOOKUP(2,[1]作成!$H$167:$K$221,4,FALSE))," ",VLOOKUP(2,[1]作成!$H$167:$K$221,4,FALSE))</f>
        <v>牛乳</v>
      </c>
      <c r="E19" s="101" t="str">
        <f>IF(ISERROR(VLOOKUP(3,[1]作成!$H$167:$K$221,3,FALSE))," ",VLOOKUP(3,[1]作成!$H$167:$K$221,3,FALSE))</f>
        <v>なつやさいカレー</v>
      </c>
      <c r="F19" s="102"/>
      <c r="G19" s="18" t="s">
        <v>26</v>
      </c>
      <c r="H19" s="19"/>
      <c r="I19" s="22"/>
      <c r="J19" s="18" t="s">
        <v>27</v>
      </c>
      <c r="K19" s="19" t="s">
        <v>198</v>
      </c>
      <c r="L19" s="20" t="s">
        <v>29</v>
      </c>
      <c r="M19" s="19" t="s">
        <v>30</v>
      </c>
      <c r="N19" s="19" t="s">
        <v>31</v>
      </c>
      <c r="O19" s="46" t="s">
        <v>32</v>
      </c>
      <c r="P19" s="16">
        <f>IF([1]計算!U9=0," ",[1]計算!U9)</f>
        <v>768.26840000000027</v>
      </c>
      <c r="Q19" s="17" t="s">
        <v>20</v>
      </c>
      <c r="R19" s="9" t="s">
        <v>33</v>
      </c>
    </row>
    <row r="20" spans="1:19" ht="17.25" customHeight="1">
      <c r="A20" s="90"/>
      <c r="B20" s="108"/>
      <c r="C20" s="96"/>
      <c r="D20" s="99"/>
      <c r="E20" s="104" t="str">
        <f>IF(ISERROR(VLOOKUP(4,[1]作成!$H$167:$K$221,3,FALSE))," ",VLOOKUP(4,[1]作成!$H$167:$K$221,3,FALSE))</f>
        <v>フルーツカクテル</v>
      </c>
      <c r="F20" s="105"/>
      <c r="G20" s="18" t="s">
        <v>34</v>
      </c>
      <c r="H20" s="19"/>
      <c r="I20" s="22"/>
      <c r="J20" s="18" t="s">
        <v>35</v>
      </c>
      <c r="K20" s="19" t="s">
        <v>199</v>
      </c>
      <c r="L20" s="22" t="s">
        <v>37</v>
      </c>
      <c r="M20" s="19" t="s">
        <v>38</v>
      </c>
      <c r="N20" s="19" t="s">
        <v>39</v>
      </c>
      <c r="O20" s="46" t="s">
        <v>197</v>
      </c>
      <c r="P20" s="16">
        <f>IF([1]計算!X9=0," ",[1]計算!X9)</f>
        <v>20.610910000000008</v>
      </c>
      <c r="Q20" s="21" t="s">
        <v>22</v>
      </c>
      <c r="R20" s="9" t="s">
        <v>1</v>
      </c>
    </row>
    <row r="21" spans="1:19" ht="17.25" customHeight="1">
      <c r="A21" s="90"/>
      <c r="B21" s="108"/>
      <c r="C21" s="96"/>
      <c r="D21" s="99"/>
      <c r="E21" s="104" t="str">
        <f>IF(ISERROR(VLOOKUP(5,[1]作成!$H$167:$K$221,3,FALSE))," ",VLOOKUP(5,[1]作成!$H$167:$K$221,3,FALSE))</f>
        <v xml:space="preserve"> </v>
      </c>
      <c r="F21" s="105"/>
      <c r="G21" s="18" t="s">
        <v>40</v>
      </c>
      <c r="H21" s="19"/>
      <c r="I21" s="22"/>
      <c r="J21" s="18" t="s">
        <v>200</v>
      </c>
      <c r="K21" s="19" t="s">
        <v>42</v>
      </c>
      <c r="L21" s="22"/>
      <c r="M21" s="19" t="s">
        <v>43</v>
      </c>
      <c r="N21" s="19" t="s">
        <v>44</v>
      </c>
      <c r="O21" s="46"/>
      <c r="P21" s="16">
        <f>IF([1]計算!Z9=0," ",[1]計算!Z9)</f>
        <v>21.63741000000001</v>
      </c>
      <c r="Q21" s="21" t="s">
        <v>22</v>
      </c>
      <c r="R21" s="9" t="s">
        <v>45</v>
      </c>
    </row>
    <row r="22" spans="1:19" ht="17.25" customHeight="1">
      <c r="A22" s="91"/>
      <c r="B22" s="108"/>
      <c r="C22" s="97"/>
      <c r="D22" s="100"/>
      <c r="E22" s="26" t="str">
        <f>IF(ISERROR(VLOOKUP(6,[1]作成!$H$167:$K$221,3,FALSE))," ",VLOOKUP(6,[1]作成!$H$167:$K$221,3,FALSE))</f>
        <v xml:space="preserve"> </v>
      </c>
      <c r="F22" s="27" t="str">
        <f>IF(ISERROR(VLOOKUP(7,[1]作成!$H$167:$K$221,3,FALSE))," ",VLOOKUP(7,[1]作成!$H$167:$K$221,3,FALSE))</f>
        <v xml:space="preserve"> </v>
      </c>
      <c r="G22" s="18"/>
      <c r="H22" s="19"/>
      <c r="I22" s="22"/>
      <c r="J22" s="18" t="s">
        <v>46</v>
      </c>
      <c r="K22" s="19" t="s">
        <v>47</v>
      </c>
      <c r="L22" s="22"/>
      <c r="M22" s="19" t="s">
        <v>48</v>
      </c>
      <c r="N22" s="23" t="s">
        <v>49</v>
      </c>
      <c r="O22" s="46"/>
      <c r="P22" s="106" t="str">
        <f>IF([1]人数!I15=0," ",[1]人数!I15)</f>
        <v xml:space="preserve"> </v>
      </c>
      <c r="Q22" s="107"/>
      <c r="R22" s="9" t="s">
        <v>1</v>
      </c>
    </row>
    <row r="23" spans="1:19" ht="17.25" customHeight="1">
      <c r="A23" s="89">
        <f>IF([1]人数!$F16=0," ",[1]人数!$F16)</f>
        <v>31</v>
      </c>
      <c r="B23" s="108" t="s">
        <v>50</v>
      </c>
      <c r="C23" s="95" t="str">
        <f>IF(ISERROR(VLOOKUP(1,[1]作成!$H$222:$K$276,3,FALSE))," ",VLOOKUP(1,[1]作成!$H$222:$K$276,3,FALSE))</f>
        <v>ごはん</v>
      </c>
      <c r="D23" s="98" t="str">
        <f>IF(ISERROR(VLOOKUP(2,[1]作成!$H$222:$K$276,4,FALSE))," ",VLOOKUP(2,[1]作成!$H$222:$K$276,4,FALSE))</f>
        <v>牛乳</v>
      </c>
      <c r="E23" s="101" t="str">
        <f>IF(ISERROR(VLOOKUP(3,[1]作成!$H$222:$K$276,3,FALSE))," ",VLOOKUP(3,[1]作成!$H$222:$K$276,3,FALSE))</f>
        <v>プルコギふう</v>
      </c>
      <c r="F23" s="102"/>
      <c r="G23" s="13" t="s">
        <v>26</v>
      </c>
      <c r="H23" s="14" t="s">
        <v>40</v>
      </c>
      <c r="I23" s="33"/>
      <c r="J23" s="13" t="s">
        <v>27</v>
      </c>
      <c r="K23" s="14" t="s">
        <v>51</v>
      </c>
      <c r="L23" s="15"/>
      <c r="M23" s="14" t="s">
        <v>52</v>
      </c>
      <c r="N23" s="14" t="s">
        <v>53</v>
      </c>
      <c r="O23" s="15"/>
      <c r="P23" s="16">
        <f>IF([1]計算!U10=0," ",[1]計算!U10)</f>
        <v>660.72080000000017</v>
      </c>
      <c r="Q23" s="17" t="s">
        <v>20</v>
      </c>
      <c r="R23" s="9" t="s">
        <v>1</v>
      </c>
    </row>
    <row r="24" spans="1:19" ht="17.25" customHeight="1">
      <c r="A24" s="90"/>
      <c r="B24" s="108"/>
      <c r="C24" s="96"/>
      <c r="D24" s="99"/>
      <c r="E24" s="104" t="str">
        <f>IF(ISERROR(VLOOKUP(4,[1]作成!$H$222:$K$276,3,FALSE))," ",VLOOKUP(4,[1]作成!$H$222:$K$276,3,FALSE))</f>
        <v>ひやしちゅうか</v>
      </c>
      <c r="F24" s="105"/>
      <c r="G24" s="18" t="s">
        <v>54</v>
      </c>
      <c r="H24" s="19"/>
      <c r="I24" s="22"/>
      <c r="J24" s="18" t="s">
        <v>41</v>
      </c>
      <c r="K24" s="19" t="s">
        <v>55</v>
      </c>
      <c r="L24" s="20"/>
      <c r="M24" s="19" t="s">
        <v>32</v>
      </c>
      <c r="N24" s="19" t="s">
        <v>56</v>
      </c>
      <c r="O24" s="20"/>
      <c r="P24" s="16">
        <f>IF([1]計算!X10=0," ",[1]計算!X10)</f>
        <v>25.981619999999999</v>
      </c>
      <c r="Q24" s="21" t="s">
        <v>57</v>
      </c>
      <c r="R24" s="9" t="s">
        <v>58</v>
      </c>
    </row>
    <row r="25" spans="1:19" ht="17.25" customHeight="1">
      <c r="A25" s="90"/>
      <c r="B25" s="108"/>
      <c r="C25" s="96"/>
      <c r="D25" s="99"/>
      <c r="E25" s="104" t="str">
        <f>IF(ISERROR(VLOOKUP(5,[1]作成!$H$222:$K$276,3,FALSE))," ",VLOOKUP(5,[1]作成!$H$222:$K$276,3,FALSE))</f>
        <v>キャンディーチーズ</v>
      </c>
      <c r="F25" s="105"/>
      <c r="G25" s="18" t="s">
        <v>59</v>
      </c>
      <c r="H25" s="19"/>
      <c r="I25" s="22"/>
      <c r="J25" s="18" t="s">
        <v>60</v>
      </c>
      <c r="K25" s="19" t="s">
        <v>61</v>
      </c>
      <c r="L25" s="20"/>
      <c r="M25" s="19" t="s">
        <v>38</v>
      </c>
      <c r="N25" s="19" t="s">
        <v>62</v>
      </c>
      <c r="O25" s="22"/>
      <c r="P25" s="16">
        <f>IF([1]計算!Z10=0," ",[1]計算!Z10)</f>
        <v>22.264680000000002</v>
      </c>
      <c r="Q25" s="21" t="s">
        <v>22</v>
      </c>
      <c r="R25" s="9" t="s">
        <v>33</v>
      </c>
    </row>
    <row r="26" spans="1:19" ht="17.25" customHeight="1">
      <c r="A26" s="91"/>
      <c r="B26" s="108"/>
      <c r="C26" s="97"/>
      <c r="D26" s="100"/>
      <c r="E26" s="26" t="str">
        <f>IF(ISERROR(VLOOKUP(6,[1]作成!$H$222:$K$276,3,FALSE))," ",VLOOKUP(6,[1]作成!$H$222:$K$276,3,FALSE))</f>
        <v xml:space="preserve"> </v>
      </c>
      <c r="F26" s="27" t="str">
        <f>IF(ISERROR(VLOOKUP(7,[1]作成!$H$222:$K$276,3,FALSE))," ",VLOOKUP(7,[1]作成!$H$222:$K$276,3,FALSE))</f>
        <v xml:space="preserve"> </v>
      </c>
      <c r="G26" s="28" t="s">
        <v>63</v>
      </c>
      <c r="H26" s="29"/>
      <c r="I26" s="32"/>
      <c r="J26" s="28" t="s">
        <v>64</v>
      </c>
      <c r="K26" s="29" t="s">
        <v>65</v>
      </c>
      <c r="L26" s="31"/>
      <c r="M26" s="29" t="s">
        <v>66</v>
      </c>
      <c r="N26" s="29"/>
      <c r="O26" s="32"/>
      <c r="P26" s="106" t="str">
        <f>IF([1]人数!I16=0," ",[1]人数!I16)</f>
        <v xml:space="preserve"> </v>
      </c>
      <c r="Q26" s="107"/>
      <c r="R26" s="9" t="s">
        <v>1</v>
      </c>
    </row>
    <row r="27" spans="1:19" ht="17.25" customHeight="1">
      <c r="A27" s="89">
        <f>IF([1]人数!$F17=0," ",[1]人数!$F17)</f>
        <v>3</v>
      </c>
      <c r="B27" s="92" t="s">
        <v>19</v>
      </c>
      <c r="C27" s="95" t="str">
        <f>IF(ISERROR(VLOOKUP(1,[1]作成!$H$277:$K$331,3,FALSE))," ",VLOOKUP(1,[1]作成!$H$277:$K$331,3,FALSE))</f>
        <v>ごはん</v>
      </c>
      <c r="D27" s="98" t="str">
        <f>IF(ISERROR(VLOOKUP(2,[1]作成!$H$277:$K$331,4,FALSE))," ",VLOOKUP(2,[1]作成!$H$277:$K$331,4,FALSE))</f>
        <v>牛乳</v>
      </c>
      <c r="E27" s="101" t="str">
        <f>IF(ISERROR(VLOOKUP(3,[1]作成!$H$277:$K$331,3,FALSE))," ",VLOOKUP(3,[1]作成!$H$277:$K$331,3,FALSE))</f>
        <v>くろずのすぶた</v>
      </c>
      <c r="F27" s="102"/>
      <c r="G27" s="18" t="s">
        <v>26</v>
      </c>
      <c r="H27" s="19" t="s">
        <v>67</v>
      </c>
      <c r="I27" s="20"/>
      <c r="J27" s="18" t="s">
        <v>35</v>
      </c>
      <c r="K27" s="19" t="s">
        <v>68</v>
      </c>
      <c r="L27" s="20" t="s">
        <v>60</v>
      </c>
      <c r="M27" s="19" t="s">
        <v>52</v>
      </c>
      <c r="N27" s="19" t="s">
        <v>69</v>
      </c>
      <c r="O27" s="19"/>
      <c r="P27" s="16">
        <f>IF([1]計算!U11=0," ",[1]計算!U11)</f>
        <v>638.62819999999999</v>
      </c>
      <c r="Q27" s="17" t="s">
        <v>70</v>
      </c>
      <c r="R27" s="9" t="s">
        <v>1</v>
      </c>
    </row>
    <row r="28" spans="1:19" ht="17.25" customHeight="1">
      <c r="A28" s="90"/>
      <c r="B28" s="93"/>
      <c r="C28" s="96"/>
      <c r="D28" s="99"/>
      <c r="E28" s="104" t="str">
        <f>IF(ISERROR(VLOOKUP(4,[1]作成!$H$277:$K$331,3,FALSE))," ",VLOOKUP(4,[1]作成!$H$277:$K$331,3,FALSE))</f>
        <v>ワンタンスープ</v>
      </c>
      <c r="F28" s="105"/>
      <c r="G28" s="18" t="s">
        <v>54</v>
      </c>
      <c r="H28" s="19"/>
      <c r="I28" s="20"/>
      <c r="J28" s="18" t="s">
        <v>71</v>
      </c>
      <c r="K28" s="19" t="s">
        <v>41</v>
      </c>
      <c r="L28" s="22" t="s">
        <v>72</v>
      </c>
      <c r="M28" s="19" t="s">
        <v>73</v>
      </c>
      <c r="N28" s="19" t="s">
        <v>73</v>
      </c>
      <c r="O28" s="23"/>
      <c r="P28" s="16">
        <f>IF([1]計算!X11=0," ",[1]計算!X11)</f>
        <v>25.76842000000001</v>
      </c>
      <c r="Q28" s="21" t="s">
        <v>22</v>
      </c>
      <c r="R28" s="9" t="s">
        <v>58</v>
      </c>
    </row>
    <row r="29" spans="1:19" ht="17.25" customHeight="1">
      <c r="A29" s="90"/>
      <c r="B29" s="93"/>
      <c r="C29" s="96"/>
      <c r="D29" s="99"/>
      <c r="E29" s="104" t="str">
        <f>IF(ISERROR(VLOOKUP(5,[1]作成!$H$277:$K$331,3,FALSE))," ",VLOOKUP(5,[1]作成!$H$277:$K$331,3,FALSE))</f>
        <v>なし</v>
      </c>
      <c r="F29" s="105"/>
      <c r="G29" s="18" t="s">
        <v>34</v>
      </c>
      <c r="H29" s="19"/>
      <c r="I29" s="20"/>
      <c r="J29" s="18" t="s">
        <v>74</v>
      </c>
      <c r="K29" s="19" t="s">
        <v>64</v>
      </c>
      <c r="L29" s="22" t="s">
        <v>75</v>
      </c>
      <c r="M29" s="19" t="s">
        <v>38</v>
      </c>
      <c r="N29" s="19" t="s">
        <v>76</v>
      </c>
      <c r="O29" s="23"/>
      <c r="P29" s="16">
        <f>IF([1]計算!Z11=0," ",[1]計算!Z11)</f>
        <v>16.57114</v>
      </c>
      <c r="Q29" s="21" t="s">
        <v>77</v>
      </c>
      <c r="R29" s="9" t="s">
        <v>1</v>
      </c>
    </row>
    <row r="30" spans="1:19" ht="17.25" customHeight="1">
      <c r="A30" s="91"/>
      <c r="B30" s="94"/>
      <c r="C30" s="97"/>
      <c r="D30" s="100"/>
      <c r="E30" s="24" t="str">
        <f>IF(ISERROR(VLOOKUP(6,[1]作成!$H$277:$K$331,3,FALSE))," ",VLOOKUP(6,[1]作成!$H$277:$K$331,3,FALSE))</f>
        <v>ふりかけ</v>
      </c>
      <c r="F30" s="24" t="str">
        <f>IF(ISERROR(VLOOKUP(7,[1]作成!$H$277:$K$331,3,FALSE))," ",VLOOKUP(7,[1]作成!$H$277:$K$331,3,FALSE))</f>
        <v xml:space="preserve"> </v>
      </c>
      <c r="G30" s="18" t="s">
        <v>78</v>
      </c>
      <c r="H30" s="19"/>
      <c r="I30" s="20"/>
      <c r="J30" s="18" t="s">
        <v>79</v>
      </c>
      <c r="K30" s="19" t="s">
        <v>80</v>
      </c>
      <c r="L30" s="22"/>
      <c r="M30" s="19" t="s">
        <v>81</v>
      </c>
      <c r="N30" s="23"/>
      <c r="O30" s="23"/>
      <c r="P30" s="106" t="str">
        <f>IF([1]人数!I17=0," ",[1]人数!I17)</f>
        <v xml:space="preserve"> </v>
      </c>
      <c r="Q30" s="107"/>
      <c r="R30" s="9" t="s">
        <v>1</v>
      </c>
    </row>
    <row r="31" spans="1:19" ht="17.25" customHeight="1">
      <c r="A31" s="89">
        <f>IF([1]人数!$F18=0," ",[1]人数!$F18)</f>
        <v>4</v>
      </c>
      <c r="B31" s="108" t="s">
        <v>23</v>
      </c>
      <c r="C31" s="95" t="s">
        <v>84</v>
      </c>
      <c r="D31" s="98" t="str">
        <f>IF(ISERROR(VLOOKUP(2,[1]作成!$H$332:$K$386,4,FALSE))," ",VLOOKUP(2,[1]作成!$H$332:$K$386,4,FALSE))</f>
        <v>牛乳</v>
      </c>
      <c r="E31" s="101" t="s">
        <v>181</v>
      </c>
      <c r="F31" s="102"/>
      <c r="G31" s="13" t="s">
        <v>26</v>
      </c>
      <c r="H31" s="14" t="s">
        <v>54</v>
      </c>
      <c r="I31" s="15"/>
      <c r="J31" s="13" t="s">
        <v>41</v>
      </c>
      <c r="K31" s="14" t="s">
        <v>83</v>
      </c>
      <c r="L31" s="15"/>
      <c r="M31" s="14" t="s">
        <v>84</v>
      </c>
      <c r="N31" s="14" t="s">
        <v>85</v>
      </c>
      <c r="O31" s="15" t="s">
        <v>43</v>
      </c>
      <c r="P31" s="16">
        <f>IF([1]計算!U12=0," ",[1]計算!U12)</f>
        <v>688.03316000000018</v>
      </c>
      <c r="Q31" s="17" t="s">
        <v>86</v>
      </c>
      <c r="R31" s="9" t="s">
        <v>1</v>
      </c>
    </row>
    <row r="32" spans="1:19" ht="17.25" customHeight="1">
      <c r="A32" s="90"/>
      <c r="B32" s="108"/>
      <c r="C32" s="96"/>
      <c r="D32" s="99"/>
      <c r="E32" s="104" t="s">
        <v>184</v>
      </c>
      <c r="F32" s="105"/>
      <c r="G32" s="18" t="s">
        <v>91</v>
      </c>
      <c r="H32" s="19" t="s">
        <v>144</v>
      </c>
      <c r="I32" s="22"/>
      <c r="J32" s="18" t="s">
        <v>27</v>
      </c>
      <c r="K32" s="19" t="s">
        <v>60</v>
      </c>
      <c r="L32" s="20"/>
      <c r="M32" s="19" t="s">
        <v>38</v>
      </c>
      <c r="N32" s="19" t="s">
        <v>81</v>
      </c>
      <c r="O32" s="20" t="s">
        <v>89</v>
      </c>
      <c r="P32" s="16">
        <f>IF([1]計算!X12=0," ",[1]計算!X12)</f>
        <v>27.878275999999996</v>
      </c>
      <c r="Q32" s="21" t="s">
        <v>22</v>
      </c>
      <c r="R32" s="9" t="s">
        <v>1</v>
      </c>
    </row>
    <row r="33" spans="1:18" ht="17.25" customHeight="1">
      <c r="A33" s="90"/>
      <c r="B33" s="108"/>
      <c r="C33" s="96"/>
      <c r="D33" s="99"/>
      <c r="E33" s="104" t="s">
        <v>183</v>
      </c>
      <c r="F33" s="105"/>
      <c r="G33" s="18" t="s">
        <v>59</v>
      </c>
      <c r="H33" s="19" t="s">
        <v>82</v>
      </c>
      <c r="I33" s="22"/>
      <c r="J33" s="18" t="s">
        <v>35</v>
      </c>
      <c r="K33" s="19" t="s">
        <v>65</v>
      </c>
      <c r="L33" s="20"/>
      <c r="M33" s="19" t="s">
        <v>32</v>
      </c>
      <c r="N33" s="19" t="s">
        <v>90</v>
      </c>
      <c r="O33" s="20"/>
      <c r="P33" s="16">
        <f>IF([1]計算!Z12=0," ",[1]計算!Z12)</f>
        <v>30.318852000000007</v>
      </c>
      <c r="Q33" s="21" t="s">
        <v>22</v>
      </c>
      <c r="R33" s="9" t="s">
        <v>1</v>
      </c>
    </row>
    <row r="34" spans="1:18" ht="17.25" customHeight="1">
      <c r="A34" s="91"/>
      <c r="B34" s="108"/>
      <c r="C34" s="97"/>
      <c r="D34" s="100"/>
      <c r="E34" s="26" t="str">
        <f>IF(ISERROR(VLOOKUP(6,[1]作成!$H$332:$K$386,3,FALSE))," ",VLOOKUP(6,[1]作成!$H$332:$K$386,3,FALSE))</f>
        <v xml:space="preserve"> </v>
      </c>
      <c r="F34" s="27" t="str">
        <f>IF(ISERROR(VLOOKUP(7,[1]作成!$H$332:$K$386,3,FALSE))," ",VLOOKUP(7,[1]作成!$H$332:$K$386,3,FALSE))</f>
        <v xml:space="preserve"> </v>
      </c>
      <c r="G34" s="28" t="s">
        <v>88</v>
      </c>
      <c r="H34" s="29"/>
      <c r="I34" s="32"/>
      <c r="J34" s="28" t="s">
        <v>187</v>
      </c>
      <c r="K34" s="29"/>
      <c r="L34" s="32"/>
      <c r="M34" s="29" t="s">
        <v>94</v>
      </c>
      <c r="N34" s="29" t="s">
        <v>48</v>
      </c>
      <c r="O34" s="32"/>
      <c r="P34" s="106" t="str">
        <f>IF([1]人数!I18=0," ",[1]人数!I18)</f>
        <v xml:space="preserve"> </v>
      </c>
      <c r="Q34" s="107"/>
      <c r="R34" s="9" t="s">
        <v>95</v>
      </c>
    </row>
    <row r="35" spans="1:18" ht="17.25" customHeight="1">
      <c r="A35" s="89">
        <f>IF([1]人数!$F19=0," ",[1]人数!$F19)</f>
        <v>5</v>
      </c>
      <c r="B35" s="108" t="s">
        <v>24</v>
      </c>
      <c r="C35" s="95" t="str">
        <f>IF(ISERROR(VLOOKUP(1,[1]作成!$H$387:$K$441,3,FALSE))," ",VLOOKUP(1,[1]作成!$H$387:$K$441,3,FALSE))</f>
        <v>ごはん</v>
      </c>
      <c r="D35" s="98" t="str">
        <f>IF(ISERROR(VLOOKUP(2,[1]作成!$H$387:$K$441,4,FALSE))," ",VLOOKUP(2,[1]作成!$H$387:$K$441,4,FALSE))</f>
        <v>牛乳</v>
      </c>
      <c r="E35" s="101" t="str">
        <f>IF(ISERROR(VLOOKUP(3,[1]作成!$H$387:$K$441,3,FALSE))," ",VLOOKUP(3,[1]作成!$H$387:$K$441,3,FALSE))</f>
        <v>さかなのいろづけ</v>
      </c>
      <c r="F35" s="102"/>
      <c r="G35" s="18" t="s">
        <v>26</v>
      </c>
      <c r="H35" s="19" t="s">
        <v>96</v>
      </c>
      <c r="I35" s="20"/>
      <c r="J35" s="18" t="s">
        <v>35</v>
      </c>
      <c r="K35" s="19" t="s">
        <v>41</v>
      </c>
      <c r="L35" s="20"/>
      <c r="M35" s="19" t="s">
        <v>52</v>
      </c>
      <c r="N35" s="19" t="s">
        <v>53</v>
      </c>
      <c r="O35" s="20"/>
      <c r="P35" s="16">
        <f>IF([1]計算!U13=0," ",[1]計算!U13)</f>
        <v>634.3055999999998</v>
      </c>
      <c r="Q35" s="17" t="s">
        <v>20</v>
      </c>
      <c r="R35" s="9" t="s">
        <v>97</v>
      </c>
    </row>
    <row r="36" spans="1:18" ht="17.25" customHeight="1">
      <c r="A36" s="90"/>
      <c r="B36" s="108"/>
      <c r="C36" s="96"/>
      <c r="D36" s="99"/>
      <c r="E36" s="104" t="str">
        <f>IF(ISERROR(VLOOKUP(4,[1]作成!$H$387:$K$441,3,FALSE))," ",VLOOKUP(4,[1]作成!$H$387:$K$441,3,FALSE))</f>
        <v>とうふとじゃこのサラダ</v>
      </c>
      <c r="F36" s="105"/>
      <c r="G36" s="18" t="s">
        <v>98</v>
      </c>
      <c r="H36" s="19" t="s">
        <v>63</v>
      </c>
      <c r="I36" s="20"/>
      <c r="J36" s="18" t="s">
        <v>83</v>
      </c>
      <c r="K36" s="19" t="s">
        <v>27</v>
      </c>
      <c r="L36" s="20"/>
      <c r="M36" s="19" t="s">
        <v>73</v>
      </c>
      <c r="N36" s="19"/>
      <c r="O36" s="20"/>
      <c r="P36" s="16">
        <f>IF([1]計算!X13=0," ",[1]計算!X13)</f>
        <v>28.298830000000002</v>
      </c>
      <c r="Q36" s="21" t="s">
        <v>99</v>
      </c>
      <c r="R36" s="9" t="s">
        <v>1</v>
      </c>
    </row>
    <row r="37" spans="1:18" ht="17.25" customHeight="1">
      <c r="A37" s="90"/>
      <c r="B37" s="108"/>
      <c r="C37" s="96"/>
      <c r="D37" s="99"/>
      <c r="E37" s="104" t="str">
        <f>IF(ISERROR(VLOOKUP(5,[1]作成!$H$387:$K$441,3,FALSE))," ",VLOOKUP(5,[1]作成!$H$387:$K$441,3,FALSE))</f>
        <v>かきたまじる</v>
      </c>
      <c r="F37" s="105"/>
      <c r="G37" s="18" t="s">
        <v>100</v>
      </c>
      <c r="H37" s="19" t="s">
        <v>34</v>
      </c>
      <c r="I37" s="22"/>
      <c r="J37" s="18" t="s">
        <v>60</v>
      </c>
      <c r="K37" s="19" t="s">
        <v>80</v>
      </c>
      <c r="L37" s="20"/>
      <c r="M37" s="19" t="s">
        <v>38</v>
      </c>
      <c r="N37" s="23"/>
      <c r="O37" s="20"/>
      <c r="P37" s="16">
        <f>IF([1]計算!Z13=0," ",[1]計算!Z13)</f>
        <v>19.654319999999998</v>
      </c>
      <c r="Q37" s="21" t="s">
        <v>22</v>
      </c>
      <c r="R37" s="9" t="s">
        <v>1</v>
      </c>
    </row>
    <row r="38" spans="1:18" ht="17.25" customHeight="1">
      <c r="A38" s="91"/>
      <c r="B38" s="108"/>
      <c r="C38" s="97"/>
      <c r="D38" s="100"/>
      <c r="E38" s="26" t="str">
        <f>IF(ISERROR(VLOOKUP(6,[1]作成!$H$387:$K$441,3,FALSE))," ",VLOOKUP(6,[1]作成!$H$387:$K$441,3,FALSE))</f>
        <v xml:space="preserve"> </v>
      </c>
      <c r="F38" s="27" t="str">
        <f>IF(ISERROR(VLOOKUP(7,[1]作成!$H$387:$K$441,3,FALSE))," ",VLOOKUP(7,[1]作成!$H$387:$K$441,3,FALSE))</f>
        <v xml:space="preserve"> </v>
      </c>
      <c r="G38" s="18" t="s">
        <v>101</v>
      </c>
      <c r="H38" s="19"/>
      <c r="I38" s="22"/>
      <c r="J38" s="18" t="s">
        <v>65</v>
      </c>
      <c r="K38" s="19" t="s">
        <v>102</v>
      </c>
      <c r="L38" s="22"/>
      <c r="M38" s="19" t="s">
        <v>32</v>
      </c>
      <c r="N38" s="23"/>
      <c r="O38" s="20"/>
      <c r="P38" s="106" t="str">
        <f>IF([1]人数!I19=0," ",[1]人数!I19)</f>
        <v xml:space="preserve"> </v>
      </c>
      <c r="Q38" s="107"/>
      <c r="R38" s="9" t="s">
        <v>1</v>
      </c>
    </row>
    <row r="39" spans="1:18" ht="17.25" customHeight="1">
      <c r="A39" s="89">
        <f>IF([1]人数!$F20=0," ",[1]人数!$F20)</f>
        <v>6</v>
      </c>
      <c r="B39" s="108" t="s">
        <v>25</v>
      </c>
      <c r="C39" s="95" t="str">
        <f>IF(ISERROR(VLOOKUP(1,[1]作成!$H$442:$K$496,3,FALSE))," ",VLOOKUP(1,[1]作成!$H$442:$K$496,3,FALSE))</f>
        <v>ゆかりごはん</v>
      </c>
      <c r="D39" s="98" t="str">
        <f>IF(ISERROR(VLOOKUP(2,[1]作成!$H$442:$K$496,4,FALSE))," ",VLOOKUP(2,[1]作成!$H$442:$K$496,4,FALSE))</f>
        <v>牛乳</v>
      </c>
      <c r="E39" s="101" t="str">
        <f>IF(ISERROR(VLOOKUP(3,[1]作成!$H$442:$K$496,3,FALSE))," ",VLOOKUP(3,[1]作成!$H$442:$K$496,3,FALSE))</f>
        <v>ちくわのかわりあげ</v>
      </c>
      <c r="F39" s="102"/>
      <c r="G39" s="13" t="s">
        <v>26</v>
      </c>
      <c r="H39" s="14" t="s">
        <v>103</v>
      </c>
      <c r="I39" s="33"/>
      <c r="J39" s="13" t="s">
        <v>104</v>
      </c>
      <c r="K39" s="14" t="s">
        <v>80</v>
      </c>
      <c r="L39" s="15"/>
      <c r="M39" s="14" t="s">
        <v>105</v>
      </c>
      <c r="N39" s="14" t="s">
        <v>32</v>
      </c>
      <c r="O39" s="15"/>
      <c r="P39" s="16">
        <f>IF([1]計算!U14=0," ",[1]計算!U14)</f>
        <v>603.40229999999974</v>
      </c>
      <c r="Q39" s="17" t="s">
        <v>20</v>
      </c>
      <c r="R39" s="9" t="s">
        <v>1</v>
      </c>
    </row>
    <row r="40" spans="1:18" ht="17.25" customHeight="1">
      <c r="A40" s="90"/>
      <c r="B40" s="108"/>
      <c r="C40" s="96"/>
      <c r="D40" s="99"/>
      <c r="E40" s="104" t="str">
        <f>IF(ISERROR(VLOOKUP(4,[1]作成!$H$442:$K$496,3,FALSE))," ",VLOOKUP(4,[1]作成!$H$442:$K$496,3,FALSE))</f>
        <v>ひじきとツナの炒め煮</v>
      </c>
      <c r="F40" s="105"/>
      <c r="G40" s="18" t="s">
        <v>106</v>
      </c>
      <c r="H40" s="19" t="s">
        <v>107</v>
      </c>
      <c r="I40" s="22"/>
      <c r="J40" s="18" t="s">
        <v>108</v>
      </c>
      <c r="K40" s="19" t="s">
        <v>64</v>
      </c>
      <c r="L40" s="20"/>
      <c r="M40" s="19" t="s">
        <v>48</v>
      </c>
      <c r="N40" s="19" t="s">
        <v>109</v>
      </c>
      <c r="O40" s="22"/>
      <c r="P40" s="16">
        <f>IF([1]計算!X14=0," ",[1]計算!X14)</f>
        <v>19.852379999999997</v>
      </c>
      <c r="Q40" s="21" t="s">
        <v>110</v>
      </c>
      <c r="R40" s="9" t="s">
        <v>1</v>
      </c>
    </row>
    <row r="41" spans="1:18" ht="17.25" customHeight="1">
      <c r="A41" s="90"/>
      <c r="B41" s="108"/>
      <c r="C41" s="96"/>
      <c r="D41" s="99"/>
      <c r="E41" s="104" t="str">
        <f>IF(ISERROR(VLOOKUP(5,[1]作成!$H$442:$K$496,3,FALSE))," ",VLOOKUP(5,[1]作成!$H$442:$K$496,3,FALSE))</f>
        <v>ひやしそうめん</v>
      </c>
      <c r="F41" s="105"/>
      <c r="G41" s="18" t="s">
        <v>111</v>
      </c>
      <c r="H41" s="19"/>
      <c r="I41" s="22"/>
      <c r="J41" s="18" t="s">
        <v>60</v>
      </c>
      <c r="K41" s="19" t="s">
        <v>112</v>
      </c>
      <c r="L41" s="20"/>
      <c r="M41" s="19" t="s">
        <v>62</v>
      </c>
      <c r="N41" s="19"/>
      <c r="O41" s="22"/>
      <c r="P41" s="16">
        <f>IF([1]計算!Z14=0," ",[1]計算!Z14)</f>
        <v>17.35773</v>
      </c>
      <c r="Q41" s="21" t="s">
        <v>22</v>
      </c>
      <c r="R41" s="9" t="s">
        <v>1</v>
      </c>
    </row>
    <row r="42" spans="1:18" ht="17.25" customHeight="1">
      <c r="A42" s="91"/>
      <c r="B42" s="108"/>
      <c r="C42" s="97"/>
      <c r="D42" s="100"/>
      <c r="E42" s="26" t="str">
        <f>IF(ISERROR(VLOOKUP(6,[1]作成!$H$442:$K$496,3,FALSE))," ",VLOOKUP(6,[1]作成!$H$442:$K$496,3,FALSE))</f>
        <v xml:space="preserve"> </v>
      </c>
      <c r="F42" s="27" t="str">
        <f>IF(ISERROR(VLOOKUP(7,[1]作成!$H$442:$K$496,3,FALSE))," ",VLOOKUP(7,[1]作成!$H$442:$K$496,3,FALSE))</f>
        <v xml:space="preserve"> </v>
      </c>
      <c r="G42" s="28" t="s">
        <v>113</v>
      </c>
      <c r="H42" s="29"/>
      <c r="I42" s="32"/>
      <c r="J42" s="28" t="s">
        <v>114</v>
      </c>
      <c r="K42" s="29"/>
      <c r="L42" s="31"/>
      <c r="M42" s="29" t="s">
        <v>38</v>
      </c>
      <c r="N42" s="29"/>
      <c r="O42" s="32"/>
      <c r="P42" s="106" t="str">
        <f>IF([1]人数!I20=0," ",[1]人数!I20)</f>
        <v xml:space="preserve"> </v>
      </c>
      <c r="Q42" s="107"/>
      <c r="R42" s="9" t="s">
        <v>1</v>
      </c>
    </row>
    <row r="43" spans="1:18" ht="17.25" customHeight="1">
      <c r="A43" s="89">
        <f>IF([1]人数!$F21=0," ",[1]人数!$F21)</f>
        <v>7</v>
      </c>
      <c r="B43" s="108" t="s">
        <v>50</v>
      </c>
      <c r="C43" s="95" t="str">
        <f>IF(ISERROR(VLOOKUP(1,[1]作成!$H$497:$K$551,3,FALSE))," ",VLOOKUP(1,[1]作成!$H$497:$K$551,3,FALSE))</f>
        <v>ごはん</v>
      </c>
      <c r="D43" s="98" t="str">
        <f>IF(ISERROR(VLOOKUP(2,[1]作成!$H$497:$K$551,4,FALSE))," ",VLOOKUP(2,[1]作成!$H$497:$K$551,4,FALSE))</f>
        <v>牛乳</v>
      </c>
      <c r="E43" s="101" t="str">
        <f>IF(ISERROR(VLOOKUP(3,[1]作成!$H$497:$K$551,3,FALSE))," ",VLOOKUP(3,[1]作成!$H$497:$K$551,3,FALSE))</f>
        <v>タンドリーチキン</v>
      </c>
      <c r="F43" s="102"/>
      <c r="G43" s="18" t="s">
        <v>26</v>
      </c>
      <c r="H43" s="19" t="s">
        <v>54</v>
      </c>
      <c r="I43" s="22"/>
      <c r="J43" s="18" t="s">
        <v>41</v>
      </c>
      <c r="K43" s="19" t="s">
        <v>65</v>
      </c>
      <c r="L43" s="20" t="s">
        <v>108</v>
      </c>
      <c r="M43" s="19" t="s">
        <v>52</v>
      </c>
      <c r="N43" s="19"/>
      <c r="O43" s="20"/>
      <c r="P43" s="16">
        <f>IF([1]計算!U15=0," ",[1]計算!U15)</f>
        <v>687.61889999999994</v>
      </c>
      <c r="Q43" s="17" t="s">
        <v>115</v>
      </c>
      <c r="R43" s="9" t="s">
        <v>97</v>
      </c>
    </row>
    <row r="44" spans="1:18" ht="17.25" customHeight="1">
      <c r="A44" s="90"/>
      <c r="B44" s="108"/>
      <c r="C44" s="96"/>
      <c r="D44" s="99"/>
      <c r="E44" s="104" t="str">
        <f>IF(ISERROR(VLOOKUP(4,[1]作成!$H$497:$K$551,3,FALSE))," ",VLOOKUP(4,[1]作成!$H$497:$K$551,3,FALSE))</f>
        <v>スパイシーサラダ</v>
      </c>
      <c r="F44" s="105"/>
      <c r="G44" s="18" t="s">
        <v>34</v>
      </c>
      <c r="H44" s="19" t="s">
        <v>116</v>
      </c>
      <c r="I44" s="22"/>
      <c r="J44" s="18" t="s">
        <v>35</v>
      </c>
      <c r="K44" s="19" t="s">
        <v>117</v>
      </c>
      <c r="L44" s="20"/>
      <c r="M44" s="19" t="s">
        <v>85</v>
      </c>
      <c r="N44" s="19"/>
      <c r="O44" s="20"/>
      <c r="P44" s="16">
        <f>IF([1]計算!X15=0," ",[1]計算!X15)</f>
        <v>28.207903999999999</v>
      </c>
      <c r="Q44" s="21" t="s">
        <v>22</v>
      </c>
      <c r="R44" s="9" t="s">
        <v>58</v>
      </c>
    </row>
    <row r="45" spans="1:18" ht="17.25" customHeight="1">
      <c r="A45" s="90"/>
      <c r="B45" s="108"/>
      <c r="C45" s="96"/>
      <c r="D45" s="99"/>
      <c r="E45" s="104" t="str">
        <f>IF(ISERROR(VLOOKUP(5,[1]作成!$H$497:$K$551,3,FALSE))," ",VLOOKUP(5,[1]作成!$H$497:$K$551,3,FALSE))</f>
        <v>めったじる</v>
      </c>
      <c r="F45" s="105"/>
      <c r="G45" s="18" t="s">
        <v>118</v>
      </c>
      <c r="H45" s="19" t="s">
        <v>119</v>
      </c>
      <c r="I45" s="22"/>
      <c r="J45" s="18" t="s">
        <v>120</v>
      </c>
      <c r="K45" s="19" t="s">
        <v>27</v>
      </c>
      <c r="L45" s="20"/>
      <c r="M45" s="19" t="s">
        <v>81</v>
      </c>
      <c r="N45" s="19"/>
      <c r="O45" s="20"/>
      <c r="P45" s="16">
        <f>IF([1]計算!Z15=0," ",[1]計算!Z15)</f>
        <v>25.908182000000007</v>
      </c>
      <c r="Q45" s="21" t="s">
        <v>22</v>
      </c>
      <c r="R45" s="9" t="s">
        <v>1</v>
      </c>
    </row>
    <row r="46" spans="1:18" ht="17.25" customHeight="1">
      <c r="A46" s="91"/>
      <c r="B46" s="108"/>
      <c r="C46" s="97"/>
      <c r="D46" s="100"/>
      <c r="E46" s="26" t="str">
        <f>IF(ISERROR(VLOOKUP(6,[1]作成!$H$497:$K$551,3,FALSE))," ",VLOOKUP(6,[1]作成!$H$497:$K$551,3,FALSE))</f>
        <v xml:space="preserve"> </v>
      </c>
      <c r="F46" s="27" t="str">
        <f>IF(ISERROR(VLOOKUP(7,[1]作成!$H$497:$K$551,3,FALSE))," ",VLOOKUP(7,[1]作成!$H$497:$K$551,3,FALSE))</f>
        <v xml:space="preserve"> </v>
      </c>
      <c r="G46" s="18" t="s">
        <v>59</v>
      </c>
      <c r="H46" s="19" t="s">
        <v>82</v>
      </c>
      <c r="I46" s="22"/>
      <c r="J46" s="18" t="s">
        <v>83</v>
      </c>
      <c r="K46" s="19" t="s">
        <v>121</v>
      </c>
      <c r="L46" s="22"/>
      <c r="M46" s="19"/>
      <c r="N46" s="23"/>
      <c r="O46" s="20"/>
      <c r="P46" s="106" t="str">
        <f>IF([1]人数!I21=0," ",[1]人数!I21)</f>
        <v xml:space="preserve"> </v>
      </c>
      <c r="Q46" s="107"/>
      <c r="R46" s="9" t="s">
        <v>45</v>
      </c>
    </row>
    <row r="47" spans="1:18" ht="17.25" customHeight="1">
      <c r="A47" s="89">
        <f>IF([1]人数!$F22=0," ",[1]人数!$F22)</f>
        <v>10</v>
      </c>
      <c r="B47" s="92" t="s">
        <v>19</v>
      </c>
      <c r="C47" s="95" t="str">
        <f>IF(ISERROR(VLOOKUP(1,[1]作成!$H$552:$K$606,3,FALSE))," ",VLOOKUP(1,[1]作成!$H$552:$K$606,3,FALSE))</f>
        <v>むぎごはん</v>
      </c>
      <c r="D47" s="98" t="str">
        <f>IF(ISERROR(VLOOKUP(2,[1]作成!$H$552:$K$606,4,FALSE))," ",VLOOKUP(2,[1]作成!$H$552:$K$606,4,FALSE))</f>
        <v>牛乳</v>
      </c>
      <c r="E47" s="101" t="str">
        <f>IF(ISERROR(VLOOKUP(3,[1]作成!$H$552:$K$606,3,FALSE))," ",VLOOKUP(3,[1]作成!$H$552:$K$606,3,FALSE))</f>
        <v>ビビンバ</v>
      </c>
      <c r="F47" s="102"/>
      <c r="G47" s="13" t="s">
        <v>26</v>
      </c>
      <c r="H47" s="14" t="s">
        <v>118</v>
      </c>
      <c r="I47" s="15"/>
      <c r="J47" s="13" t="s">
        <v>122</v>
      </c>
      <c r="K47" s="14" t="s">
        <v>60</v>
      </c>
      <c r="L47" s="33" t="s">
        <v>72</v>
      </c>
      <c r="M47" s="14" t="s">
        <v>30</v>
      </c>
      <c r="N47" s="14" t="s">
        <v>66</v>
      </c>
      <c r="O47" s="15"/>
      <c r="P47" s="16">
        <f>IF([1]計算!U16=0," ",[1]計算!U16)</f>
        <v>653.25030000000004</v>
      </c>
      <c r="Q47" s="17" t="s">
        <v>20</v>
      </c>
      <c r="R47" s="9" t="s">
        <v>33</v>
      </c>
    </row>
    <row r="48" spans="1:18" ht="17.25" customHeight="1">
      <c r="A48" s="90"/>
      <c r="B48" s="93"/>
      <c r="C48" s="96"/>
      <c r="D48" s="99"/>
      <c r="E48" s="104" t="str">
        <f>IF(ISERROR(VLOOKUP(4,[1]作成!$H$552:$K$606,3,FALSE))," ",VLOOKUP(4,[1]作成!$H$552:$K$606,3,FALSE))</f>
        <v>はるさめサンラータン</v>
      </c>
      <c r="F48" s="105"/>
      <c r="G48" s="18" t="s">
        <v>54</v>
      </c>
      <c r="H48" s="19"/>
      <c r="I48" s="22"/>
      <c r="J48" s="18" t="s">
        <v>123</v>
      </c>
      <c r="K48" s="19" t="s">
        <v>61</v>
      </c>
      <c r="L48" s="22" t="s">
        <v>64</v>
      </c>
      <c r="M48" s="19" t="s">
        <v>53</v>
      </c>
      <c r="N48" s="19"/>
      <c r="O48" s="20"/>
      <c r="P48" s="16">
        <f>IF([1]計算!X16=0," ",[1]計算!X16)</f>
        <v>27.480720000000005</v>
      </c>
      <c r="Q48" s="21" t="s">
        <v>124</v>
      </c>
      <c r="R48" s="9" t="s">
        <v>45</v>
      </c>
    </row>
    <row r="49" spans="1:18" ht="17.25" customHeight="1">
      <c r="A49" s="90"/>
      <c r="B49" s="93"/>
      <c r="C49" s="96"/>
      <c r="D49" s="99"/>
      <c r="E49" s="104" t="str">
        <f>IF(ISERROR(VLOOKUP(5,[1]作成!$H$552:$K$606,3,FALSE))," ",VLOOKUP(5,[1]作成!$H$552:$K$606,3,FALSE))</f>
        <v>ヨーグルト</v>
      </c>
      <c r="F49" s="105"/>
      <c r="G49" s="18" t="s">
        <v>34</v>
      </c>
      <c r="H49" s="19"/>
      <c r="I49" s="22"/>
      <c r="J49" s="18" t="s">
        <v>64</v>
      </c>
      <c r="K49" s="19" t="s">
        <v>80</v>
      </c>
      <c r="L49" s="22"/>
      <c r="M49" s="19" t="s">
        <v>32</v>
      </c>
      <c r="N49" s="19"/>
      <c r="O49" s="20"/>
      <c r="P49" s="16">
        <f>IF([1]計算!Z16=0," ",[1]計算!Z16)</f>
        <v>17.751849999999997</v>
      </c>
      <c r="Q49" s="21" t="s">
        <v>110</v>
      </c>
      <c r="R49" s="9" t="s">
        <v>33</v>
      </c>
    </row>
    <row r="50" spans="1:18" ht="17.25" customHeight="1">
      <c r="A50" s="91"/>
      <c r="B50" s="94"/>
      <c r="C50" s="97"/>
      <c r="D50" s="100"/>
      <c r="E50" s="24" t="str">
        <f>IF(ISERROR(VLOOKUP(6,[1]作成!$H$552:$K$606,3,FALSE))," ",VLOOKUP(6,[1]作成!$H$552:$K$606,3,FALSE))</f>
        <v xml:space="preserve"> </v>
      </c>
      <c r="F50" s="24" t="str">
        <f>IF(ISERROR(VLOOKUP(7,[1]作成!$H$552:$K$606,3,FALSE))," ",VLOOKUP(7,[1]作成!$H$552:$K$606,3,FALSE))</f>
        <v xml:space="preserve"> </v>
      </c>
      <c r="G50" s="28" t="s">
        <v>63</v>
      </c>
      <c r="H50" s="29"/>
      <c r="I50" s="32"/>
      <c r="J50" s="28" t="s">
        <v>27</v>
      </c>
      <c r="K50" s="29" t="s">
        <v>125</v>
      </c>
      <c r="L50" s="32"/>
      <c r="M50" s="29" t="s">
        <v>73</v>
      </c>
      <c r="N50" s="30"/>
      <c r="O50" s="31"/>
      <c r="P50" s="106" t="str">
        <f>IF([1]人数!I22=0," ",[1]人数!I22)</f>
        <v xml:space="preserve"> </v>
      </c>
      <c r="Q50" s="107"/>
      <c r="R50" s="9" t="s">
        <v>1</v>
      </c>
    </row>
    <row r="51" spans="1:18" ht="17.25" customHeight="1">
      <c r="A51" s="89">
        <f>IF([1]人数!$F23=0," ",[1]人数!$F23)</f>
        <v>11</v>
      </c>
      <c r="B51" s="108" t="s">
        <v>23</v>
      </c>
      <c r="C51" s="95" t="s">
        <v>182</v>
      </c>
      <c r="D51" s="98" t="str">
        <f>IF(ISERROR(VLOOKUP(2,[1]作成!$H$607:$K$661,4,FALSE))," ",VLOOKUP(2,[1]作成!$H$607:$K$661,4,FALSE))</f>
        <v>牛乳</v>
      </c>
      <c r="E51" s="101" t="s">
        <v>185</v>
      </c>
      <c r="F51" s="102"/>
      <c r="G51" s="18" t="s">
        <v>26</v>
      </c>
      <c r="H51" s="19" t="s">
        <v>103</v>
      </c>
      <c r="I51" s="20"/>
      <c r="J51" s="18" t="s">
        <v>41</v>
      </c>
      <c r="K51" s="19" t="s">
        <v>65</v>
      </c>
      <c r="L51" s="20" t="s">
        <v>60</v>
      </c>
      <c r="M51" s="19" t="s">
        <v>84</v>
      </c>
      <c r="N51" s="19" t="s">
        <v>127</v>
      </c>
      <c r="O51" s="20" t="s">
        <v>43</v>
      </c>
      <c r="P51" s="16">
        <f>IF([1]計算!U17=0," ",[1]計算!U17)</f>
        <v>692.82549999999969</v>
      </c>
      <c r="Q51" s="17" t="s">
        <v>20</v>
      </c>
      <c r="R51" s="9" t="s">
        <v>33</v>
      </c>
    </row>
    <row r="52" spans="1:18" ht="17.25" customHeight="1">
      <c r="A52" s="90"/>
      <c r="B52" s="108"/>
      <c r="C52" s="96"/>
      <c r="D52" s="99"/>
      <c r="E52" s="104" t="s">
        <v>186</v>
      </c>
      <c r="F52" s="105"/>
      <c r="G52" s="18" t="s">
        <v>87</v>
      </c>
      <c r="H52" s="19" t="s">
        <v>128</v>
      </c>
      <c r="I52" s="22"/>
      <c r="J52" s="18" t="s">
        <v>74</v>
      </c>
      <c r="K52" s="19" t="s">
        <v>83</v>
      </c>
      <c r="L52" s="20"/>
      <c r="M52" s="19" t="s">
        <v>38</v>
      </c>
      <c r="N52" s="19" t="s">
        <v>81</v>
      </c>
      <c r="O52" s="20"/>
      <c r="P52" s="16">
        <f>IF([1]計算!X17=0," ",[1]計算!X17)</f>
        <v>29.319880000000001</v>
      </c>
      <c r="Q52" s="21" t="s">
        <v>22</v>
      </c>
      <c r="R52" s="9" t="s">
        <v>45</v>
      </c>
    </row>
    <row r="53" spans="1:18" ht="17.25" customHeight="1">
      <c r="A53" s="90"/>
      <c r="B53" s="108"/>
      <c r="C53" s="96"/>
      <c r="D53" s="99"/>
      <c r="E53" s="104"/>
      <c r="F53" s="105"/>
      <c r="G53" s="18" t="s">
        <v>40</v>
      </c>
      <c r="H53" s="19" t="s">
        <v>34</v>
      </c>
      <c r="I53" s="22"/>
      <c r="J53" s="18" t="s">
        <v>102</v>
      </c>
      <c r="K53" s="19" t="s">
        <v>79</v>
      </c>
      <c r="L53" s="22"/>
      <c r="M53" s="19" t="s">
        <v>32</v>
      </c>
      <c r="N53" s="19" t="s">
        <v>90</v>
      </c>
      <c r="O53" s="20"/>
      <c r="P53" s="16">
        <f>IF([1]計算!Z17=0," ",[1]計算!Z17)</f>
        <v>29.312239999999999</v>
      </c>
      <c r="Q53" s="21" t="s">
        <v>22</v>
      </c>
      <c r="R53" s="9" t="s">
        <v>45</v>
      </c>
    </row>
    <row r="54" spans="1:18" ht="17.25" customHeight="1">
      <c r="A54" s="91"/>
      <c r="B54" s="108"/>
      <c r="C54" s="97"/>
      <c r="D54" s="100"/>
      <c r="E54" s="26" t="str">
        <f>IF(ISERROR(VLOOKUP(6,[1]作成!$H$607:$K$661,3,FALSE))," ",VLOOKUP(6,[1]作成!$H$607:$K$661,3,FALSE))</f>
        <v xml:space="preserve"> </v>
      </c>
      <c r="F54" s="27" t="str">
        <f>IF(ISERROR(VLOOKUP(7,[1]作成!$H$607:$K$661,3,FALSE))," ",VLOOKUP(7,[1]作成!$H$607:$K$661,3,FALSE))</f>
        <v xml:space="preserve"> </v>
      </c>
      <c r="G54" s="18" t="s">
        <v>188</v>
      </c>
      <c r="H54" s="19" t="s">
        <v>82</v>
      </c>
      <c r="I54" s="22"/>
      <c r="J54" s="18" t="s">
        <v>129</v>
      </c>
      <c r="K54" s="19" t="s">
        <v>130</v>
      </c>
      <c r="L54" s="22"/>
      <c r="M54" s="19" t="s">
        <v>131</v>
      </c>
      <c r="N54" s="23" t="s">
        <v>132</v>
      </c>
      <c r="O54" s="20"/>
      <c r="P54" s="106" t="str">
        <f>IF([1]人数!I23=0," ",[1]人数!I23)</f>
        <v xml:space="preserve"> </v>
      </c>
      <c r="Q54" s="107"/>
      <c r="R54" s="9" t="s">
        <v>33</v>
      </c>
    </row>
    <row r="55" spans="1:18" ht="17.25" customHeight="1">
      <c r="A55" s="89">
        <f>IF([1]人数!$F24=0," ",[1]人数!$F24)</f>
        <v>12</v>
      </c>
      <c r="B55" s="108" t="s">
        <v>24</v>
      </c>
      <c r="C55" s="95" t="str">
        <f>IF(ISERROR(VLOOKUP(1,[1]作成!$H$662:$K$716,3,FALSE))," ",VLOOKUP(1,[1]作成!$H$662:$K$716,3,FALSE))</f>
        <v>ごはん</v>
      </c>
      <c r="D55" s="98" t="str">
        <f>IF(ISERROR(VLOOKUP(2,[1]作成!$H$662:$K$716,4,FALSE))," ",VLOOKUP(2,[1]作成!$H$662:$K$716,4,FALSE))</f>
        <v>牛乳</v>
      </c>
      <c r="E55" s="101" t="str">
        <f>IF(ISERROR(VLOOKUP(3,[1]作成!$H$662:$K$716,3,FALSE))," ",VLOOKUP(3,[1]作成!$H$662:$K$716,3,FALSE))</f>
        <v>あげギョーザ</v>
      </c>
      <c r="F55" s="102"/>
      <c r="G55" s="13" t="s">
        <v>26</v>
      </c>
      <c r="H55" s="14" t="s">
        <v>133</v>
      </c>
      <c r="I55" s="15"/>
      <c r="J55" s="13" t="s">
        <v>65</v>
      </c>
      <c r="K55" s="14" t="s">
        <v>41</v>
      </c>
      <c r="L55" s="15" t="s">
        <v>125</v>
      </c>
      <c r="M55" s="14" t="s">
        <v>52</v>
      </c>
      <c r="N55" s="14" t="s">
        <v>73</v>
      </c>
      <c r="O55" s="15"/>
      <c r="P55" s="16">
        <f>IF([1]計算!U18=0," ",[1]計算!U18)</f>
        <v>597.59000000000015</v>
      </c>
      <c r="Q55" s="17" t="s">
        <v>20</v>
      </c>
      <c r="R55" s="9" t="s">
        <v>45</v>
      </c>
    </row>
    <row r="56" spans="1:18" ht="17.25" customHeight="1">
      <c r="A56" s="90"/>
      <c r="B56" s="108"/>
      <c r="C56" s="96"/>
      <c r="D56" s="99"/>
      <c r="E56" s="104" t="str">
        <f>IF(ISERROR(VLOOKUP(4,[1]作成!$H$662:$K$716,3,FALSE))," ",VLOOKUP(4,[1]作成!$H$662:$K$716,3,FALSE))</f>
        <v>きゅうりのピリから</v>
      </c>
      <c r="F56" s="105"/>
      <c r="G56" s="18" t="s">
        <v>134</v>
      </c>
      <c r="H56" s="19" t="s">
        <v>63</v>
      </c>
      <c r="I56" s="20"/>
      <c r="J56" s="18" t="s">
        <v>60</v>
      </c>
      <c r="K56" s="19" t="s">
        <v>71</v>
      </c>
      <c r="L56" s="20" t="s">
        <v>203</v>
      </c>
      <c r="M56" s="19" t="s">
        <v>38</v>
      </c>
      <c r="N56" s="19"/>
      <c r="O56" s="20"/>
      <c r="P56" s="16">
        <f>IF([1]計算!X18=0," ",[1]計算!X18)</f>
        <v>21.790269999999992</v>
      </c>
      <c r="Q56" s="21" t="s">
        <v>22</v>
      </c>
      <c r="R56" s="9" t="s">
        <v>45</v>
      </c>
    </row>
    <row r="57" spans="1:18" ht="17.25" customHeight="1">
      <c r="A57" s="90"/>
      <c r="B57" s="108"/>
      <c r="C57" s="96"/>
      <c r="D57" s="99"/>
      <c r="E57" s="104" t="str">
        <f>IF(ISERROR(VLOOKUP(5,[1]作成!$H$662:$K$716,3,FALSE))," ",VLOOKUP(5,[1]作成!$H$662:$K$716,3,FALSE))</f>
        <v>にくだんごのスープ</v>
      </c>
      <c r="F57" s="105"/>
      <c r="G57" s="18" t="s">
        <v>34</v>
      </c>
      <c r="H57" s="19"/>
      <c r="I57" s="20"/>
      <c r="J57" s="18" t="s">
        <v>27</v>
      </c>
      <c r="K57" s="19" t="s">
        <v>135</v>
      </c>
      <c r="L57" s="22"/>
      <c r="M57" s="19" t="s">
        <v>136</v>
      </c>
      <c r="N57" s="19"/>
      <c r="O57" s="20"/>
      <c r="P57" s="16">
        <f>IF([1]計算!Z18=0," ",[1]計算!Z18)</f>
        <v>18.021349999999998</v>
      </c>
      <c r="Q57" s="21" t="s">
        <v>77</v>
      </c>
      <c r="R57" s="9" t="s">
        <v>1</v>
      </c>
    </row>
    <row r="58" spans="1:18" ht="17.25" customHeight="1">
      <c r="A58" s="91"/>
      <c r="B58" s="108"/>
      <c r="C58" s="97"/>
      <c r="D58" s="100"/>
      <c r="E58" s="26" t="str">
        <f>IF(ISERROR(VLOOKUP(6,[1]作成!$H$662:$K$716,3,FALSE))," ",VLOOKUP(6,[1]作成!$H$662:$K$716,3,FALSE))</f>
        <v xml:space="preserve"> </v>
      </c>
      <c r="F58" s="27" t="str">
        <f>IF(ISERROR(VLOOKUP(7,[1]作成!$H$662:$K$716,3,FALSE))," ",VLOOKUP(7,[1]作成!$H$662:$K$716,3,FALSE))</f>
        <v xml:space="preserve"> </v>
      </c>
      <c r="G58" s="28" t="s">
        <v>54</v>
      </c>
      <c r="H58" s="29"/>
      <c r="I58" s="31"/>
      <c r="J58" s="28" t="s">
        <v>35</v>
      </c>
      <c r="K58" s="29" t="s">
        <v>64</v>
      </c>
      <c r="L58" s="32"/>
      <c r="M58" s="29" t="s">
        <v>32</v>
      </c>
      <c r="N58" s="30"/>
      <c r="O58" s="31"/>
      <c r="P58" s="106" t="str">
        <f>IF([1]人数!I24=0," ",[1]人数!I24)</f>
        <v xml:space="preserve"> </v>
      </c>
      <c r="Q58" s="107"/>
      <c r="R58" s="9" t="s">
        <v>45</v>
      </c>
    </row>
    <row r="59" spans="1:18" ht="17.25" customHeight="1">
      <c r="A59" s="89">
        <f>IF([1]人数!$F25=0," ",[1]人数!$F25)</f>
        <v>13</v>
      </c>
      <c r="B59" s="108" t="s">
        <v>25</v>
      </c>
      <c r="C59" s="95" t="str">
        <f>IF(ISERROR(VLOOKUP(1,[1]作成!$H$717:$K$771,3,FALSE))," ",VLOOKUP(1,[1]作成!$H$717:$K$771,3,FALSE))</f>
        <v>ごはん</v>
      </c>
      <c r="D59" s="98" t="str">
        <f>IF(ISERROR(VLOOKUP(2,[1]作成!$H$717:$K$771,4,FALSE))," ",VLOOKUP(2,[1]作成!$H$717:$K$771,4,FALSE))</f>
        <v>牛乳</v>
      </c>
      <c r="E59" s="101" t="str">
        <f>IF(ISERROR(VLOOKUP(3,[1]作成!$H$717:$K$771,3,FALSE))," ",VLOOKUP(3,[1]作成!$H$717:$K$771,3,FALSE))</f>
        <v>さけのマリネ</v>
      </c>
      <c r="F59" s="102"/>
      <c r="G59" s="18" t="s">
        <v>26</v>
      </c>
      <c r="H59" s="19" t="s">
        <v>137</v>
      </c>
      <c r="I59" s="22"/>
      <c r="J59" s="18" t="s">
        <v>41</v>
      </c>
      <c r="K59" s="19" t="s">
        <v>60</v>
      </c>
      <c r="L59" s="20"/>
      <c r="M59" s="19" t="s">
        <v>52</v>
      </c>
      <c r="N59" s="19" t="s">
        <v>62</v>
      </c>
      <c r="O59" s="20"/>
      <c r="P59" s="16">
        <f>IF([1]計算!U19=0," ",[1]計算!U19)</f>
        <v>662.59709999999973</v>
      </c>
      <c r="Q59" s="17" t="s">
        <v>70</v>
      </c>
      <c r="R59" s="9" t="s">
        <v>45</v>
      </c>
    </row>
    <row r="60" spans="1:18" ht="17.25" customHeight="1">
      <c r="A60" s="90"/>
      <c r="B60" s="108"/>
      <c r="C60" s="96"/>
      <c r="D60" s="99"/>
      <c r="E60" s="104" t="str">
        <f>IF(ISERROR(VLOOKUP(4,[1]作成!$H$717:$K$771,3,FALSE))," ",VLOOKUP(4,[1]作成!$H$717:$K$771,3,FALSE))</f>
        <v>ブロッコリーとベーコンのサラダ</v>
      </c>
      <c r="F60" s="105"/>
      <c r="G60" s="18" t="s">
        <v>138</v>
      </c>
      <c r="H60" s="19" t="s">
        <v>119</v>
      </c>
      <c r="I60" s="22"/>
      <c r="J60" s="18" t="s">
        <v>79</v>
      </c>
      <c r="K60" s="19" t="s">
        <v>41</v>
      </c>
      <c r="L60" s="20"/>
      <c r="M60" s="19" t="s">
        <v>73</v>
      </c>
      <c r="N60" s="19" t="s">
        <v>127</v>
      </c>
      <c r="O60" s="20"/>
      <c r="P60" s="16">
        <f>IF([1]計算!X19=0," ",[1]計算!X19)</f>
        <v>28.072710000000001</v>
      </c>
      <c r="Q60" s="21" t="s">
        <v>22</v>
      </c>
      <c r="R60" s="9" t="s">
        <v>45</v>
      </c>
    </row>
    <row r="61" spans="1:18" ht="17.25" customHeight="1">
      <c r="A61" s="90"/>
      <c r="B61" s="108"/>
      <c r="C61" s="96"/>
      <c r="D61" s="99"/>
      <c r="E61" s="104" t="str">
        <f>IF(ISERROR(VLOOKUP(5,[1]作成!$H$717:$K$771,3,FALSE))," ",VLOOKUP(5,[1]作成!$H$717:$K$771,3,FALSE))</f>
        <v>こまつなとあげのみそしる</v>
      </c>
      <c r="F61" s="105"/>
      <c r="G61" s="18" t="s">
        <v>87</v>
      </c>
      <c r="H61" s="19" t="s">
        <v>82</v>
      </c>
      <c r="I61" s="22"/>
      <c r="J61" s="18" t="s">
        <v>139</v>
      </c>
      <c r="K61" s="19" t="s">
        <v>80</v>
      </c>
      <c r="L61" s="20"/>
      <c r="M61" s="19" t="s">
        <v>38</v>
      </c>
      <c r="N61" s="19" t="s">
        <v>81</v>
      </c>
      <c r="O61" s="20"/>
      <c r="P61" s="16">
        <f>IF([1]計算!Z19=0," ",[1]計算!Z19)</f>
        <v>22.799720000000004</v>
      </c>
      <c r="Q61" s="21" t="s">
        <v>77</v>
      </c>
      <c r="R61" s="9" t="s">
        <v>1</v>
      </c>
    </row>
    <row r="62" spans="1:18" ht="17.25" customHeight="1">
      <c r="A62" s="91"/>
      <c r="B62" s="108"/>
      <c r="C62" s="97"/>
      <c r="D62" s="100"/>
      <c r="E62" s="26" t="str">
        <f>IF(ISERROR(VLOOKUP(6,[1]作成!$H$717:$K$771,3,FALSE))," ",VLOOKUP(6,[1]作成!$H$717:$K$771,3,FALSE))</f>
        <v xml:space="preserve"> </v>
      </c>
      <c r="F62" s="27" t="str">
        <f>IF(ISERROR(VLOOKUP(7,[1]作成!$H$717:$K$771,3,FALSE))," ",VLOOKUP(7,[1]作成!$H$717:$K$771,3,FALSE))</f>
        <v xml:space="preserve"> </v>
      </c>
      <c r="G62" s="18" t="s">
        <v>116</v>
      </c>
      <c r="H62" s="19"/>
      <c r="I62" s="22"/>
      <c r="J62" s="18" t="s">
        <v>140</v>
      </c>
      <c r="K62" s="19"/>
      <c r="L62" s="20"/>
      <c r="M62" s="19" t="s">
        <v>32</v>
      </c>
      <c r="N62" s="19"/>
      <c r="O62" s="20"/>
      <c r="P62" s="106" t="str">
        <f>IF([1]人数!I25=0," ",[1]人数!I25)</f>
        <v xml:space="preserve"> </v>
      </c>
      <c r="Q62" s="107"/>
      <c r="R62" s="9" t="s">
        <v>45</v>
      </c>
    </row>
    <row r="63" spans="1:18" ht="17.25" customHeight="1">
      <c r="A63" s="89">
        <f>IF([1]人数!$F26=0," ",[1]人数!$F26)</f>
        <v>14</v>
      </c>
      <c r="B63" s="108" t="s">
        <v>50</v>
      </c>
      <c r="C63" s="95" t="str">
        <f>IF(ISERROR(VLOOKUP(1,[1]作成!$H$772:$K$826,3,FALSE))," ",VLOOKUP(1,[1]作成!$H$772:$K$826,3,FALSE))</f>
        <v>きんじそうすしめし</v>
      </c>
      <c r="D63" s="98" t="str">
        <f>IF(ISERROR(VLOOKUP(2,[1]作成!$H$772:$K$826,4,FALSE))," ",VLOOKUP(2,[1]作成!$H$772:$K$826,4,FALSE))</f>
        <v>牛乳</v>
      </c>
      <c r="E63" s="101" t="str">
        <f>IF(ISERROR(VLOOKUP(3,[1]作成!$H$772:$K$826,3,FALSE))," ",VLOOKUP(3,[1]作成!$H$772:$K$826,3,FALSE))</f>
        <v>きんじそうずしのぐ</v>
      </c>
      <c r="F63" s="102"/>
      <c r="G63" s="13" t="s">
        <v>26</v>
      </c>
      <c r="H63" s="14" t="s">
        <v>141</v>
      </c>
      <c r="I63" s="33"/>
      <c r="J63" s="13" t="s">
        <v>60</v>
      </c>
      <c r="K63" s="14" t="s">
        <v>71</v>
      </c>
      <c r="L63" s="15"/>
      <c r="M63" s="14" t="s">
        <v>142</v>
      </c>
      <c r="N63" s="14" t="s">
        <v>194</v>
      </c>
      <c r="O63" s="15"/>
      <c r="P63" s="16">
        <f>IF([1]計算!U20=0," ",[1]計算!U20)</f>
        <v>627.44939999999963</v>
      </c>
      <c r="Q63" s="17" t="s">
        <v>20</v>
      </c>
      <c r="R63" s="9" t="s">
        <v>45</v>
      </c>
    </row>
    <row r="64" spans="1:18" ht="17.25" customHeight="1">
      <c r="A64" s="90"/>
      <c r="B64" s="108"/>
      <c r="C64" s="96"/>
      <c r="D64" s="99"/>
      <c r="E64" s="104" t="str">
        <f>IF(ISERROR(VLOOKUP(4,[1]作成!$H$772:$K$826,3,FALSE))," ",VLOOKUP(4,[1]作成!$H$772:$K$826,3,FALSE))</f>
        <v>だいずとえびのゴマからめ</v>
      </c>
      <c r="F64" s="105"/>
      <c r="G64" s="18" t="s">
        <v>34</v>
      </c>
      <c r="H64" s="19" t="s">
        <v>143</v>
      </c>
      <c r="I64" s="22"/>
      <c r="J64" s="18" t="s">
        <v>35</v>
      </c>
      <c r="K64" s="19" t="s">
        <v>72</v>
      </c>
      <c r="L64" s="20"/>
      <c r="M64" s="19" t="s">
        <v>38</v>
      </c>
      <c r="N64" s="19"/>
      <c r="O64" s="20"/>
      <c r="P64" s="16">
        <f>IF([1]計算!X20=0," ",[1]計算!X20)</f>
        <v>25.042040000000007</v>
      </c>
      <c r="Q64" s="21" t="s">
        <v>57</v>
      </c>
      <c r="R64" s="9" t="s">
        <v>1</v>
      </c>
    </row>
    <row r="65" spans="1:18" ht="17.25" customHeight="1">
      <c r="A65" s="90"/>
      <c r="B65" s="108"/>
      <c r="C65" s="96"/>
      <c r="D65" s="99"/>
      <c r="E65" s="104" t="str">
        <f>IF(ISERROR(VLOOKUP(5,[1]作成!$H$772:$K$826,3,FALSE))," ",VLOOKUP(5,[1]作成!$H$772:$K$826,3,FALSE))</f>
        <v>さわにわん</v>
      </c>
      <c r="F65" s="105"/>
      <c r="G65" s="18" t="s">
        <v>144</v>
      </c>
      <c r="H65" s="19" t="s">
        <v>54</v>
      </c>
      <c r="I65" s="22"/>
      <c r="J65" s="18" t="s">
        <v>145</v>
      </c>
      <c r="K65" s="19" t="s">
        <v>146</v>
      </c>
      <c r="L65" s="20"/>
      <c r="M65" s="19" t="s">
        <v>32</v>
      </c>
      <c r="N65" s="19"/>
      <c r="O65" s="20"/>
      <c r="P65" s="16">
        <f>IF([1]計算!Z20=0," ",[1]計算!Z20)</f>
        <v>18.235680000000002</v>
      </c>
      <c r="Q65" s="21" t="s">
        <v>77</v>
      </c>
      <c r="R65" s="9" t="s">
        <v>1</v>
      </c>
    </row>
    <row r="66" spans="1:18" ht="17.25" customHeight="1">
      <c r="A66" s="91"/>
      <c r="B66" s="108"/>
      <c r="C66" s="97"/>
      <c r="D66" s="100"/>
      <c r="E66" s="26" t="s">
        <v>193</v>
      </c>
      <c r="F66" s="27" t="str">
        <f>IF(ISERROR(VLOOKUP(7,[1]作成!$H$772:$K$826,3,FALSE))," ",VLOOKUP(7,[1]作成!$H$772:$K$826,3,FALSE))</f>
        <v xml:space="preserve"> </v>
      </c>
      <c r="G66" s="28" t="s">
        <v>63</v>
      </c>
      <c r="H66" s="29"/>
      <c r="I66" s="32"/>
      <c r="J66" s="28" t="s">
        <v>135</v>
      </c>
      <c r="K66" s="29"/>
      <c r="L66" s="32"/>
      <c r="M66" s="29" t="s">
        <v>73</v>
      </c>
      <c r="N66" s="29"/>
      <c r="O66" s="31"/>
      <c r="P66" s="106" t="str">
        <f>IF([1]人数!I26=0," ",[1]人数!I26)</f>
        <v>金時草メニュー</v>
      </c>
      <c r="Q66" s="107"/>
      <c r="R66" s="9" t="s">
        <v>58</v>
      </c>
    </row>
    <row r="67" spans="1:18" ht="8.25" customHeight="1">
      <c r="A67" s="89">
        <f>IF([1]人数!$F27=0," ",[1]人数!$F27)</f>
        <v>17</v>
      </c>
      <c r="B67" s="92" t="s">
        <v>19</v>
      </c>
      <c r="C67" s="111"/>
      <c r="D67" s="114"/>
      <c r="E67" s="117"/>
      <c r="F67" s="117"/>
      <c r="G67" s="14"/>
      <c r="H67" s="14"/>
      <c r="I67" s="14"/>
      <c r="J67" s="14"/>
      <c r="K67" s="14"/>
      <c r="L67" s="14"/>
      <c r="M67" s="14"/>
      <c r="N67" s="14"/>
      <c r="O67" s="14"/>
      <c r="P67" s="35"/>
      <c r="Q67" s="36"/>
      <c r="R67" s="9" t="s">
        <v>33</v>
      </c>
    </row>
    <row r="68" spans="1:18" ht="8.25" customHeight="1">
      <c r="A68" s="90"/>
      <c r="B68" s="93"/>
      <c r="C68" s="112"/>
      <c r="D68" s="115"/>
      <c r="E68" s="118"/>
      <c r="F68" s="118"/>
      <c r="G68" s="19"/>
      <c r="H68" s="19"/>
      <c r="I68" s="19"/>
      <c r="J68" s="19"/>
      <c r="K68" s="19"/>
      <c r="L68" s="19"/>
      <c r="M68" s="19"/>
      <c r="N68" s="19"/>
      <c r="O68" s="19"/>
      <c r="P68" s="37"/>
      <c r="Q68" s="38"/>
      <c r="R68" s="9" t="s">
        <v>33</v>
      </c>
    </row>
    <row r="69" spans="1:18" ht="8.25" customHeight="1">
      <c r="A69" s="90"/>
      <c r="B69" s="93"/>
      <c r="C69" s="112"/>
      <c r="D69" s="115"/>
      <c r="E69" s="118"/>
      <c r="F69" s="118"/>
      <c r="G69" s="19"/>
      <c r="H69" s="19"/>
      <c r="I69" s="19"/>
      <c r="J69" s="19"/>
      <c r="K69" s="19"/>
      <c r="L69" s="19"/>
      <c r="M69" s="19"/>
      <c r="N69" s="19"/>
      <c r="O69" s="19"/>
      <c r="P69" s="37"/>
      <c r="Q69" s="38"/>
      <c r="R69" s="9" t="s">
        <v>33</v>
      </c>
    </row>
    <row r="70" spans="1:18" ht="8.25" customHeight="1">
      <c r="A70" s="91"/>
      <c r="B70" s="94"/>
      <c r="C70" s="113"/>
      <c r="D70" s="116"/>
      <c r="E70" s="24"/>
      <c r="F70" s="24"/>
      <c r="G70" s="29"/>
      <c r="H70" s="29"/>
      <c r="I70" s="29"/>
      <c r="J70" s="29"/>
      <c r="K70" s="29"/>
      <c r="L70" s="29"/>
      <c r="M70" s="29"/>
      <c r="N70" s="29"/>
      <c r="O70" s="29"/>
      <c r="P70" s="109"/>
      <c r="Q70" s="110"/>
      <c r="R70" s="9" t="s">
        <v>33</v>
      </c>
    </row>
    <row r="71" spans="1:18" ht="17.25" customHeight="1">
      <c r="A71" s="89">
        <f>IF([1]人数!$F28=0," ",[1]人数!$F28)</f>
        <v>18</v>
      </c>
      <c r="B71" s="108" t="s">
        <v>23</v>
      </c>
      <c r="C71" s="95" t="str">
        <f>IF(ISERROR(VLOOKUP(1,[1]作成!$H$882:$K$936,3,FALSE))," ",VLOOKUP(1,[1]作成!$H$882:$K$936,3,FALSE))</f>
        <v>ミルクロール</v>
      </c>
      <c r="D71" s="98" t="str">
        <f>IF(ISERROR(VLOOKUP(2,[1]作成!$H$882:$K$936,4,FALSE))," ",VLOOKUP(2,[1]作成!$H$882:$K$936,4,FALSE))</f>
        <v>牛乳</v>
      </c>
      <c r="E71" s="101" t="str">
        <f>IF(ISERROR(VLOOKUP(3,[1]作成!$H$882:$K$936,3,FALSE))," ",VLOOKUP(3,[1]作成!$H$882:$K$936,3,FALSE))</f>
        <v>とりにくのこうそうパンこやき</v>
      </c>
      <c r="F71" s="102"/>
      <c r="G71" s="18" t="s">
        <v>26</v>
      </c>
      <c r="H71" s="19"/>
      <c r="I71" s="20"/>
      <c r="J71" s="18" t="s">
        <v>27</v>
      </c>
      <c r="K71" s="19" t="s">
        <v>83</v>
      </c>
      <c r="L71" s="20" t="s">
        <v>41</v>
      </c>
      <c r="M71" s="13" t="s">
        <v>147</v>
      </c>
      <c r="N71" s="14" t="s">
        <v>85</v>
      </c>
      <c r="O71" s="15"/>
      <c r="P71" s="16">
        <f>IF([1]計算!U22=0," ",[1]計算!U22)</f>
        <v>605.08529999999985</v>
      </c>
      <c r="Q71" s="17" t="s">
        <v>148</v>
      </c>
      <c r="R71" s="9" t="s">
        <v>33</v>
      </c>
    </row>
    <row r="72" spans="1:18" ht="17.25" customHeight="1">
      <c r="A72" s="90"/>
      <c r="B72" s="108"/>
      <c r="C72" s="96"/>
      <c r="D72" s="99"/>
      <c r="E72" s="104" t="str">
        <f>IF(ISERROR(VLOOKUP(4,[1]作成!$H$882:$K$936,3,FALSE))," ",VLOOKUP(4,[1]作成!$H$882:$K$936,3,FALSE))</f>
        <v>コールスローサラダ</v>
      </c>
      <c r="F72" s="105"/>
      <c r="G72" s="18" t="s">
        <v>34</v>
      </c>
      <c r="H72" s="19"/>
      <c r="I72" s="22"/>
      <c r="J72" s="18" t="s">
        <v>149</v>
      </c>
      <c r="K72" s="19" t="s">
        <v>60</v>
      </c>
      <c r="L72" s="20" t="s">
        <v>80</v>
      </c>
      <c r="M72" s="18" t="s">
        <v>32</v>
      </c>
      <c r="N72" s="19" t="s">
        <v>81</v>
      </c>
      <c r="O72" s="20"/>
      <c r="P72" s="16">
        <f>IF([1]計算!X22=0," ",[1]計算!X22)</f>
        <v>28.305674999999997</v>
      </c>
      <c r="Q72" s="21" t="s">
        <v>124</v>
      </c>
      <c r="R72" s="9" t="s">
        <v>33</v>
      </c>
    </row>
    <row r="73" spans="1:18" ht="17.25" customHeight="1">
      <c r="A73" s="90"/>
      <c r="B73" s="108"/>
      <c r="C73" s="96"/>
      <c r="D73" s="99"/>
      <c r="E73" s="104" t="str">
        <f>IF(ISERROR(VLOOKUP(5,[1]作成!$H$882:$K$936,3,FALSE))," ",VLOOKUP(5,[1]作成!$H$882:$K$936,3,FALSE))</f>
        <v>コンソメジュリアン</v>
      </c>
      <c r="F73" s="105"/>
      <c r="G73" s="18" t="s">
        <v>150</v>
      </c>
      <c r="H73" s="19"/>
      <c r="I73" s="22"/>
      <c r="J73" s="18" t="s">
        <v>196</v>
      </c>
      <c r="K73" s="19" t="s">
        <v>65</v>
      </c>
      <c r="L73" s="20"/>
      <c r="M73" s="18" t="s">
        <v>127</v>
      </c>
      <c r="N73" s="19"/>
      <c r="O73" s="20"/>
      <c r="P73" s="16">
        <f>IF([1]計算!Z22=0," ",[1]計算!Z22)</f>
        <v>23.385350000000003</v>
      </c>
      <c r="Q73" s="21" t="s">
        <v>124</v>
      </c>
      <c r="R73" s="9" t="s">
        <v>33</v>
      </c>
    </row>
    <row r="74" spans="1:18" ht="17.25" customHeight="1">
      <c r="A74" s="91"/>
      <c r="B74" s="108"/>
      <c r="C74" s="97"/>
      <c r="D74" s="100"/>
      <c r="E74" s="26" t="str">
        <f>IF(ISERROR(VLOOKUP(6,[1]作成!$H$882:$K$936,3,FALSE))," ",VLOOKUP(6,[1]作成!$H$882:$K$936,3,FALSE))</f>
        <v xml:space="preserve"> </v>
      </c>
      <c r="F74" s="27" t="str">
        <f>IF(ISERROR(VLOOKUP(7,[1]作成!$H$882:$K$936,3,FALSE))," ",VLOOKUP(7,[1]作成!$H$882:$K$936,3,FALSE))</f>
        <v xml:space="preserve"> </v>
      </c>
      <c r="G74" s="28" t="s">
        <v>87</v>
      </c>
      <c r="H74" s="29"/>
      <c r="I74" s="32"/>
      <c r="J74" s="28" t="s">
        <v>195</v>
      </c>
      <c r="K74" s="29" t="s">
        <v>72</v>
      </c>
      <c r="L74" s="32"/>
      <c r="M74" s="28" t="s">
        <v>151</v>
      </c>
      <c r="N74" s="30"/>
      <c r="O74" s="31"/>
      <c r="P74" s="106" t="str">
        <f>IF([1]人数!I28=0," ",[1]人数!I28)</f>
        <v xml:space="preserve"> </v>
      </c>
      <c r="Q74" s="107"/>
      <c r="R74" s="9" t="s">
        <v>33</v>
      </c>
    </row>
    <row r="75" spans="1:18" ht="17.25" customHeight="1">
      <c r="A75" s="89">
        <f>IF([1]人数!$F29=0," ",[1]人数!$F29)</f>
        <v>19</v>
      </c>
      <c r="B75" s="108" t="s">
        <v>24</v>
      </c>
      <c r="C75" s="95" t="str">
        <f>IF(ISERROR(VLOOKUP(1,[1]作成!$H$937:$K$991,3,FALSE))," ",VLOOKUP(1,[1]作成!$H$937:$K$991,3,FALSE))</f>
        <v>ごはん</v>
      </c>
      <c r="D75" s="98" t="str">
        <f>IF(ISERROR(VLOOKUP(2,[1]作成!$H$937:$K$991,4,FALSE))," ",VLOOKUP(2,[1]作成!$H$937:$K$991,4,FALSE))</f>
        <v>牛乳</v>
      </c>
      <c r="E75" s="101" t="str">
        <f>IF(ISERROR(VLOOKUP(3,[1]作成!$H$937:$K$991,3,FALSE))," ",VLOOKUP(3,[1]作成!$H$937:$K$991,3,FALSE))</f>
        <v>てづくりハンバーグ</v>
      </c>
      <c r="F75" s="102"/>
      <c r="G75" s="13" t="s">
        <v>26</v>
      </c>
      <c r="H75" s="14" t="s">
        <v>63</v>
      </c>
      <c r="I75" s="15"/>
      <c r="J75" s="13" t="s">
        <v>41</v>
      </c>
      <c r="K75" s="14" t="s">
        <v>46</v>
      </c>
      <c r="L75" s="15" t="s">
        <v>204</v>
      </c>
      <c r="M75" s="13" t="s">
        <v>52</v>
      </c>
      <c r="N75" s="14" t="s">
        <v>127</v>
      </c>
      <c r="O75" s="15"/>
      <c r="P75" s="16">
        <f>IF([1]計算!U23=0," ",[1]計算!U23)</f>
        <v>655.57647999999983</v>
      </c>
      <c r="Q75" s="17" t="s">
        <v>148</v>
      </c>
      <c r="R75" s="9" t="s">
        <v>33</v>
      </c>
    </row>
    <row r="76" spans="1:18" ht="17.25" customHeight="1">
      <c r="A76" s="90"/>
      <c r="B76" s="108"/>
      <c r="C76" s="96"/>
      <c r="D76" s="99"/>
      <c r="E76" s="104" t="str">
        <f>IF(ISERROR(VLOOKUP(4,[1]作成!$H$937:$K$991,3,FALSE))," ",VLOOKUP(4,[1]作成!$H$937:$K$991,3,FALSE))</f>
        <v>ラタトゥイユ</v>
      </c>
      <c r="F76" s="105"/>
      <c r="G76" s="18" t="s">
        <v>54</v>
      </c>
      <c r="H76" s="19" t="s">
        <v>87</v>
      </c>
      <c r="I76" s="20"/>
      <c r="J76" s="18" t="s">
        <v>60</v>
      </c>
      <c r="K76" s="19" t="s">
        <v>93</v>
      </c>
      <c r="L76" s="20" t="s">
        <v>125</v>
      </c>
      <c r="M76" s="18" t="s">
        <v>151</v>
      </c>
      <c r="N76" s="19"/>
      <c r="O76" s="20"/>
      <c r="P76" s="16">
        <f>IF([1]計算!X23=0," ",[1]計算!X23)</f>
        <v>25.254172000000008</v>
      </c>
      <c r="Q76" s="21" t="s">
        <v>110</v>
      </c>
      <c r="R76" s="9" t="s">
        <v>95</v>
      </c>
    </row>
    <row r="77" spans="1:18" ht="17.25" customHeight="1">
      <c r="A77" s="90"/>
      <c r="B77" s="108"/>
      <c r="C77" s="96"/>
      <c r="D77" s="99"/>
      <c r="E77" s="104" t="str">
        <f>IF(ISERROR(VLOOKUP(5,[1]作成!$H$937:$K$991,3,FALSE))," ",VLOOKUP(5,[1]作成!$H$937:$K$991,3,FALSE))</f>
        <v>とうがんスープ</v>
      </c>
      <c r="F77" s="105"/>
      <c r="G77" s="18" t="s">
        <v>152</v>
      </c>
      <c r="H77" s="19"/>
      <c r="I77" s="20"/>
      <c r="J77" s="18" t="s">
        <v>153</v>
      </c>
      <c r="K77" s="19" t="s">
        <v>27</v>
      </c>
      <c r="L77" s="20" t="s">
        <v>35</v>
      </c>
      <c r="M77" s="18" t="s">
        <v>38</v>
      </c>
      <c r="N77" s="19"/>
      <c r="O77" s="20"/>
      <c r="P77" s="16">
        <f>IF([1]計算!Z23=0," ",[1]計算!Z23)</f>
        <v>21.890311999999998</v>
      </c>
      <c r="Q77" s="21" t="s">
        <v>22</v>
      </c>
      <c r="R77" s="9" t="s">
        <v>1</v>
      </c>
    </row>
    <row r="78" spans="1:18" ht="17.25" customHeight="1">
      <c r="A78" s="91"/>
      <c r="B78" s="108"/>
      <c r="C78" s="97"/>
      <c r="D78" s="100"/>
      <c r="E78" s="26" t="str">
        <f>IF(ISERROR(VLOOKUP(6,[1]作成!$H$937:$K$991,3,FALSE))," ",VLOOKUP(6,[1]作成!$H$937:$K$991,3,FALSE))</f>
        <v xml:space="preserve"> </v>
      </c>
      <c r="F78" s="27" t="str">
        <f>IF(ISERROR(VLOOKUP(7,[1]作成!$H$937:$K$991,3,FALSE))," ",VLOOKUP(7,[1]作成!$H$937:$K$991,3,FALSE))</f>
        <v xml:space="preserve"> </v>
      </c>
      <c r="G78" s="28" t="s">
        <v>133</v>
      </c>
      <c r="H78" s="29"/>
      <c r="I78" s="31"/>
      <c r="J78" s="28" t="s">
        <v>36</v>
      </c>
      <c r="K78" s="29" t="s">
        <v>112</v>
      </c>
      <c r="L78" s="31" t="s">
        <v>64</v>
      </c>
      <c r="M78" s="28" t="s">
        <v>32</v>
      </c>
      <c r="N78" s="29"/>
      <c r="O78" s="31"/>
      <c r="P78" s="106" t="str">
        <f>IF([1]人数!I29=0," ",[1]人数!I29)</f>
        <v>本からとびだした料理</v>
      </c>
      <c r="Q78" s="107"/>
      <c r="R78" s="9" t="s">
        <v>1</v>
      </c>
    </row>
    <row r="79" spans="1:18" ht="17.25" customHeight="1">
      <c r="A79" s="89">
        <f>IF([1]人数!$F30=0," ",[1]人数!$F30)</f>
        <v>20</v>
      </c>
      <c r="B79" s="108" t="s">
        <v>25</v>
      </c>
      <c r="C79" s="95" t="str">
        <f>IF(ISERROR(VLOOKUP(1,[1]作成!$H$992:$K$1036,3,FALSE))," ",VLOOKUP(1,[1]作成!$H$992:$K$1036,3,FALSE))</f>
        <v>ごはん</v>
      </c>
      <c r="D79" s="98" t="str">
        <f>IF(ISERROR(VLOOKUP(2,[1]作成!$H$992:$K$1046,4,FALSE))," ",VLOOKUP(2,[1]作成!$H$992:$K$1046,4,FALSE))</f>
        <v>牛乳</v>
      </c>
      <c r="E79" s="101" t="str">
        <f>IF(ISERROR(VLOOKUP(3,[1]作成!$H$992:$K$1036,3,FALSE))," ",VLOOKUP(3,[1]作成!$H$992:$K$1036,3,FALSE))</f>
        <v>シュウマイ</v>
      </c>
      <c r="F79" s="102"/>
      <c r="G79" s="13" t="s">
        <v>26</v>
      </c>
      <c r="H79" s="14" t="s">
        <v>133</v>
      </c>
      <c r="I79" s="15"/>
      <c r="J79" s="13" t="s">
        <v>65</v>
      </c>
      <c r="K79" s="14" t="s">
        <v>41</v>
      </c>
      <c r="L79" s="15"/>
      <c r="M79" s="13" t="s">
        <v>52</v>
      </c>
      <c r="N79" s="14" t="s">
        <v>38</v>
      </c>
      <c r="O79" s="15"/>
      <c r="P79" s="16">
        <f>IF([1]計算!U24=0," ",[1]計算!U24)</f>
        <v>694.44619999999986</v>
      </c>
      <c r="Q79" s="17" t="s">
        <v>115</v>
      </c>
      <c r="R79" s="9" t="s">
        <v>45</v>
      </c>
    </row>
    <row r="80" spans="1:18" ht="17.25" customHeight="1">
      <c r="A80" s="90"/>
      <c r="B80" s="108"/>
      <c r="C80" s="96"/>
      <c r="D80" s="99"/>
      <c r="E80" s="104" t="str">
        <f>IF(ISERROR(VLOOKUP(4,[1]作成!$H$992:$K$1036,3,FALSE))," ",VLOOKUP(4,[1]作成!$H$992:$K$1036,3,FALSE))</f>
        <v>バンサンスー</v>
      </c>
      <c r="F80" s="105"/>
      <c r="G80" s="18" t="s">
        <v>154</v>
      </c>
      <c r="H80" s="19" t="s">
        <v>78</v>
      </c>
      <c r="I80" s="20"/>
      <c r="J80" s="18" t="s">
        <v>60</v>
      </c>
      <c r="K80" s="19" t="s">
        <v>71</v>
      </c>
      <c r="L80" s="20"/>
      <c r="M80" s="18" t="s">
        <v>66</v>
      </c>
      <c r="N80" s="19" t="s">
        <v>73</v>
      </c>
      <c r="O80" s="20"/>
      <c r="P80" s="16">
        <f>IF([1]計算!X24=0," ",[1]計算!X24)</f>
        <v>25.958220000000001</v>
      </c>
      <c r="Q80" s="21" t="s">
        <v>22</v>
      </c>
      <c r="R80" s="9" t="s">
        <v>1</v>
      </c>
    </row>
    <row r="81" spans="1:18" ht="17.25" customHeight="1">
      <c r="A81" s="90"/>
      <c r="B81" s="108"/>
      <c r="C81" s="96"/>
      <c r="D81" s="99"/>
      <c r="E81" s="104" t="str">
        <f>IF(ISERROR(VLOOKUP(5,[1]作成!$H$992:$K$1036,3,FALSE))," ",VLOOKUP(5,[1]作成!$H$992:$K$1036,3,FALSE))</f>
        <v>マーボーどうふ</v>
      </c>
      <c r="F81" s="105"/>
      <c r="G81" s="18" t="s">
        <v>59</v>
      </c>
      <c r="H81" s="19"/>
      <c r="I81" s="20"/>
      <c r="J81" s="18" t="s">
        <v>35</v>
      </c>
      <c r="K81" s="19" t="s">
        <v>112</v>
      </c>
      <c r="L81" s="20"/>
      <c r="M81" s="18" t="s">
        <v>32</v>
      </c>
      <c r="N81" s="19"/>
      <c r="O81" s="20"/>
      <c r="P81" s="16">
        <f>IF([1]計算!Z24=0," ",[1]計算!Z24)</f>
        <v>20.839439999999996</v>
      </c>
      <c r="Q81" s="21" t="s">
        <v>22</v>
      </c>
      <c r="R81" s="9" t="s">
        <v>1</v>
      </c>
    </row>
    <row r="82" spans="1:18" ht="17.25" customHeight="1">
      <c r="A82" s="91"/>
      <c r="B82" s="108"/>
      <c r="C82" s="97"/>
      <c r="D82" s="100"/>
      <c r="E82" s="26" t="str">
        <f>IF(ISERROR(VLOOKUP(6,[1]作成!$H$992:$K$1036,3,FALSE))," ",VLOOKUP(6,[1]作成!$H$992:$K$1036,3,FALSE))</f>
        <v xml:space="preserve"> </v>
      </c>
      <c r="F82" s="27" t="str">
        <f>IF(ISERROR(VLOOKUP(7,[1]作成!$H$992:$K$1036,3,FALSE))," ",VLOOKUP(7,[1]作成!$H$992:$K$1036,3,FALSE))</f>
        <v xml:space="preserve"> </v>
      </c>
      <c r="G82" s="28" t="s">
        <v>54</v>
      </c>
      <c r="H82" s="29"/>
      <c r="I82" s="31"/>
      <c r="J82" s="28" t="s">
        <v>27</v>
      </c>
      <c r="K82" s="29" t="s">
        <v>64</v>
      </c>
      <c r="L82" s="31"/>
      <c r="M82" s="28" t="s">
        <v>53</v>
      </c>
      <c r="N82" s="29"/>
      <c r="O82" s="31"/>
      <c r="P82" s="106" t="str">
        <f>IF([1]人数!I30=0," ",[1]人数!I30)</f>
        <v xml:space="preserve"> </v>
      </c>
      <c r="Q82" s="107"/>
      <c r="R82" s="9" t="s">
        <v>1</v>
      </c>
    </row>
    <row r="83" spans="1:18" ht="17.25" customHeight="1">
      <c r="A83" s="89">
        <f>IF([1]人数!$F31=0," ",[1]人数!$F31)</f>
        <v>21</v>
      </c>
      <c r="B83" s="108" t="s">
        <v>50</v>
      </c>
      <c r="C83" s="95" t="str">
        <f>IF(ISERROR(VLOOKUP(1,[1]作成!$H$1037:$K$1101,3,FALSE))," ",VLOOKUP(1,[1]作成!$H$1037:$K$1101,3,FALSE))</f>
        <v>ひじきごはん</v>
      </c>
      <c r="D83" s="98" t="str">
        <f>IF(ISERROR(VLOOKUP(2,[1]作成!$H$1047:$K$1101,4,FALSE))," ",VLOOKUP(2,[1]作成!$H$1047:$K$1101,4,FALSE))</f>
        <v>牛乳</v>
      </c>
      <c r="E83" s="101" t="str">
        <f>IF(ISERROR(VLOOKUP(3,[1]作成!$H$1037:$K$1101,3,FALSE))," ",VLOOKUP(3,[1]作成!$H$1037:$K$1101,3,FALSE))</f>
        <v>とりにくとさといものてりあえ</v>
      </c>
      <c r="F83" s="102"/>
      <c r="G83" s="13" t="s">
        <v>26</v>
      </c>
      <c r="H83" s="14" t="s">
        <v>54</v>
      </c>
      <c r="I83" s="15"/>
      <c r="J83" s="13" t="s">
        <v>60</v>
      </c>
      <c r="K83" s="14" t="s">
        <v>155</v>
      </c>
      <c r="L83" s="15" t="s">
        <v>102</v>
      </c>
      <c r="M83" s="13" t="s">
        <v>156</v>
      </c>
      <c r="N83" s="14" t="s">
        <v>157</v>
      </c>
      <c r="O83" s="15"/>
      <c r="P83" s="16">
        <f>IF([1]計算!U25=0," ",[1]計算!U25)</f>
        <v>658.3425000000002</v>
      </c>
      <c r="Q83" s="17" t="s">
        <v>20</v>
      </c>
      <c r="R83" s="9" t="s">
        <v>1</v>
      </c>
    </row>
    <row r="84" spans="1:18" ht="17.25" customHeight="1">
      <c r="A84" s="90"/>
      <c r="B84" s="108"/>
      <c r="C84" s="96"/>
      <c r="D84" s="99"/>
      <c r="E84" s="104" t="str">
        <f>IF(ISERROR(VLOOKUP(4,[1]作成!$H$1037:$K$1101,3,FALSE))," ",VLOOKUP(4,[1]作成!$H$1037:$K$1101,3,FALSE))</f>
        <v>おつきみじる</v>
      </c>
      <c r="F84" s="105"/>
      <c r="G84" s="18" t="s">
        <v>113</v>
      </c>
      <c r="H84" s="19"/>
      <c r="I84" s="20"/>
      <c r="J84" s="18" t="s">
        <v>145</v>
      </c>
      <c r="K84" s="19" t="s">
        <v>28</v>
      </c>
      <c r="L84" s="20"/>
      <c r="M84" s="18" t="s">
        <v>38</v>
      </c>
      <c r="N84" s="19" t="s">
        <v>158</v>
      </c>
      <c r="O84" s="20"/>
      <c r="P84" s="16">
        <f>IF([1]計算!X25=0," ",[1]計算!X25)</f>
        <v>24.682300000000005</v>
      </c>
      <c r="Q84" s="21" t="s">
        <v>22</v>
      </c>
      <c r="R84" s="9" t="s">
        <v>58</v>
      </c>
    </row>
    <row r="85" spans="1:18" ht="17.25" customHeight="1">
      <c r="A85" s="90"/>
      <c r="B85" s="108"/>
      <c r="C85" s="96"/>
      <c r="D85" s="99"/>
      <c r="E85" s="104" t="str">
        <f>IF(ISERROR(VLOOKUP(5,[1]作成!$H$1037:$K$1101,3,FALSE))," ",VLOOKUP(5,[1]作成!$H$1037:$K$1101,3,FALSE))</f>
        <v>おつきみゼリー</v>
      </c>
      <c r="F85" s="105"/>
      <c r="G85" s="18" t="s">
        <v>107</v>
      </c>
      <c r="H85" s="19"/>
      <c r="I85" s="20"/>
      <c r="J85" s="18" t="s">
        <v>114</v>
      </c>
      <c r="K85" s="19" t="s">
        <v>80</v>
      </c>
      <c r="L85" s="20"/>
      <c r="M85" s="18" t="s">
        <v>32</v>
      </c>
      <c r="N85" s="119" t="s">
        <v>159</v>
      </c>
      <c r="O85" s="120"/>
      <c r="P85" s="16">
        <f>IF([1]計算!Z25=0," ",[1]計算!Z25)</f>
        <v>16.214000000000002</v>
      </c>
      <c r="Q85" s="21" t="s">
        <v>22</v>
      </c>
      <c r="R85" s="9" t="s">
        <v>1</v>
      </c>
    </row>
    <row r="86" spans="1:18" ht="17.25" customHeight="1">
      <c r="A86" s="91"/>
      <c r="B86" s="108"/>
      <c r="C86" s="97"/>
      <c r="D86" s="100"/>
      <c r="E86" s="26" t="str">
        <f>IF(ISERROR(VLOOKUP(6,[1]作成!$H$1037:$K$1101,3,FALSE))," ",VLOOKUP(6,[1]作成!$H$1037:$K$1101,3,FALSE))</f>
        <v xml:space="preserve"> </v>
      </c>
      <c r="F86" s="27" t="str">
        <f>IF(ISERROR(VLOOKUP(7,[1]作成!$H$1037:$K$1101,3,FALSE))," ",VLOOKUP(7,[1]作成!$H$1037:$K$1101,3,FALSE))</f>
        <v xml:space="preserve"> </v>
      </c>
      <c r="G86" s="28" t="s">
        <v>34</v>
      </c>
      <c r="H86" s="29"/>
      <c r="I86" s="31"/>
      <c r="J86" s="28" t="s">
        <v>35</v>
      </c>
      <c r="K86" s="29" t="s">
        <v>41</v>
      </c>
      <c r="L86" s="31"/>
      <c r="M86" s="28" t="s">
        <v>73</v>
      </c>
      <c r="N86" s="29"/>
      <c r="O86" s="31"/>
      <c r="P86" s="106" t="str">
        <f>IF([1]人数!I31=0," ",[1]人数!I31)</f>
        <v>お月見メニュー</v>
      </c>
      <c r="Q86" s="107"/>
      <c r="R86" s="9" t="s">
        <v>1</v>
      </c>
    </row>
    <row r="87" spans="1:18" ht="8.25" customHeight="1">
      <c r="A87" s="89">
        <f>IF([1]人数!$F32=0," ",[1]人数!$F32)</f>
        <v>24</v>
      </c>
      <c r="B87" s="92" t="s">
        <v>19</v>
      </c>
      <c r="C87" s="111" t="str">
        <f>IF(ISERROR(VLOOKUP(1,[1]作成!$H$1102:$K$1156,3,FALSE))," ",VLOOKUP(1,[1]作成!$H$1102:$K$1156,3,FALSE))</f>
        <v xml:space="preserve"> </v>
      </c>
      <c r="D87" s="114" t="str">
        <f>IF(ISERROR(VLOOKUP(2,[1]作成!$H$1102:$K$1156,4,FALSE))," ",VLOOKUP(2,[1]作成!$H$1102:$K$1156,4,FALSE))</f>
        <v xml:space="preserve"> </v>
      </c>
      <c r="E87" s="117" t="str">
        <f>IF(ISERROR(VLOOKUP(3,[1]作成!$H$1102:$K$1156,3,FALSE))," ",VLOOKUP(3,[1]作成!$H$1102:$K$1156,3,FALSE))</f>
        <v xml:space="preserve"> </v>
      </c>
      <c r="F87" s="117"/>
      <c r="G87" s="14"/>
      <c r="H87" s="14"/>
      <c r="I87" s="14"/>
      <c r="J87" s="14"/>
      <c r="K87" s="14"/>
      <c r="L87" s="14"/>
      <c r="M87" s="14"/>
      <c r="N87" s="14"/>
      <c r="O87" s="14"/>
      <c r="P87" s="35"/>
      <c r="Q87" s="36"/>
      <c r="R87" s="9" t="s">
        <v>1</v>
      </c>
    </row>
    <row r="88" spans="1:18" ht="8.25" customHeight="1">
      <c r="A88" s="90"/>
      <c r="B88" s="93"/>
      <c r="C88" s="112"/>
      <c r="D88" s="115"/>
      <c r="E88" s="118" t="str">
        <f>IF(ISERROR(VLOOKUP(4,[1]作成!$H$1102:$K$1156,3,FALSE))," ",VLOOKUP(4,[1]作成!$H$1102:$K$1156,3,FALSE))</f>
        <v xml:space="preserve"> </v>
      </c>
      <c r="F88" s="118"/>
      <c r="G88" s="19"/>
      <c r="H88" s="19"/>
      <c r="I88" s="19"/>
      <c r="J88" s="19"/>
      <c r="K88" s="19"/>
      <c r="L88" s="19"/>
      <c r="M88" s="19"/>
      <c r="N88" s="19"/>
      <c r="O88" s="19"/>
      <c r="P88" s="37"/>
      <c r="Q88" s="38"/>
      <c r="R88" s="9" t="s">
        <v>1</v>
      </c>
    </row>
    <row r="89" spans="1:18" ht="8.25" customHeight="1">
      <c r="A89" s="90"/>
      <c r="B89" s="93"/>
      <c r="C89" s="112"/>
      <c r="D89" s="115"/>
      <c r="E89" s="118" t="str">
        <f>IF(ISERROR(VLOOKUP(5,[1]作成!$H$1102:$K$1156,3,FALSE))," ",VLOOKUP(5,[1]作成!$H$1102:$K$1156,3,FALSE))</f>
        <v xml:space="preserve"> </v>
      </c>
      <c r="F89" s="118"/>
      <c r="G89" s="19"/>
      <c r="H89" s="19"/>
      <c r="I89" s="19"/>
      <c r="J89" s="19"/>
      <c r="K89" s="19"/>
      <c r="L89" s="19"/>
      <c r="M89" s="19"/>
      <c r="N89" s="19"/>
      <c r="O89" s="19"/>
      <c r="P89" s="37"/>
      <c r="Q89" s="38"/>
      <c r="R89" s="9" t="s">
        <v>1</v>
      </c>
    </row>
    <row r="90" spans="1:18" ht="8.25" customHeight="1">
      <c r="A90" s="91"/>
      <c r="B90" s="94"/>
      <c r="C90" s="113"/>
      <c r="D90" s="116"/>
      <c r="E90" s="24" t="str">
        <f>IF(ISERROR(VLOOKUP(6,[1]作成!$H$1102:$K$1156,3,FALSE))," ",VLOOKUP(6,[1]作成!$H$1102:$K$1156,3,FALSE))</f>
        <v xml:space="preserve"> </v>
      </c>
      <c r="F90" s="24" t="str">
        <f>IF(ISERROR(VLOOKUP(7,[1]作成!$H$1102:$K$1156,3,FALSE))," ",VLOOKUP(7,[1]作成!$H$1102:$K$1156,3,FALSE))</f>
        <v xml:space="preserve"> </v>
      </c>
      <c r="G90" s="29"/>
      <c r="H90" s="29"/>
      <c r="I90" s="29"/>
      <c r="J90" s="29"/>
      <c r="K90" s="29"/>
      <c r="L90" s="29"/>
      <c r="M90" s="29"/>
      <c r="N90" s="29"/>
      <c r="O90" s="29"/>
      <c r="P90" s="109"/>
      <c r="Q90" s="110"/>
      <c r="R90" s="9" t="s">
        <v>33</v>
      </c>
    </row>
    <row r="91" spans="1:18" ht="17.25" customHeight="1">
      <c r="A91" s="89">
        <f>IF([1]人数!$F33=0," ",[1]人数!$F33)</f>
        <v>25</v>
      </c>
      <c r="B91" s="108" t="s">
        <v>23</v>
      </c>
      <c r="C91" s="95" t="str">
        <f>IF(ISERROR(VLOOKUP(1,[1]作成!$H$1157:$K$1211,3,FALSE))," ",VLOOKUP(1,[1]作成!$H$1157:$K$1211,3,FALSE))</f>
        <v>コッペパン</v>
      </c>
      <c r="D91" s="98" t="str">
        <f>IF(ISERROR(VLOOKUP(2,[1]作成!$H$1157:$K$1211,4,FALSE))," ",VLOOKUP(2,[1]作成!$H$1157:$K$1211,4,FALSE))</f>
        <v>牛乳</v>
      </c>
      <c r="E91" s="101" t="str">
        <f>IF(ISERROR(VLOOKUP(3,[1]作成!$H$1157:$K$1211,3,FALSE))," ",VLOOKUP(3,[1]作成!$H$1157:$K$1211,3,FALSE))</f>
        <v>ナスのラザニア</v>
      </c>
      <c r="F91" s="102"/>
      <c r="G91" s="13" t="s">
        <v>26</v>
      </c>
      <c r="H91" s="14" t="s">
        <v>40</v>
      </c>
      <c r="I91" s="15"/>
      <c r="J91" s="13" t="s">
        <v>36</v>
      </c>
      <c r="K91" s="14" t="s">
        <v>93</v>
      </c>
      <c r="L91" s="15" t="s">
        <v>155</v>
      </c>
      <c r="M91" s="13" t="s">
        <v>84</v>
      </c>
      <c r="N91" s="14" t="s">
        <v>48</v>
      </c>
      <c r="O91" s="15" t="s">
        <v>160</v>
      </c>
      <c r="P91" s="16">
        <f>IF([1]計算!U27=0," ",[1]計算!U27)</f>
        <v>643.83372000000008</v>
      </c>
      <c r="Q91" s="17" t="s">
        <v>20</v>
      </c>
      <c r="R91" s="9" t="s">
        <v>1</v>
      </c>
    </row>
    <row r="92" spans="1:18" ht="17.25" customHeight="1">
      <c r="A92" s="90"/>
      <c r="B92" s="108"/>
      <c r="C92" s="96"/>
      <c r="D92" s="99"/>
      <c r="E92" s="104" t="str">
        <f>IF(ISERROR(VLOOKUP(4,[1]作成!$H$1157:$K$1211,3,FALSE))," ",VLOOKUP(4,[1]作成!$H$1157:$K$1211,3,FALSE))</f>
        <v>ミニトマト</v>
      </c>
      <c r="F92" s="105"/>
      <c r="G92" s="18" t="s">
        <v>54</v>
      </c>
      <c r="H92" s="19"/>
      <c r="I92" s="20"/>
      <c r="J92" s="18" t="s">
        <v>27</v>
      </c>
      <c r="K92" s="19" t="s">
        <v>161</v>
      </c>
      <c r="L92" s="20"/>
      <c r="M92" s="18" t="s">
        <v>131</v>
      </c>
      <c r="N92" s="19" t="s">
        <v>43</v>
      </c>
      <c r="O92" s="20"/>
      <c r="P92" s="16">
        <f>IF([1]計算!X27=0," ",[1]計算!X27)</f>
        <v>28.736791999999994</v>
      </c>
      <c r="Q92" s="21" t="s">
        <v>22</v>
      </c>
      <c r="R92" s="9" t="s">
        <v>1</v>
      </c>
    </row>
    <row r="93" spans="1:18" ht="17.25" customHeight="1">
      <c r="A93" s="90"/>
      <c r="B93" s="108"/>
      <c r="C93" s="96"/>
      <c r="D93" s="99"/>
      <c r="E93" s="104" t="str">
        <f>IF(ISERROR(VLOOKUP(5,[1]作成!$H$1157:$K$1211,3,FALSE))," ",VLOOKUP(5,[1]作成!$H$1157:$K$1211,3,FALSE))</f>
        <v>ポトフ</v>
      </c>
      <c r="F93" s="105"/>
      <c r="G93" s="18" t="s">
        <v>34</v>
      </c>
      <c r="H93" s="19"/>
      <c r="I93" s="20"/>
      <c r="J93" s="18" t="s">
        <v>41</v>
      </c>
      <c r="K93" s="19" t="s">
        <v>162</v>
      </c>
      <c r="L93" s="20"/>
      <c r="M93" s="18" t="s">
        <v>163</v>
      </c>
      <c r="N93" s="19" t="s">
        <v>164</v>
      </c>
      <c r="O93" s="20"/>
      <c r="P93" s="16">
        <f>IF([1]計算!Z27=0," ",[1]計算!Z27)</f>
        <v>21.583764000000002</v>
      </c>
      <c r="Q93" s="21" t="s">
        <v>22</v>
      </c>
      <c r="R93" s="9" t="s">
        <v>95</v>
      </c>
    </row>
    <row r="94" spans="1:18" ht="17.25" customHeight="1">
      <c r="A94" s="91"/>
      <c r="B94" s="108"/>
      <c r="C94" s="97"/>
      <c r="D94" s="100"/>
      <c r="E94" s="26" t="str">
        <f>IF(ISERROR(VLOOKUP(6,[1]作成!$H$1157:$K$1211,3,FALSE))," ",VLOOKUP(6,[1]作成!$H$1157:$K$1211,3,FALSE))</f>
        <v>いちごジャム</v>
      </c>
      <c r="F94" s="27" t="str">
        <f>IF(ISERROR(VLOOKUP(7,[1]作成!$H$1157:$K$1211,3,FALSE))," ",VLOOKUP(7,[1]作成!$H$1157:$K$1211,3,FALSE))</f>
        <v xml:space="preserve"> </v>
      </c>
      <c r="G94" s="121" t="s">
        <v>165</v>
      </c>
      <c r="H94" s="122"/>
      <c r="I94" s="31"/>
      <c r="J94" s="28" t="s">
        <v>60</v>
      </c>
      <c r="K94" s="29" t="s">
        <v>135</v>
      </c>
      <c r="L94" s="31"/>
      <c r="M94" s="28" t="s">
        <v>38</v>
      </c>
      <c r="N94" s="29" t="s">
        <v>81</v>
      </c>
      <c r="O94" s="31"/>
      <c r="P94" s="123" t="str">
        <f>IF([1]人数!I33=0," ",[1]人数!I33)</f>
        <v xml:space="preserve"> </v>
      </c>
      <c r="Q94" s="123"/>
      <c r="R94" s="9" t="s">
        <v>1</v>
      </c>
    </row>
    <row r="95" spans="1:18" ht="17.25" customHeight="1">
      <c r="A95" s="89">
        <f>IF([1]人数!$F34=0," ",[1]人数!$F34)</f>
        <v>26</v>
      </c>
      <c r="B95" s="108" t="s">
        <v>24</v>
      </c>
      <c r="C95" s="95" t="str">
        <f>IF(ISERROR(VLOOKUP(1,[1]作成!$H$1212:$K$1266,3,FALSE))," ",VLOOKUP(1,[1]作成!$H$1212:$K$1266,3,FALSE))</f>
        <v>ごはん</v>
      </c>
      <c r="D95" s="98" t="str">
        <f>IF(ISERROR(VLOOKUP(2,[1]作成!$H$1212:$K$1266,4,FALSE))," ",VLOOKUP(2,[1]作成!$H$1212:$K$1266,4,FALSE))</f>
        <v>牛乳</v>
      </c>
      <c r="E95" s="101" t="str">
        <f>IF(ISERROR(VLOOKUP(3,[1]作成!$H$1212:$K$1266,3,FALSE))," ",VLOOKUP(3,[1]作成!$H$1212:$K$1266,3,FALSE))</f>
        <v>さばのあげに</v>
      </c>
      <c r="F95" s="102"/>
      <c r="G95" s="13" t="s">
        <v>26</v>
      </c>
      <c r="H95" s="14" t="s">
        <v>166</v>
      </c>
      <c r="I95" s="15"/>
      <c r="J95" s="13" t="s">
        <v>35</v>
      </c>
      <c r="K95" s="14" t="s">
        <v>80</v>
      </c>
      <c r="L95" s="15"/>
      <c r="M95" s="13" t="s">
        <v>52</v>
      </c>
      <c r="N95" s="14" t="s">
        <v>53</v>
      </c>
      <c r="O95" s="15"/>
      <c r="P95" s="16">
        <f>IF([1]計算!U28=0," ",[1]計算!U28)</f>
        <v>652.99799999999959</v>
      </c>
      <c r="Q95" s="17" t="s">
        <v>167</v>
      </c>
      <c r="R95" s="9" t="s">
        <v>58</v>
      </c>
    </row>
    <row r="96" spans="1:18" ht="17.25" customHeight="1">
      <c r="A96" s="90"/>
      <c r="B96" s="108"/>
      <c r="C96" s="96"/>
      <c r="D96" s="99"/>
      <c r="E96" s="104" t="str">
        <f>IF(ISERROR(VLOOKUP(4,[1]作成!$H$1212:$K$1266,3,FALSE))," ",VLOOKUP(4,[1]作成!$H$1212:$K$1266,3,FALSE))</f>
        <v>こんぶあえ</v>
      </c>
      <c r="F96" s="105"/>
      <c r="G96" s="18" t="s">
        <v>168</v>
      </c>
      <c r="H96" s="19" t="s">
        <v>78</v>
      </c>
      <c r="I96" s="20"/>
      <c r="J96" s="18" t="s">
        <v>61</v>
      </c>
      <c r="K96" s="19" t="s">
        <v>64</v>
      </c>
      <c r="L96" s="20"/>
      <c r="M96" s="18" t="s">
        <v>48</v>
      </c>
      <c r="N96" s="19" t="s">
        <v>62</v>
      </c>
      <c r="O96" s="20"/>
      <c r="P96" s="16">
        <f>IF([1]計算!X28=0," ",[1]計算!X28)</f>
        <v>23.785440000000001</v>
      </c>
      <c r="Q96" s="21" t="s">
        <v>22</v>
      </c>
      <c r="R96" s="9" t="s">
        <v>45</v>
      </c>
    </row>
    <row r="97" spans="1:18" ht="17.25" customHeight="1">
      <c r="A97" s="90"/>
      <c r="B97" s="108"/>
      <c r="C97" s="96"/>
      <c r="D97" s="99"/>
      <c r="E97" s="104" t="str">
        <f>IF(ISERROR(VLOOKUP(5,[1]作成!$H$1212:$K$1266,3,FALSE))," ",VLOOKUP(5,[1]作成!$H$1212:$K$1266,3,FALSE))</f>
        <v>とうふとわかめのすましじる</v>
      </c>
      <c r="F97" s="105"/>
      <c r="G97" s="18" t="s">
        <v>63</v>
      </c>
      <c r="H97" s="19" t="s">
        <v>150</v>
      </c>
      <c r="I97" s="20"/>
      <c r="J97" s="18" t="s">
        <v>83</v>
      </c>
      <c r="K97" s="19"/>
      <c r="L97" s="20"/>
      <c r="M97" s="18" t="s">
        <v>38</v>
      </c>
      <c r="N97" s="19" t="s">
        <v>32</v>
      </c>
      <c r="O97" s="20"/>
      <c r="P97" s="16">
        <f>IF([1]計算!Z28=0," ",[1]計算!Z28)</f>
        <v>24.168499999999998</v>
      </c>
      <c r="Q97" s="21" t="s">
        <v>77</v>
      </c>
      <c r="R97" s="9" t="s">
        <v>95</v>
      </c>
    </row>
    <row r="98" spans="1:18" ht="17.25" customHeight="1">
      <c r="A98" s="91"/>
      <c r="B98" s="108"/>
      <c r="C98" s="97"/>
      <c r="D98" s="100"/>
      <c r="E98" s="26" t="str">
        <f>IF(ISERROR(VLOOKUP(6,[1]作成!$H$1212:$K$1266,3,FALSE))," ",VLOOKUP(6,[1]作成!$H$1212:$K$1266,3,FALSE))</f>
        <v xml:space="preserve"> </v>
      </c>
      <c r="F98" s="27" t="str">
        <f>IF(ISERROR(VLOOKUP(7,[1]作成!$H$1212:$K$1266,3,FALSE))," ",VLOOKUP(7,[1]作成!$H$1212:$K$1266,3,FALSE))</f>
        <v xml:space="preserve"> </v>
      </c>
      <c r="G98" s="28" t="s">
        <v>96</v>
      </c>
      <c r="H98" s="29" t="s">
        <v>137</v>
      </c>
      <c r="I98" s="31"/>
      <c r="J98" s="28" t="s">
        <v>60</v>
      </c>
      <c r="K98" s="29"/>
      <c r="L98" s="31"/>
      <c r="M98" s="28" t="s">
        <v>32</v>
      </c>
      <c r="N98" s="29"/>
      <c r="O98" s="31"/>
      <c r="P98" s="106" t="str">
        <f>IF([1]人数!I34=0," ",[1]人数!I34)</f>
        <v xml:space="preserve"> </v>
      </c>
      <c r="Q98" s="107"/>
      <c r="R98" s="9" t="s">
        <v>1</v>
      </c>
    </row>
    <row r="99" spans="1:18" ht="17.25" customHeight="1">
      <c r="A99" s="89">
        <f>IF([1]人数!$F35=0," ",[1]人数!$F35)</f>
        <v>27</v>
      </c>
      <c r="B99" s="108" t="s">
        <v>25</v>
      </c>
      <c r="C99" s="95" t="str">
        <f>IF(ISERROR(VLOOKUP(1,[1]作成!$H$1267:$K$1321,3,FALSE))," ",VLOOKUP(1,[1]作成!$H$1267:$K$1321,3,FALSE))</f>
        <v>ケチャップライス</v>
      </c>
      <c r="D99" s="98" t="str">
        <f>IF(ISERROR(VLOOKUP(2,[1]作成!$H$1267:$K$1321,4,FALSE))," ",VLOOKUP(2,[1]作成!$H$1267:$K$1321,4,FALSE))</f>
        <v>牛乳</v>
      </c>
      <c r="E99" s="101" t="str">
        <f>IF(ISERROR(VLOOKUP(3,[1]作成!$H$1267:$K$1321,3,FALSE))," ",VLOOKUP(3,[1]作成!$H$1267:$K$1321,3,FALSE))</f>
        <v>クリームピラフ</v>
      </c>
      <c r="F99" s="102"/>
      <c r="G99" s="13" t="s">
        <v>26</v>
      </c>
      <c r="H99" s="14" t="s">
        <v>54</v>
      </c>
      <c r="I99" s="15"/>
      <c r="J99" s="13" t="s">
        <v>74</v>
      </c>
      <c r="K99" s="14" t="s">
        <v>60</v>
      </c>
      <c r="L99" s="15"/>
      <c r="M99" s="13" t="s">
        <v>52</v>
      </c>
      <c r="N99" s="14" t="s">
        <v>164</v>
      </c>
      <c r="O99" s="15"/>
      <c r="P99" s="16">
        <f>IF([1]計算!U29=0," ",[1]計算!U29)</f>
        <v>659.71420000000001</v>
      </c>
      <c r="Q99" s="17" t="s">
        <v>167</v>
      </c>
      <c r="R99" s="9" t="s">
        <v>97</v>
      </c>
    </row>
    <row r="100" spans="1:18" ht="17.25" customHeight="1">
      <c r="A100" s="90"/>
      <c r="B100" s="108"/>
      <c r="C100" s="96"/>
      <c r="D100" s="99"/>
      <c r="E100" s="104" t="str">
        <f>IF(ISERROR(VLOOKUP(4,[1]作成!$H$1267:$K$1321,3,FALSE))," ",VLOOKUP(4,[1]作成!$H$1267:$K$1321,3,FALSE))</f>
        <v>たまごスープ</v>
      </c>
      <c r="F100" s="105"/>
      <c r="G100" s="18" t="s">
        <v>34</v>
      </c>
      <c r="H100" s="19" t="s">
        <v>137</v>
      </c>
      <c r="I100" s="20"/>
      <c r="J100" s="18" t="s">
        <v>41</v>
      </c>
      <c r="K100" s="19"/>
      <c r="L100" s="20"/>
      <c r="M100" s="18" t="s">
        <v>43</v>
      </c>
      <c r="N100" s="19" t="s">
        <v>73</v>
      </c>
      <c r="O100" s="20"/>
      <c r="P100" s="16">
        <f>IF([1]計算!X29=0," ",[1]計算!X29)</f>
        <v>23.683219999999999</v>
      </c>
      <c r="Q100" s="21" t="s">
        <v>77</v>
      </c>
      <c r="R100" s="9" t="s">
        <v>1</v>
      </c>
    </row>
    <row r="101" spans="1:18" ht="17.25" customHeight="1">
      <c r="A101" s="90"/>
      <c r="B101" s="108"/>
      <c r="C101" s="96"/>
      <c r="D101" s="99"/>
      <c r="E101" s="104" t="str">
        <f>IF(ISERROR(VLOOKUP(5,[1]作成!$H$1267:$K$1321,3,FALSE))," ",VLOOKUP(5,[1]作成!$H$1267:$K$1321,3,FALSE))</f>
        <v>とうにゅうブラマンジェ</v>
      </c>
      <c r="F101" s="105"/>
      <c r="G101" s="18" t="s">
        <v>128</v>
      </c>
      <c r="H101" s="19" t="s">
        <v>78</v>
      </c>
      <c r="I101" s="20"/>
      <c r="J101" s="18" t="s">
        <v>130</v>
      </c>
      <c r="K101" s="19"/>
      <c r="L101" s="20"/>
      <c r="M101" s="18" t="s">
        <v>38</v>
      </c>
      <c r="N101" s="119" t="s">
        <v>169</v>
      </c>
      <c r="O101" s="120"/>
      <c r="P101" s="16">
        <f>IF([1]計算!Z29=0," ",[1]計算!Z29)</f>
        <v>22.526039999999995</v>
      </c>
      <c r="Q101" s="21" t="s">
        <v>22</v>
      </c>
      <c r="R101" s="9" t="s">
        <v>1</v>
      </c>
    </row>
    <row r="102" spans="1:18" ht="17.25" customHeight="1">
      <c r="A102" s="91"/>
      <c r="B102" s="108"/>
      <c r="C102" s="97"/>
      <c r="D102" s="100"/>
      <c r="E102" s="26" t="str">
        <f>IF(ISERROR(VLOOKUP(6,[1]作成!$H$1267:$K$1321,3,FALSE))," ",VLOOKUP(6,[1]作成!$H$1267:$K$1321,3,FALSE))</f>
        <v xml:space="preserve"> </v>
      </c>
      <c r="F102" s="27" t="str">
        <f>IF(ISERROR(VLOOKUP(7,[1]作成!$H$1267:$K$1321,3,FALSE))," ",VLOOKUP(7,[1]作成!$H$1267:$K$1321,3,FALSE))</f>
        <v xml:space="preserve"> </v>
      </c>
      <c r="G102" s="28" t="s">
        <v>82</v>
      </c>
      <c r="H102" s="29" t="s">
        <v>63</v>
      </c>
      <c r="I102" s="31"/>
      <c r="J102" s="28" t="s">
        <v>102</v>
      </c>
      <c r="K102" s="29"/>
      <c r="L102" s="31"/>
      <c r="M102" s="28" t="s">
        <v>48</v>
      </c>
      <c r="N102" s="29"/>
      <c r="O102" s="31"/>
      <c r="P102" s="123" t="str">
        <f>IF([1]人数!I35=0," ",[1]人数!I35)</f>
        <v xml:space="preserve"> </v>
      </c>
      <c r="Q102" s="123"/>
      <c r="R102" s="9" t="s">
        <v>95</v>
      </c>
    </row>
    <row r="103" spans="1:18" ht="17.25" customHeight="1">
      <c r="A103" s="89">
        <f>IF([1]人数!$F36=0," ",[1]人数!$F36)</f>
        <v>28</v>
      </c>
      <c r="B103" s="92" t="s">
        <v>50</v>
      </c>
      <c r="C103" s="95" t="str">
        <f>IF(ISERROR(VLOOKUP(1,[1]作成!$H$1322:$K$1376,3,FALSE))," ",VLOOKUP(1,[1]作成!$H$1322:$K$1376,3,FALSE))</f>
        <v>ごはん</v>
      </c>
      <c r="D103" s="98" t="str">
        <f>IF(ISERROR(VLOOKUP(2,[1]作成!$H$1322:$K$1376,4,FALSE))," ",VLOOKUP(2,[1]作成!$H$1322:$K$1376,4,FALSE))</f>
        <v>牛乳</v>
      </c>
      <c r="E103" s="101" t="str">
        <f>IF(ISERROR(VLOOKUP(3,[1]作成!$H$1322:$K$1376,3,FALSE))," ",VLOOKUP(3,[1]作成!$H$1322:$K$1376,3,FALSE))</f>
        <v>まつかぜやき</v>
      </c>
      <c r="F103" s="102"/>
      <c r="G103" s="39" t="s">
        <v>26</v>
      </c>
      <c r="H103" s="23" t="s">
        <v>40</v>
      </c>
      <c r="I103" s="22" t="s">
        <v>82</v>
      </c>
      <c r="J103" s="39" t="s">
        <v>41</v>
      </c>
      <c r="K103" s="23" t="s">
        <v>74</v>
      </c>
      <c r="L103" s="22"/>
      <c r="M103" s="39" t="s">
        <v>52</v>
      </c>
      <c r="N103" s="23" t="s">
        <v>38</v>
      </c>
      <c r="O103" s="22"/>
      <c r="P103" s="16">
        <f>IF([1]計算!U30=0," ",[1]計算!U30)</f>
        <v>636.52</v>
      </c>
      <c r="Q103" s="17" t="s">
        <v>86</v>
      </c>
      <c r="R103" s="9" t="s">
        <v>1</v>
      </c>
    </row>
    <row r="104" spans="1:18" ht="17.25" customHeight="1">
      <c r="A104" s="90"/>
      <c r="B104" s="93"/>
      <c r="C104" s="96"/>
      <c r="D104" s="99"/>
      <c r="E104" s="104" t="str">
        <f>IF(ISERROR(VLOOKUP(4,[1]作成!$H$1322:$K$1376,3,FALSE))," ",VLOOKUP(4,[1]作成!$H$1322:$K$1376,3,FALSE))</f>
        <v>きんぴらごぼう</v>
      </c>
      <c r="F104" s="105"/>
      <c r="G104" s="39" t="s">
        <v>34</v>
      </c>
      <c r="H104" s="23" t="s">
        <v>119</v>
      </c>
      <c r="I104" s="22"/>
      <c r="J104" s="39" t="s">
        <v>145</v>
      </c>
      <c r="K104" s="23" t="s">
        <v>72</v>
      </c>
      <c r="L104" s="22"/>
      <c r="M104" s="39" t="s">
        <v>151</v>
      </c>
      <c r="N104" s="23" t="s">
        <v>81</v>
      </c>
      <c r="O104" s="22"/>
      <c r="P104" s="16">
        <f>IF([1]計算!X30=0," ",[1]計算!X30)</f>
        <v>26.200900000000004</v>
      </c>
      <c r="Q104" s="21" t="s">
        <v>77</v>
      </c>
      <c r="R104" s="9" t="s">
        <v>1</v>
      </c>
    </row>
    <row r="105" spans="1:18" ht="17.25" customHeight="1">
      <c r="A105" s="90"/>
      <c r="B105" s="93"/>
      <c r="C105" s="96"/>
      <c r="D105" s="99"/>
      <c r="E105" s="104" t="str">
        <f>IF(ISERROR(VLOOKUP(5,[1]作成!$H$1322:$K$1376,3,FALSE))," ",VLOOKUP(5,[1]作成!$H$1322:$K$1376,3,FALSE))</f>
        <v>じゃがいもとあつあげのみそしる</v>
      </c>
      <c r="F105" s="105"/>
      <c r="G105" s="39" t="s">
        <v>54</v>
      </c>
      <c r="H105" s="23" t="s">
        <v>170</v>
      </c>
      <c r="I105" s="22"/>
      <c r="J105" s="39" t="s">
        <v>60</v>
      </c>
      <c r="K105" s="23" t="s">
        <v>80</v>
      </c>
      <c r="L105" s="22"/>
      <c r="M105" s="39" t="s">
        <v>32</v>
      </c>
      <c r="N105" s="23"/>
      <c r="O105" s="22"/>
      <c r="P105" s="16">
        <f>IF([1]計算!Z30=0," ",[1]計算!Z30)</f>
        <v>18.365500000000001</v>
      </c>
      <c r="Q105" s="21" t="s">
        <v>57</v>
      </c>
      <c r="R105" s="9" t="s">
        <v>97</v>
      </c>
    </row>
    <row r="106" spans="1:18" ht="17.25" customHeight="1">
      <c r="A106" s="91"/>
      <c r="B106" s="94"/>
      <c r="C106" s="97"/>
      <c r="D106" s="100"/>
      <c r="E106" s="26" t="str">
        <f>IF(ISERROR(VLOOKUP(6,[1]作成!$H$1322:$K$1376,3,FALSE))," ",VLOOKUP(6,[1]作成!$H$1322:$K$1376,3,FALSE))</f>
        <v xml:space="preserve"> </v>
      </c>
      <c r="F106" s="27" t="str">
        <f>IF(ISERROR(VLOOKUP(7,[1]作成!$H$1322:$K$1376,3,FALSE))," ",VLOOKUP(7,[1]作成!$H$1322:$K$1376,3,FALSE))</f>
        <v xml:space="preserve"> </v>
      </c>
      <c r="G106" s="40" t="s">
        <v>63</v>
      </c>
      <c r="H106" s="30" t="s">
        <v>116</v>
      </c>
      <c r="I106" s="32"/>
      <c r="J106" s="40" t="s">
        <v>108</v>
      </c>
      <c r="K106" s="30" t="s">
        <v>64</v>
      </c>
      <c r="L106" s="32"/>
      <c r="M106" s="40" t="s">
        <v>62</v>
      </c>
      <c r="N106" s="30"/>
      <c r="O106" s="32"/>
      <c r="P106" s="123" t="str">
        <f>IF([1]人数!I36=0," ",[1]人数!I36)</f>
        <v xml:space="preserve"> </v>
      </c>
      <c r="Q106" s="123"/>
      <c r="R106" s="9" t="s">
        <v>58</v>
      </c>
    </row>
    <row r="107" spans="1:18" ht="17.25" hidden="1" customHeight="1">
      <c r="A107" s="89" t="str">
        <f>IF([1]人数!$F37=0," ",[1]人数!$F37)</f>
        <v xml:space="preserve"> </v>
      </c>
      <c r="B107" s="92" t="s">
        <v>19</v>
      </c>
      <c r="C107" s="95" t="str">
        <f>IF(ISERROR(VLOOKUP(1,[1]作成!$H$1378:$K$1432,3,FALSE))," ",VLOOKUP(1,[1]作成!$H$1378:$K$1432,3,FALSE))</f>
        <v xml:space="preserve"> </v>
      </c>
      <c r="D107" s="98" t="str">
        <f>IF(ISERROR(VLOOKUP(2,[1]作成!$H$1377:$K$1431,4,FALSE))," ",VLOOKUP(2,[1]作成!$H$1377:$K$1431,4,FALSE))</f>
        <v xml:space="preserve"> </v>
      </c>
      <c r="E107" s="101" t="str">
        <f>IF(ISERROR(VLOOKUP(3,[1]作成!$H$1378:$K$1432,3,FALSE))," ",VLOOKUP(3,[1]作成!$H$1378:$K$1432,3,FALSE))</f>
        <v xml:space="preserve"> </v>
      </c>
      <c r="F107" s="102"/>
      <c r="G107" s="41"/>
      <c r="H107" s="42"/>
      <c r="I107" s="33"/>
      <c r="J107" s="41"/>
      <c r="K107" s="42"/>
      <c r="L107" s="33"/>
      <c r="M107" s="41"/>
      <c r="N107" s="42"/>
      <c r="O107" s="33"/>
      <c r="P107" s="16" t="str">
        <f>IF([1]計算!U31=0," ",[1]計算!U31)</f>
        <v xml:space="preserve"> </v>
      </c>
      <c r="Q107" s="17" t="s">
        <v>86</v>
      </c>
    </row>
    <row r="108" spans="1:18" ht="17.25" hidden="1" customHeight="1">
      <c r="A108" s="90"/>
      <c r="B108" s="93"/>
      <c r="C108" s="96"/>
      <c r="D108" s="99"/>
      <c r="E108" s="104" t="str">
        <f>IF(ISERROR(VLOOKUP(4,[1]作成!$H$1378:$K$1432,3,FALSE))," ",VLOOKUP(4,[1]作成!$H$1378:$K$1432,3,FALSE))</f>
        <v xml:space="preserve"> </v>
      </c>
      <c r="F108" s="105"/>
      <c r="G108" s="39"/>
      <c r="H108" s="23"/>
      <c r="I108" s="22"/>
      <c r="J108" s="39"/>
      <c r="K108" s="23"/>
      <c r="L108" s="22"/>
      <c r="M108" s="39"/>
      <c r="N108" s="23"/>
      <c r="O108" s="22"/>
      <c r="P108" s="16" t="str">
        <f>IF([1]計算!X31=0," ",[1]計算!X31)</f>
        <v xml:space="preserve"> </v>
      </c>
      <c r="Q108" s="21" t="s">
        <v>57</v>
      </c>
    </row>
    <row r="109" spans="1:18" ht="17.25" hidden="1" customHeight="1">
      <c r="A109" s="90"/>
      <c r="B109" s="93"/>
      <c r="C109" s="96"/>
      <c r="D109" s="99"/>
      <c r="E109" s="104" t="str">
        <f>IF(ISERROR(VLOOKUP(5,[1]作成!$H$1378:$K$1432,3,FALSE))," ",VLOOKUP(5,[1]作成!$H$1378:$K$1432,3,FALSE))</f>
        <v xml:space="preserve"> </v>
      </c>
      <c r="F109" s="105"/>
      <c r="G109" s="39"/>
      <c r="H109" s="23"/>
      <c r="I109" s="22"/>
      <c r="J109" s="39"/>
      <c r="K109" s="23"/>
      <c r="L109" s="22"/>
      <c r="M109" s="39"/>
      <c r="N109" s="23"/>
      <c r="O109" s="22"/>
      <c r="P109" s="16" t="str">
        <f>IF([1]計算!Z31=0," ",[1]計算!Z31)</f>
        <v xml:space="preserve"> </v>
      </c>
      <c r="Q109" s="21" t="s">
        <v>57</v>
      </c>
    </row>
    <row r="110" spans="1:18" ht="17.25" hidden="1" customHeight="1">
      <c r="A110" s="91"/>
      <c r="B110" s="94"/>
      <c r="C110" s="97"/>
      <c r="D110" s="100"/>
      <c r="E110" s="26" t="str">
        <f>IF(ISERROR(VLOOKUP(6,[1]作成!$H$1378:$K$1432,3,FALSE))," ",VLOOKUP(6,[1]作成!$H$1378:$K$1432,3,FALSE))</f>
        <v xml:space="preserve"> </v>
      </c>
      <c r="F110" s="27" t="str">
        <f>IF(ISERROR(VLOOKUP(7,[1]作成!$H$1378:$K$1432,3,FALSE))," ",VLOOKUP(7,[1]作成!$H$1378:$K$1432,3,FALSE))</f>
        <v xml:space="preserve"> </v>
      </c>
      <c r="G110" s="40"/>
      <c r="H110" s="30"/>
      <c r="I110" s="32"/>
      <c r="J110" s="40"/>
      <c r="K110" s="30"/>
      <c r="L110" s="32"/>
      <c r="M110" s="40"/>
      <c r="N110" s="30"/>
      <c r="O110" s="32"/>
      <c r="P110" s="123" t="str">
        <f>IF([1]人数!I37=0," ",[1]人数!I37)</f>
        <v xml:space="preserve"> </v>
      </c>
      <c r="Q110" s="123"/>
    </row>
    <row r="111" spans="1:18" ht="15.95" customHeight="1">
      <c r="A111" s="9"/>
      <c r="B111" s="9" t="s">
        <v>171</v>
      </c>
      <c r="C111" s="43"/>
      <c r="D111" s="9"/>
      <c r="E111" s="9"/>
      <c r="F111" s="9"/>
      <c r="P111" s="9"/>
      <c r="Q111" s="9"/>
      <c r="R111" s="9" t="s">
        <v>58</v>
      </c>
    </row>
    <row r="112" spans="1:18" ht="15.95" customHeight="1">
      <c r="A112" s="9"/>
      <c r="B112" s="9" t="s">
        <v>172</v>
      </c>
      <c r="C112" s="43"/>
      <c r="D112" s="9"/>
      <c r="E112" s="9"/>
      <c r="F112" s="9"/>
      <c r="L112" s="8" t="s">
        <v>173</v>
      </c>
      <c r="M112" s="8"/>
      <c r="N112" s="8"/>
      <c r="P112" s="9"/>
      <c r="Q112" s="9"/>
      <c r="R112" s="9" t="s">
        <v>58</v>
      </c>
    </row>
    <row r="113" spans="1:18" ht="15.95" customHeight="1">
      <c r="A113" s="9"/>
      <c r="B113" s="9" t="s">
        <v>174</v>
      </c>
      <c r="C113" s="43"/>
      <c r="D113" s="9"/>
      <c r="E113" s="9"/>
      <c r="F113" s="9"/>
      <c r="P113" s="9"/>
      <c r="Q113" s="9"/>
      <c r="R113" s="9" t="s">
        <v>97</v>
      </c>
    </row>
    <row r="114" spans="1:18" ht="15.95" customHeight="1">
      <c r="A114" s="9"/>
      <c r="B114" s="9"/>
      <c r="C114" s="43"/>
      <c r="D114" s="9"/>
      <c r="E114" s="9"/>
      <c r="F114" s="9"/>
      <c r="P114" s="9"/>
      <c r="Q114" s="9"/>
      <c r="R114" s="9" t="s">
        <v>97</v>
      </c>
    </row>
    <row r="115" spans="1:18" ht="15.95" customHeight="1">
      <c r="A115" s="9"/>
      <c r="B115" s="9"/>
      <c r="C115" s="43"/>
      <c r="D115" s="9"/>
      <c r="E115" s="9"/>
      <c r="F115" s="9"/>
      <c r="P115" s="9"/>
      <c r="Q115" s="9"/>
      <c r="R115" s="9" t="s">
        <v>97</v>
      </c>
    </row>
    <row r="116" spans="1:18" ht="15.95" hidden="1" customHeight="1">
      <c r="A116" s="9"/>
      <c r="B116" s="9"/>
      <c r="C116" s="43"/>
      <c r="D116" s="9"/>
      <c r="E116" s="9"/>
      <c r="F116" s="9"/>
      <c r="P116" s="9"/>
      <c r="Q116" s="9"/>
    </row>
    <row r="117" spans="1:18" ht="15.95" hidden="1" customHeight="1">
      <c r="A117" s="9"/>
      <c r="B117" s="9"/>
      <c r="C117" s="43"/>
      <c r="D117" s="9"/>
      <c r="E117" s="9"/>
      <c r="F117" s="9"/>
      <c r="P117" s="9"/>
      <c r="Q117" s="9"/>
    </row>
    <row r="118" spans="1:18" ht="15.95" hidden="1" customHeight="1">
      <c r="A118" s="9"/>
      <c r="B118" s="9"/>
      <c r="C118" s="43"/>
      <c r="D118" s="9"/>
      <c r="E118" s="9"/>
      <c r="F118" s="9"/>
      <c r="P118" s="9"/>
      <c r="Q118" s="9"/>
    </row>
    <row r="119" spans="1:18" ht="15.95" hidden="1" customHeight="1">
      <c r="A119" s="9"/>
      <c r="B119" s="9"/>
      <c r="C119" s="43"/>
      <c r="D119" s="9"/>
      <c r="E119" s="9"/>
      <c r="F119" s="9"/>
      <c r="P119" s="9"/>
      <c r="Q119" s="9"/>
    </row>
    <row r="120" spans="1:18" ht="15.95" hidden="1" customHeight="1">
      <c r="A120" s="9"/>
      <c r="B120" s="9"/>
      <c r="C120" s="43"/>
      <c r="D120" s="9"/>
      <c r="E120" s="9"/>
      <c r="F120" s="9"/>
      <c r="P120" s="9"/>
      <c r="Q120" s="9"/>
    </row>
    <row r="121" spans="1:18" ht="15.95" hidden="1" customHeight="1">
      <c r="A121" s="9"/>
      <c r="B121" s="9"/>
      <c r="C121" s="43"/>
      <c r="D121" s="9"/>
      <c r="E121" s="9"/>
      <c r="F121" s="9"/>
      <c r="P121" s="9"/>
      <c r="Q121" s="9"/>
    </row>
    <row r="122" spans="1:18" ht="15.95" hidden="1" customHeight="1">
      <c r="A122" s="9"/>
      <c r="B122" s="9"/>
      <c r="C122" s="43"/>
      <c r="D122" s="9"/>
      <c r="E122" s="9"/>
      <c r="F122" s="9"/>
      <c r="P122" s="9"/>
      <c r="Q122" s="9"/>
    </row>
    <row r="123" spans="1:18" ht="15.95" hidden="1" customHeight="1">
      <c r="A123" s="9"/>
      <c r="B123" s="9"/>
      <c r="C123" s="43"/>
      <c r="D123" s="9"/>
      <c r="E123" s="9"/>
      <c r="F123" s="9"/>
      <c r="P123" s="9"/>
      <c r="Q123" s="9"/>
    </row>
    <row r="124" spans="1:18" ht="15.95" hidden="1" customHeight="1">
      <c r="A124" s="9"/>
      <c r="B124" s="9"/>
      <c r="C124" s="43"/>
      <c r="D124" s="9"/>
      <c r="E124" s="9"/>
      <c r="F124" s="9"/>
      <c r="P124" s="9"/>
      <c r="Q124" s="9"/>
    </row>
    <row r="125" spans="1:18" ht="15.95" hidden="1" customHeight="1">
      <c r="A125" s="9"/>
      <c r="B125" s="9"/>
      <c r="C125" s="43"/>
      <c r="D125" s="9"/>
      <c r="E125" s="9"/>
      <c r="F125" s="9"/>
      <c r="P125" s="9"/>
      <c r="Q125" s="9"/>
    </row>
    <row r="126" spans="1:18" ht="15.95" hidden="1" customHeight="1">
      <c r="A126" s="9"/>
      <c r="B126" s="9"/>
      <c r="C126" s="43"/>
      <c r="D126" s="9"/>
      <c r="E126" s="9"/>
      <c r="F126" s="9"/>
      <c r="P126" s="9"/>
      <c r="Q126" s="9"/>
    </row>
    <row r="127" spans="1:18" ht="15.95" hidden="1" customHeight="1">
      <c r="A127" s="9"/>
      <c r="B127" s="9"/>
      <c r="C127" s="43"/>
      <c r="D127" s="9"/>
      <c r="E127" s="9"/>
      <c r="F127" s="9"/>
      <c r="P127" s="9"/>
      <c r="Q127" s="9"/>
    </row>
    <row r="128" spans="1:18" ht="15.95" hidden="1" customHeight="1">
      <c r="A128" s="9"/>
      <c r="B128" s="9"/>
      <c r="C128" s="43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43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43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43"/>
      <c r="D131" s="9"/>
      <c r="E131" s="9"/>
      <c r="F131" s="9"/>
      <c r="P131" s="9"/>
      <c r="Q131" s="9"/>
    </row>
    <row r="132" spans="1:17" ht="15.95" hidden="1" customHeight="1">
      <c r="A132" s="9"/>
      <c r="B132" s="9"/>
      <c r="C132" s="43"/>
      <c r="D132" s="9"/>
      <c r="E132" s="9"/>
      <c r="F132" s="9"/>
      <c r="P132" s="9"/>
      <c r="Q132" s="9"/>
    </row>
    <row r="133" spans="1:17"/>
    <row r="134" spans="1:17"/>
  </sheetData>
  <sheetProtection autoFilter="0"/>
  <autoFilter ref="R2:R132">
    <filterColumn colId="0">
      <customFilters>
        <customFilter operator="notEqual" val=" "/>
      </customFilters>
    </filterColumn>
  </autoFilter>
  <mergeCells count="228">
    <mergeCell ref="A3:A6"/>
    <mergeCell ref="B3:B6"/>
    <mergeCell ref="C3:F4"/>
    <mergeCell ref="G3:I4"/>
    <mergeCell ref="J3:L4"/>
    <mergeCell ref="M3:O4"/>
    <mergeCell ref="G94:H94"/>
    <mergeCell ref="N85:O85"/>
    <mergeCell ref="N101:O101"/>
    <mergeCell ref="A7:A10"/>
    <mergeCell ref="B7:B10"/>
    <mergeCell ref="C7:C10"/>
    <mergeCell ref="D7:D10"/>
    <mergeCell ref="E7:F7"/>
    <mergeCell ref="P3:Q3"/>
    <mergeCell ref="P4:Q4"/>
    <mergeCell ref="C5:C6"/>
    <mergeCell ref="D5:D6"/>
    <mergeCell ref="E5:F6"/>
    <mergeCell ref="G5:I6"/>
    <mergeCell ref="J5:L6"/>
    <mergeCell ref="M5:O6"/>
    <mergeCell ref="P5:Q5"/>
    <mergeCell ref="P6:Q6"/>
    <mergeCell ref="S7:S18"/>
    <mergeCell ref="E8:F8"/>
    <mergeCell ref="E9:F9"/>
    <mergeCell ref="P10:Q10"/>
    <mergeCell ref="A11:A14"/>
    <mergeCell ref="P14:Q14"/>
    <mergeCell ref="A15:A18"/>
    <mergeCell ref="B15:B18"/>
    <mergeCell ref="C15:C18"/>
    <mergeCell ref="D15:D18"/>
    <mergeCell ref="E15:F15"/>
    <mergeCell ref="E16:F16"/>
    <mergeCell ref="E17:F17"/>
    <mergeCell ref="P18:Q18"/>
    <mergeCell ref="B11:B14"/>
    <mergeCell ref="C11:C14"/>
    <mergeCell ref="D11:D14"/>
    <mergeCell ref="E11:F11"/>
    <mergeCell ref="E12:F12"/>
    <mergeCell ref="E13:F13"/>
    <mergeCell ref="P22:Q22"/>
    <mergeCell ref="A23:A26"/>
    <mergeCell ref="B23:B26"/>
    <mergeCell ref="C23:C26"/>
    <mergeCell ref="D23:D26"/>
    <mergeCell ref="E23:F23"/>
    <mergeCell ref="E24:F24"/>
    <mergeCell ref="E25:F25"/>
    <mergeCell ref="P26:Q26"/>
    <mergeCell ref="A19:A22"/>
    <mergeCell ref="B19:B22"/>
    <mergeCell ref="C19:C22"/>
    <mergeCell ref="D19:D22"/>
    <mergeCell ref="E19:F19"/>
    <mergeCell ref="E20:F20"/>
    <mergeCell ref="E21:F21"/>
    <mergeCell ref="P30:Q30"/>
    <mergeCell ref="A31:A34"/>
    <mergeCell ref="B31:B34"/>
    <mergeCell ref="C31:C34"/>
    <mergeCell ref="D31:D34"/>
    <mergeCell ref="E31:F31"/>
    <mergeCell ref="E32:F32"/>
    <mergeCell ref="E33:F33"/>
    <mergeCell ref="P34:Q34"/>
    <mergeCell ref="A27:A30"/>
    <mergeCell ref="B27:B30"/>
    <mergeCell ref="C27:C30"/>
    <mergeCell ref="D27:D30"/>
    <mergeCell ref="E27:F27"/>
    <mergeCell ref="E28:F28"/>
    <mergeCell ref="E29:F29"/>
    <mergeCell ref="P38:Q38"/>
    <mergeCell ref="A39:A42"/>
    <mergeCell ref="B39:B42"/>
    <mergeCell ref="C39:C42"/>
    <mergeCell ref="D39:D42"/>
    <mergeCell ref="E39:F39"/>
    <mergeCell ref="E40:F40"/>
    <mergeCell ref="E41:F41"/>
    <mergeCell ref="P42:Q42"/>
    <mergeCell ref="A35:A38"/>
    <mergeCell ref="B35:B38"/>
    <mergeCell ref="C35:C38"/>
    <mergeCell ref="D35:D38"/>
    <mergeCell ref="E35:F35"/>
    <mergeCell ref="E36:F36"/>
    <mergeCell ref="E37:F37"/>
    <mergeCell ref="P46:Q46"/>
    <mergeCell ref="A47:A50"/>
    <mergeCell ref="B47:B50"/>
    <mergeCell ref="C47:C50"/>
    <mergeCell ref="D47:D50"/>
    <mergeCell ref="E47:F47"/>
    <mergeCell ref="E48:F48"/>
    <mergeCell ref="E49:F49"/>
    <mergeCell ref="P50:Q50"/>
    <mergeCell ref="A43:A46"/>
    <mergeCell ref="B43:B46"/>
    <mergeCell ref="C43:C46"/>
    <mergeCell ref="D43:D46"/>
    <mergeCell ref="E43:F43"/>
    <mergeCell ref="E44:F44"/>
    <mergeCell ref="E45:F45"/>
    <mergeCell ref="P54:Q54"/>
    <mergeCell ref="A55:A58"/>
    <mergeCell ref="B55:B58"/>
    <mergeCell ref="C55:C58"/>
    <mergeCell ref="D55:D58"/>
    <mergeCell ref="E55:F55"/>
    <mergeCell ref="E56:F56"/>
    <mergeCell ref="E57:F57"/>
    <mergeCell ref="P58:Q58"/>
    <mergeCell ref="A51:A54"/>
    <mergeCell ref="B51:B54"/>
    <mergeCell ref="C51:C54"/>
    <mergeCell ref="D51:D54"/>
    <mergeCell ref="E51:F51"/>
    <mergeCell ref="E52:F52"/>
    <mergeCell ref="E53:F53"/>
    <mergeCell ref="P62:Q62"/>
    <mergeCell ref="A63:A66"/>
    <mergeCell ref="B63:B66"/>
    <mergeCell ref="C63:C66"/>
    <mergeCell ref="D63:D66"/>
    <mergeCell ref="E63:F63"/>
    <mergeCell ref="E64:F64"/>
    <mergeCell ref="E65:F65"/>
    <mergeCell ref="P66:Q66"/>
    <mergeCell ref="A59:A62"/>
    <mergeCell ref="B59:B62"/>
    <mergeCell ref="C59:C62"/>
    <mergeCell ref="D59:D62"/>
    <mergeCell ref="E59:F59"/>
    <mergeCell ref="E60:F60"/>
    <mergeCell ref="E61:F61"/>
    <mergeCell ref="P70:Q70"/>
    <mergeCell ref="A71:A74"/>
    <mergeCell ref="B71:B74"/>
    <mergeCell ref="C71:C74"/>
    <mergeCell ref="D71:D74"/>
    <mergeCell ref="E71:F71"/>
    <mergeCell ref="E72:F72"/>
    <mergeCell ref="E73:F73"/>
    <mergeCell ref="P74:Q74"/>
    <mergeCell ref="A67:A70"/>
    <mergeCell ref="B67:B70"/>
    <mergeCell ref="C67:C70"/>
    <mergeCell ref="D67:D70"/>
    <mergeCell ref="E67:F67"/>
    <mergeCell ref="E68:F68"/>
    <mergeCell ref="E69:F69"/>
    <mergeCell ref="P78:Q78"/>
    <mergeCell ref="A79:A82"/>
    <mergeCell ref="B79:B82"/>
    <mergeCell ref="C79:C82"/>
    <mergeCell ref="D79:D82"/>
    <mergeCell ref="E79:F79"/>
    <mergeCell ref="E80:F80"/>
    <mergeCell ref="E81:F81"/>
    <mergeCell ref="P82:Q82"/>
    <mergeCell ref="A75:A78"/>
    <mergeCell ref="B75:B78"/>
    <mergeCell ref="C75:C78"/>
    <mergeCell ref="D75:D78"/>
    <mergeCell ref="E75:F75"/>
    <mergeCell ref="E76:F76"/>
    <mergeCell ref="E77:F77"/>
    <mergeCell ref="P86:Q86"/>
    <mergeCell ref="A87:A90"/>
    <mergeCell ref="B87:B90"/>
    <mergeCell ref="C87:C90"/>
    <mergeCell ref="D87:D90"/>
    <mergeCell ref="E87:F87"/>
    <mergeCell ref="E88:F88"/>
    <mergeCell ref="E89:F89"/>
    <mergeCell ref="P90:Q90"/>
    <mergeCell ref="A83:A86"/>
    <mergeCell ref="B83:B86"/>
    <mergeCell ref="C83:C86"/>
    <mergeCell ref="D83:D86"/>
    <mergeCell ref="E83:F83"/>
    <mergeCell ref="E84:F84"/>
    <mergeCell ref="E85:F85"/>
    <mergeCell ref="P94:Q94"/>
    <mergeCell ref="A95:A98"/>
    <mergeCell ref="B95:B98"/>
    <mergeCell ref="C95:C98"/>
    <mergeCell ref="D95:D98"/>
    <mergeCell ref="E95:F95"/>
    <mergeCell ref="E96:F96"/>
    <mergeCell ref="E97:F97"/>
    <mergeCell ref="P98:Q98"/>
    <mergeCell ref="A91:A94"/>
    <mergeCell ref="B91:B94"/>
    <mergeCell ref="C91:C94"/>
    <mergeCell ref="D91:D94"/>
    <mergeCell ref="E91:F91"/>
    <mergeCell ref="E92:F92"/>
    <mergeCell ref="E93:F93"/>
    <mergeCell ref="P110:Q110"/>
    <mergeCell ref="A107:A110"/>
    <mergeCell ref="B107:B110"/>
    <mergeCell ref="C107:C110"/>
    <mergeCell ref="D107:D110"/>
    <mergeCell ref="E107:F107"/>
    <mergeCell ref="E108:F108"/>
    <mergeCell ref="E109:F109"/>
    <mergeCell ref="P102:Q102"/>
    <mergeCell ref="A103:A106"/>
    <mergeCell ref="B103:B106"/>
    <mergeCell ref="C103:C106"/>
    <mergeCell ref="D103:D106"/>
    <mergeCell ref="E103:F103"/>
    <mergeCell ref="E104:F104"/>
    <mergeCell ref="E105:F105"/>
    <mergeCell ref="P106:Q106"/>
    <mergeCell ref="A99:A102"/>
    <mergeCell ref="B99:B102"/>
    <mergeCell ref="C99:C102"/>
    <mergeCell ref="D99:D102"/>
    <mergeCell ref="E99:F99"/>
    <mergeCell ref="E100:F100"/>
    <mergeCell ref="E101:F101"/>
  </mergeCells>
  <phoneticPr fontId="3"/>
  <pageMargins left="0.70866141732283472" right="0.31496062992125984" top="0.55118110236220474" bottom="0.35433070866141736" header="0.31496062992125984" footer="0.31496062992125984"/>
  <pageSetup paperSize="9" scale="4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家庭配布 (富陽・御園)</vt:lpstr>
      <vt:lpstr>家庭配布(菅原・館野・野々市)</vt:lpstr>
      <vt:lpstr>'家庭配布 (富陽・御園)'!Print_Area</vt:lpstr>
      <vt:lpstr>'家庭配布(菅原・館野・野々市)'!Print_Area</vt:lpstr>
    </vt:vector>
  </TitlesOfParts>
  <Company>野々市市教育委員会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寺岸智子</cp:lastModifiedBy>
  <dcterms:created xsi:type="dcterms:W3CDTF">2018-08-07T03:15:04Z</dcterms:created>
  <dcterms:modified xsi:type="dcterms:W3CDTF">2018-08-30T05:12:27Z</dcterms:modified>
</cp:coreProperties>
</file>