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中学校\"/>
    </mc:Choice>
  </mc:AlternateContent>
  <bookViews>
    <workbookView xWindow="0" yWindow="0" windowWidth="17460" windowHeight="10440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6" i="1"/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F73" i="1"/>
  <c r="P72" i="1"/>
  <c r="E72" i="1"/>
  <c r="P71" i="1"/>
  <c r="E71" i="1"/>
  <c r="P70" i="1"/>
  <c r="E70" i="1"/>
  <c r="C70" i="1"/>
  <c r="F69" i="1"/>
  <c r="P68" i="1"/>
  <c r="E68" i="1"/>
  <c r="P67" i="1"/>
  <c r="E67" i="1"/>
  <c r="P66" i="1"/>
  <c r="E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<sst xmlns="http://schemas.openxmlformats.org/spreadsheetml/2006/main" count="611" uniqueCount="285">
  <si>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</si>
  <si>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</si>
  <si>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</si>
  <si>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</si>
  <si>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</si>
  <si>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</si>
  <si>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</si>
  <si>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</si>
  <si>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</si>
  <si>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●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</si>
  <si>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</si>
  <si>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</si>
  <si>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</si>
  <si>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</si>
  <si>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</si>
  <si>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</si>
  <si>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</si>
  <si>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</si>
  <si>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</si>
  <si>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</si>
  <si>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</si>
  <si>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</si>
  <si>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</si>
  <si>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</si>
  <si>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</si>
  <si>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</si>
  <si>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</si>
  <si>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●</t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</si>
  <si>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</si>
  <si>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</si>
  <si>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</si>
  <si>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</si>
  <si>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</si>
  <si>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</si>
  <si>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ｇ</t>
    <phoneticPr fontId="3"/>
  </si>
  <si>
    <t>水</t>
    <rPh sb="0" eb="1">
      <t>スイ</t>
    </rPh>
    <phoneticPr fontId="3"/>
  </si>
  <si>
    <t>Kcal</t>
    <phoneticPr fontId="3"/>
  </si>
  <si>
    <t>ｇ</t>
    <phoneticPr fontId="3"/>
  </si>
  <si>
    <t>木</t>
    <rPh sb="0" eb="1">
      <t>モク</t>
    </rPh>
    <phoneticPr fontId="3"/>
  </si>
  <si>
    <t>Kcal</t>
    <phoneticPr fontId="3"/>
  </si>
  <si>
    <t>ｇ</t>
    <phoneticPr fontId="3"/>
  </si>
  <si>
    <t>金</t>
    <rPh sb="0" eb="1">
      <t>キン</t>
    </rPh>
    <phoneticPr fontId="3"/>
  </si>
  <si>
    <t>Kcal</t>
    <phoneticPr fontId="3"/>
  </si>
  <si>
    <t>ｇ</t>
    <phoneticPr fontId="3"/>
  </si>
  <si>
    <t>牛肉</t>
    <rPh sb="0" eb="2">
      <t>ギュウニク</t>
    </rPh>
    <phoneticPr fontId="3"/>
  </si>
  <si>
    <t>鶏肉</t>
    <rPh sb="0" eb="2">
      <t>トリニク</t>
    </rPh>
    <phoneticPr fontId="3"/>
  </si>
  <si>
    <t>牛乳</t>
    <rPh sb="0" eb="2">
      <t>ギュウニュウ</t>
    </rPh>
    <phoneticPr fontId="3"/>
  </si>
  <si>
    <t>にんじん</t>
    <phoneticPr fontId="3"/>
  </si>
  <si>
    <t>たけのこ水煮</t>
    <rPh sb="4" eb="6">
      <t>ミズニ</t>
    </rPh>
    <phoneticPr fontId="3"/>
  </si>
  <si>
    <t>玉ねぎ</t>
    <rPh sb="0" eb="1">
      <t>タマ</t>
    </rPh>
    <phoneticPr fontId="3"/>
  </si>
  <si>
    <t>麦飯</t>
    <rPh sb="0" eb="2">
      <t>ムギメシ</t>
    </rPh>
    <phoneticPr fontId="3"/>
  </si>
  <si>
    <t>三温糖</t>
    <rPh sb="0" eb="3">
      <t>サンオントウ</t>
    </rPh>
    <phoneticPr fontId="3"/>
  </si>
  <si>
    <t>ごま油</t>
    <rPh sb="2" eb="3">
      <t>アブラ</t>
    </rPh>
    <phoneticPr fontId="3"/>
  </si>
  <si>
    <t>Kcal</t>
    <phoneticPr fontId="3"/>
  </si>
  <si>
    <t>みそ</t>
    <phoneticPr fontId="3"/>
  </si>
  <si>
    <t>うすあげ</t>
    <phoneticPr fontId="3"/>
  </si>
  <si>
    <t>わかめ</t>
    <phoneticPr fontId="3"/>
  </si>
  <si>
    <t>小松菜</t>
    <rPh sb="0" eb="3">
      <t>コマツナ</t>
    </rPh>
    <phoneticPr fontId="3"/>
  </si>
  <si>
    <t>干ししいたけ</t>
    <rPh sb="0" eb="1">
      <t>ホ</t>
    </rPh>
    <phoneticPr fontId="3"/>
  </si>
  <si>
    <t>にんにく</t>
    <phoneticPr fontId="3"/>
  </si>
  <si>
    <t>片栗粉</t>
    <rPh sb="0" eb="3">
      <t>カタクリコ</t>
    </rPh>
    <phoneticPr fontId="3"/>
  </si>
  <si>
    <t>ごま</t>
    <phoneticPr fontId="3"/>
  </si>
  <si>
    <t>ｇ</t>
    <phoneticPr fontId="3"/>
  </si>
  <si>
    <t>●</t>
    <phoneticPr fontId="3"/>
  </si>
  <si>
    <t>豆乳</t>
    <rPh sb="0" eb="2">
      <t>トウニュウ</t>
    </rPh>
    <phoneticPr fontId="3"/>
  </si>
  <si>
    <t>キャベツ　しょうが　だいこん</t>
    <phoneticPr fontId="3"/>
  </si>
  <si>
    <t>ごぼう　しめじ　ねぎ</t>
    <phoneticPr fontId="3"/>
  </si>
  <si>
    <t>さば</t>
    <phoneticPr fontId="3"/>
  </si>
  <si>
    <t>ロースハム</t>
    <phoneticPr fontId="3"/>
  </si>
  <si>
    <t>にんじん</t>
    <phoneticPr fontId="3"/>
  </si>
  <si>
    <t>しょうが</t>
    <phoneticPr fontId="3"/>
  </si>
  <si>
    <t>ねぎ</t>
    <phoneticPr fontId="3"/>
  </si>
  <si>
    <t>白飯</t>
    <rPh sb="0" eb="2">
      <t>シロメシ</t>
    </rPh>
    <phoneticPr fontId="3"/>
  </si>
  <si>
    <t>●</t>
    <phoneticPr fontId="3"/>
  </si>
  <si>
    <t>もやし</t>
    <phoneticPr fontId="3"/>
  </si>
  <si>
    <t>キャベツ</t>
    <phoneticPr fontId="3"/>
  </si>
  <si>
    <t>じゃがいも</t>
    <phoneticPr fontId="3"/>
  </si>
  <si>
    <t>みそ</t>
    <phoneticPr fontId="3"/>
  </si>
  <si>
    <t>たけのこ</t>
    <phoneticPr fontId="3"/>
  </si>
  <si>
    <t>ごぼう</t>
    <phoneticPr fontId="3"/>
  </si>
  <si>
    <t>スナップえんどう</t>
    <phoneticPr fontId="3"/>
  </si>
  <si>
    <t>えび</t>
    <phoneticPr fontId="3"/>
  </si>
  <si>
    <t>にんじん</t>
    <phoneticPr fontId="3"/>
  </si>
  <si>
    <t>たまねぎ</t>
    <phoneticPr fontId="3"/>
  </si>
  <si>
    <t>わかめ飯</t>
    <rPh sb="3" eb="4">
      <t>メシ</t>
    </rPh>
    <phoneticPr fontId="3"/>
  </si>
  <si>
    <t>小麦粉</t>
    <rPh sb="0" eb="3">
      <t>コムギコ</t>
    </rPh>
    <phoneticPr fontId="3"/>
  </si>
  <si>
    <t>サラダ油</t>
    <rPh sb="3" eb="4">
      <t>ユ</t>
    </rPh>
    <phoneticPr fontId="3"/>
  </si>
  <si>
    <t>かまぼこ</t>
    <phoneticPr fontId="3"/>
  </si>
  <si>
    <t>チーズ</t>
    <phoneticPr fontId="3"/>
  </si>
  <si>
    <t>えだまめ</t>
    <phoneticPr fontId="3"/>
  </si>
  <si>
    <t>うどん</t>
    <phoneticPr fontId="3"/>
  </si>
  <si>
    <t>きゅうり</t>
    <phoneticPr fontId="3"/>
  </si>
  <si>
    <t>福神漬け</t>
    <rPh sb="0" eb="3">
      <t>フクジンヅ</t>
    </rPh>
    <phoneticPr fontId="3"/>
  </si>
  <si>
    <t>山菜</t>
    <rPh sb="0" eb="2">
      <t>サンサイ</t>
    </rPh>
    <phoneticPr fontId="3"/>
  </si>
  <si>
    <t>ねぎ</t>
    <phoneticPr fontId="3"/>
  </si>
  <si>
    <t>かまぼこ</t>
    <phoneticPr fontId="3"/>
  </si>
  <si>
    <t>にんじん</t>
    <phoneticPr fontId="3"/>
  </si>
  <si>
    <t>たまねぎ</t>
    <phoneticPr fontId="3"/>
  </si>
  <si>
    <t>しょうが</t>
    <phoneticPr fontId="3"/>
  </si>
  <si>
    <t>マヨネーズ</t>
    <phoneticPr fontId="3"/>
  </si>
  <si>
    <t>●</t>
    <phoneticPr fontId="3"/>
  </si>
  <si>
    <t>豚肉</t>
    <rPh sb="0" eb="2">
      <t>ブタニク</t>
    </rPh>
    <phoneticPr fontId="3"/>
  </si>
  <si>
    <t>大豆</t>
    <rPh sb="0" eb="2">
      <t>ダイズ</t>
    </rPh>
    <phoneticPr fontId="3"/>
  </si>
  <si>
    <t>ヨーグルト</t>
    <phoneticPr fontId="3"/>
  </si>
  <si>
    <t>トマト水煮</t>
    <rPh sb="3" eb="4">
      <t>ミズ</t>
    </rPh>
    <rPh sb="4" eb="5">
      <t>ニ</t>
    </rPh>
    <phoneticPr fontId="3"/>
  </si>
  <si>
    <t>キャベツ</t>
    <phoneticPr fontId="3"/>
  </si>
  <si>
    <t>きゅうり</t>
    <phoneticPr fontId="3"/>
  </si>
  <si>
    <t>じゃがいも</t>
    <phoneticPr fontId="3"/>
  </si>
  <si>
    <t>白いんげん豆</t>
    <rPh sb="0" eb="1">
      <t>シロ</t>
    </rPh>
    <rPh sb="5" eb="6">
      <t>マメ</t>
    </rPh>
    <phoneticPr fontId="3"/>
  </si>
  <si>
    <t>ｇ</t>
    <phoneticPr fontId="3"/>
  </si>
  <si>
    <t>●</t>
    <phoneticPr fontId="3"/>
  </si>
  <si>
    <t>にんにく</t>
    <phoneticPr fontId="3"/>
  </si>
  <si>
    <t>バター</t>
    <phoneticPr fontId="3"/>
  </si>
  <si>
    <t>ｇ</t>
    <phoneticPr fontId="3"/>
  </si>
  <si>
    <t>生クリーム</t>
    <rPh sb="0" eb="1">
      <t>ナマ</t>
    </rPh>
    <phoneticPr fontId="3"/>
  </si>
  <si>
    <t>春巻き</t>
    <rPh sb="0" eb="2">
      <t>ハルマ</t>
    </rPh>
    <phoneticPr fontId="3"/>
  </si>
  <si>
    <t>ロースハム</t>
    <phoneticPr fontId="3"/>
  </si>
  <si>
    <t>牛乳</t>
    <rPh sb="0" eb="2">
      <t>ギュウニュウ</t>
    </rPh>
    <phoneticPr fontId="3"/>
  </si>
  <si>
    <t>にんじん</t>
    <phoneticPr fontId="3"/>
  </si>
  <si>
    <t>きゅうり</t>
    <phoneticPr fontId="3"/>
  </si>
  <si>
    <t>コーン（缶）</t>
    <rPh sb="4" eb="5">
      <t>カン</t>
    </rPh>
    <phoneticPr fontId="3"/>
  </si>
  <si>
    <t>白飯</t>
    <rPh sb="0" eb="2">
      <t>シロメシ</t>
    </rPh>
    <phoneticPr fontId="3"/>
  </si>
  <si>
    <t>春雨</t>
    <rPh sb="0" eb="2">
      <t>ハルサメ</t>
    </rPh>
    <phoneticPr fontId="3"/>
  </si>
  <si>
    <t>●</t>
    <phoneticPr fontId="3"/>
  </si>
  <si>
    <t>鶏肉</t>
    <rPh sb="0" eb="2">
      <t>トリニク</t>
    </rPh>
    <phoneticPr fontId="3"/>
  </si>
  <si>
    <t>木綿豆腐</t>
    <rPh sb="0" eb="2">
      <t>モメン</t>
    </rPh>
    <rPh sb="2" eb="4">
      <t>トウフ</t>
    </rPh>
    <phoneticPr fontId="3"/>
  </si>
  <si>
    <t>チンゲン菜</t>
    <rPh sb="4" eb="5">
      <t>サイ</t>
    </rPh>
    <phoneticPr fontId="3"/>
  </si>
  <si>
    <t>しめじ</t>
    <phoneticPr fontId="3"/>
  </si>
  <si>
    <t>三温糖</t>
    <rPh sb="0" eb="3">
      <t>サンオントウ</t>
    </rPh>
    <phoneticPr fontId="3"/>
  </si>
  <si>
    <t>片栗粉</t>
    <rPh sb="0" eb="3">
      <t>カタクリコ</t>
    </rPh>
    <phoneticPr fontId="3"/>
  </si>
  <si>
    <t>ごま油</t>
    <rPh sb="2" eb="3">
      <t>アブラ</t>
    </rPh>
    <phoneticPr fontId="3"/>
  </si>
  <si>
    <t>鶏卵</t>
    <rPh sb="0" eb="2">
      <t>ケイラン</t>
    </rPh>
    <phoneticPr fontId="3"/>
  </si>
  <si>
    <t>まぐろオイル漬け</t>
    <rPh sb="6" eb="7">
      <t>ヅ</t>
    </rPh>
    <phoneticPr fontId="3"/>
  </si>
  <si>
    <t>パセリ</t>
    <phoneticPr fontId="3"/>
  </si>
  <si>
    <t>たまねぎ</t>
    <phoneticPr fontId="3"/>
  </si>
  <si>
    <t>マッシュルーム</t>
    <phoneticPr fontId="3"/>
  </si>
  <si>
    <t>食パン</t>
    <rPh sb="0" eb="1">
      <t>ショク</t>
    </rPh>
    <phoneticPr fontId="3"/>
  </si>
  <si>
    <t>マカロニ</t>
    <phoneticPr fontId="3"/>
  </si>
  <si>
    <t>サラダ油</t>
    <rPh sb="3" eb="4">
      <t>ユ</t>
    </rPh>
    <phoneticPr fontId="3"/>
  </si>
  <si>
    <t>Kcal</t>
    <phoneticPr fontId="3"/>
  </si>
  <si>
    <t>●</t>
    <phoneticPr fontId="3"/>
  </si>
  <si>
    <t>フランクフルトソーセージ</t>
    <phoneticPr fontId="3"/>
  </si>
  <si>
    <t>チーズ</t>
    <phoneticPr fontId="3"/>
  </si>
  <si>
    <t>にんじん</t>
    <phoneticPr fontId="3"/>
  </si>
  <si>
    <t>キャベツ</t>
    <phoneticPr fontId="3"/>
  </si>
  <si>
    <t>小麦粉</t>
    <rPh sb="0" eb="3">
      <t>コムギコ</t>
    </rPh>
    <phoneticPr fontId="3"/>
  </si>
  <si>
    <t>パン粉</t>
    <rPh sb="2" eb="3">
      <t>コ</t>
    </rPh>
    <phoneticPr fontId="3"/>
  </si>
  <si>
    <t>バター</t>
    <phoneticPr fontId="3"/>
  </si>
  <si>
    <t>きゅうり</t>
    <phoneticPr fontId="3"/>
  </si>
  <si>
    <t>スナップえんどう</t>
    <phoneticPr fontId="3"/>
  </si>
  <si>
    <t>生クリーム</t>
    <rPh sb="0" eb="1">
      <t>ナマ</t>
    </rPh>
    <phoneticPr fontId="3"/>
  </si>
  <si>
    <t>セロリ　しめじ　かぶ</t>
    <phoneticPr fontId="3"/>
  </si>
  <si>
    <t>チョコレートジャム</t>
    <phoneticPr fontId="3"/>
  </si>
  <si>
    <t>オリーブ油</t>
    <rPh sb="4" eb="5">
      <t>ユ</t>
    </rPh>
    <phoneticPr fontId="3"/>
  </si>
  <si>
    <t>あじ</t>
    <phoneticPr fontId="3"/>
  </si>
  <si>
    <t>かまぼこ</t>
    <phoneticPr fontId="3"/>
  </si>
  <si>
    <t>しょうが</t>
    <phoneticPr fontId="3"/>
  </si>
  <si>
    <t>ごぼう</t>
    <phoneticPr fontId="3"/>
  </si>
  <si>
    <t>厚揚げ</t>
    <rPh sb="0" eb="2">
      <t>アツア</t>
    </rPh>
    <phoneticPr fontId="3"/>
  </si>
  <si>
    <t>みそ</t>
    <phoneticPr fontId="3"/>
  </si>
  <si>
    <t>小松菜</t>
    <rPh sb="0" eb="3">
      <t>コマツナ</t>
    </rPh>
    <phoneticPr fontId="3"/>
  </si>
  <si>
    <t>きゅうり</t>
    <phoneticPr fontId="3"/>
  </si>
  <si>
    <t>マヨネーズ</t>
    <phoneticPr fontId="3"/>
  </si>
  <si>
    <t>大豆ペースト</t>
    <rPh sb="0" eb="2">
      <t>ダイズ</t>
    </rPh>
    <phoneticPr fontId="3"/>
  </si>
  <si>
    <t>たまねぎ</t>
    <phoneticPr fontId="3"/>
  </si>
  <si>
    <t>生しいたけ</t>
    <rPh sb="0" eb="1">
      <t>ナマ</t>
    </rPh>
    <phoneticPr fontId="3"/>
  </si>
  <si>
    <t>ごま</t>
    <phoneticPr fontId="3"/>
  </si>
  <si>
    <t>焼き豚</t>
    <rPh sb="0" eb="1">
      <t>ヤ</t>
    </rPh>
    <rPh sb="2" eb="3">
      <t>ブタ</t>
    </rPh>
    <phoneticPr fontId="3"/>
  </si>
  <si>
    <t>豚肉</t>
    <rPh sb="0" eb="2">
      <t>ブタニク</t>
    </rPh>
    <phoneticPr fontId="3"/>
  </si>
  <si>
    <t>にんじん</t>
    <phoneticPr fontId="3"/>
  </si>
  <si>
    <t>しょうが</t>
    <phoneticPr fontId="3"/>
  </si>
  <si>
    <t>チャーハンライス</t>
    <phoneticPr fontId="3"/>
  </si>
  <si>
    <t>パセリ</t>
    <phoneticPr fontId="3"/>
  </si>
  <si>
    <t>にんにく</t>
    <phoneticPr fontId="3"/>
  </si>
  <si>
    <t>ねぎ</t>
    <phoneticPr fontId="3"/>
  </si>
  <si>
    <t>黒砂糖</t>
    <rPh sb="0" eb="1">
      <t>クロ</t>
    </rPh>
    <rPh sb="1" eb="3">
      <t>サトウ</t>
    </rPh>
    <phoneticPr fontId="3"/>
  </si>
  <si>
    <t>ワンタン</t>
    <phoneticPr fontId="3"/>
  </si>
  <si>
    <t>ピーマン</t>
    <phoneticPr fontId="3"/>
  </si>
  <si>
    <t>豆乳ブラマンジェ</t>
    <rPh sb="0" eb="2">
      <t>トウニュウ</t>
    </rPh>
    <phoneticPr fontId="3"/>
  </si>
  <si>
    <t>片栗粉</t>
    <rPh sb="0" eb="3">
      <t>カタクリコ</t>
    </rPh>
    <phoneticPr fontId="3"/>
  </si>
  <si>
    <t>えのきたけ</t>
    <phoneticPr fontId="3"/>
  </si>
  <si>
    <t>ねぎ</t>
    <phoneticPr fontId="3"/>
  </si>
  <si>
    <t>ブロッコリー</t>
    <phoneticPr fontId="3"/>
  </si>
  <si>
    <t>しょうが</t>
    <phoneticPr fontId="3"/>
  </si>
  <si>
    <t>大豆</t>
    <rPh sb="0" eb="2">
      <t>ダイズ</t>
    </rPh>
    <phoneticPr fontId="3"/>
  </si>
  <si>
    <t>絹豆腐</t>
    <rPh sb="0" eb="1">
      <t>キヌ</t>
    </rPh>
    <rPh sb="1" eb="3">
      <t>トウフ</t>
    </rPh>
    <phoneticPr fontId="3"/>
  </si>
  <si>
    <t>わかめ</t>
    <phoneticPr fontId="3"/>
  </si>
  <si>
    <t>にんじん</t>
    <phoneticPr fontId="3"/>
  </si>
  <si>
    <t>マヨネーズ</t>
    <phoneticPr fontId="3"/>
  </si>
  <si>
    <t>みそ</t>
    <phoneticPr fontId="3"/>
  </si>
  <si>
    <t>えのきたけ</t>
    <phoneticPr fontId="3"/>
  </si>
  <si>
    <t>ごま</t>
    <phoneticPr fontId="3"/>
  </si>
  <si>
    <t>ウィンナー</t>
    <phoneticPr fontId="3"/>
  </si>
  <si>
    <t>パセリ</t>
    <phoneticPr fontId="3"/>
  </si>
  <si>
    <t>キャベツ</t>
    <phoneticPr fontId="3"/>
  </si>
  <si>
    <t>ししゃも</t>
    <phoneticPr fontId="3"/>
  </si>
  <si>
    <t>アスパラガス</t>
    <phoneticPr fontId="3"/>
  </si>
  <si>
    <t>たまねぎ</t>
    <phoneticPr fontId="3"/>
  </si>
  <si>
    <t>こんにゃく</t>
    <phoneticPr fontId="3"/>
  </si>
  <si>
    <t>にんじん</t>
    <phoneticPr fontId="3"/>
  </si>
  <si>
    <t>ねぎ</t>
    <phoneticPr fontId="3"/>
  </si>
  <si>
    <t>たけのこ水煮</t>
    <rPh sb="4" eb="5">
      <t>ミズ</t>
    </rPh>
    <rPh sb="5" eb="6">
      <t>ニ</t>
    </rPh>
    <phoneticPr fontId="3"/>
  </si>
  <si>
    <t>車ふ</t>
    <rPh sb="0" eb="1">
      <t>クルマ</t>
    </rPh>
    <phoneticPr fontId="3"/>
  </si>
  <si>
    <t>いんげん</t>
    <phoneticPr fontId="3"/>
  </si>
  <si>
    <t>卵スプレット</t>
    <rPh sb="0" eb="1">
      <t>タマゴ</t>
    </rPh>
    <phoneticPr fontId="3"/>
  </si>
  <si>
    <t>たまねぎ</t>
    <phoneticPr fontId="3"/>
  </si>
  <si>
    <t>みそ</t>
    <phoneticPr fontId="3"/>
  </si>
  <si>
    <t>きゅうり</t>
    <phoneticPr fontId="3"/>
  </si>
  <si>
    <t>なめこ</t>
    <phoneticPr fontId="3"/>
  </si>
  <si>
    <t>じゃがいも</t>
    <phoneticPr fontId="3"/>
  </si>
  <si>
    <t>がんもどき</t>
    <phoneticPr fontId="3"/>
  </si>
  <si>
    <t>えだまめ</t>
    <phoneticPr fontId="3"/>
  </si>
  <si>
    <t>ひじき</t>
    <phoneticPr fontId="3"/>
  </si>
  <si>
    <t>みそ</t>
    <phoneticPr fontId="3"/>
  </si>
  <si>
    <t>だいこん</t>
    <phoneticPr fontId="3"/>
  </si>
  <si>
    <t>ごぼう</t>
    <phoneticPr fontId="3"/>
  </si>
  <si>
    <t>鮭</t>
    <rPh sb="0" eb="1">
      <t>サケ</t>
    </rPh>
    <phoneticPr fontId="3"/>
  </si>
  <si>
    <t>みそ</t>
    <phoneticPr fontId="3"/>
  </si>
  <si>
    <t>赤ピーマン</t>
    <rPh sb="0" eb="1">
      <t>アカ</t>
    </rPh>
    <phoneticPr fontId="3"/>
  </si>
  <si>
    <t>切干大根</t>
    <rPh sb="0" eb="2">
      <t>キリボシ</t>
    </rPh>
    <rPh sb="2" eb="4">
      <t>ダイコン</t>
    </rPh>
    <phoneticPr fontId="3"/>
  </si>
  <si>
    <t>●</t>
    <phoneticPr fontId="3"/>
  </si>
  <si>
    <t>チーズ</t>
    <phoneticPr fontId="3"/>
  </si>
  <si>
    <t>ブロッコリー</t>
    <phoneticPr fontId="3"/>
  </si>
  <si>
    <t>しめじ</t>
    <phoneticPr fontId="3"/>
  </si>
  <si>
    <t>●</t>
    <phoneticPr fontId="3"/>
  </si>
  <si>
    <t>白みそ</t>
    <rPh sb="0" eb="1">
      <t>シロ</t>
    </rPh>
    <phoneticPr fontId="3"/>
  </si>
  <si>
    <t>ヨーグルト</t>
    <phoneticPr fontId="3"/>
  </si>
  <si>
    <t>にんじん</t>
    <phoneticPr fontId="3"/>
  </si>
  <si>
    <t>にんにく</t>
    <phoneticPr fontId="3"/>
  </si>
  <si>
    <t>麦飯</t>
    <rPh sb="0" eb="2">
      <t>ムギメシ</t>
    </rPh>
    <phoneticPr fontId="3"/>
  </si>
  <si>
    <t>じゃがいも</t>
    <phoneticPr fontId="3"/>
  </si>
  <si>
    <t>チーズ</t>
    <phoneticPr fontId="3"/>
  </si>
  <si>
    <t>トマト水煮</t>
    <rPh sb="3" eb="4">
      <t>ミズ</t>
    </rPh>
    <rPh sb="4" eb="5">
      <t>ニ</t>
    </rPh>
    <phoneticPr fontId="3"/>
  </si>
  <si>
    <t>たまねぎ</t>
    <phoneticPr fontId="3"/>
  </si>
  <si>
    <t>福神漬け</t>
    <rPh sb="0" eb="3">
      <t>フクジンヅ</t>
    </rPh>
    <phoneticPr fontId="3"/>
  </si>
  <si>
    <t>ゼリー</t>
    <phoneticPr fontId="3"/>
  </si>
  <si>
    <t>バナナ</t>
    <phoneticPr fontId="3"/>
  </si>
  <si>
    <t>パイン（缶）</t>
    <rPh sb="4" eb="5">
      <t>カン</t>
    </rPh>
    <phoneticPr fontId="3"/>
  </si>
  <si>
    <t>カレールウ</t>
    <phoneticPr fontId="3"/>
  </si>
  <si>
    <t>みかん（缶）</t>
    <rPh sb="4" eb="5">
      <t>カン</t>
    </rPh>
    <phoneticPr fontId="3"/>
  </si>
  <si>
    <t>黄桃（缶）</t>
    <rPh sb="0" eb="2">
      <t>オウトウ</t>
    </rPh>
    <rPh sb="3" eb="4">
      <t>カン</t>
    </rPh>
    <phoneticPr fontId="3"/>
  </si>
  <si>
    <t>バジル</t>
    <phoneticPr fontId="3"/>
  </si>
  <si>
    <t>キャベツ</t>
    <phoneticPr fontId="3"/>
  </si>
  <si>
    <t>たまねぎ</t>
    <phoneticPr fontId="3"/>
  </si>
  <si>
    <t>かつお節</t>
    <rPh sb="3" eb="4">
      <t>ブシ</t>
    </rPh>
    <phoneticPr fontId="3"/>
  </si>
  <si>
    <t>ベーコン</t>
    <phoneticPr fontId="3"/>
  </si>
  <si>
    <t>チーズ</t>
    <phoneticPr fontId="3"/>
  </si>
  <si>
    <t>ブロッコリー</t>
    <phoneticPr fontId="3"/>
  </si>
  <si>
    <t>ごま</t>
    <phoneticPr fontId="3"/>
  </si>
  <si>
    <t>あさり</t>
    <phoneticPr fontId="3"/>
  </si>
  <si>
    <t>じゃがいも</t>
    <phoneticPr fontId="3"/>
  </si>
  <si>
    <t>米粉</t>
    <rPh sb="0" eb="2">
      <t>コメコ</t>
    </rPh>
    <phoneticPr fontId="3"/>
  </si>
  <si>
    <t>バター</t>
    <phoneticPr fontId="3"/>
  </si>
  <si>
    <t>ｇ</t>
    <phoneticPr fontId="3"/>
  </si>
  <si>
    <t>●</t>
    <phoneticPr fontId="3"/>
  </si>
  <si>
    <t>いんげん</t>
    <phoneticPr fontId="3"/>
  </si>
  <si>
    <t>牛肉</t>
    <rPh sb="0" eb="2">
      <t>ギュウニク</t>
    </rPh>
    <phoneticPr fontId="3"/>
  </si>
  <si>
    <t>にんにく</t>
    <phoneticPr fontId="3"/>
  </si>
  <si>
    <t>しょうが</t>
    <phoneticPr fontId="3"/>
  </si>
  <si>
    <t>ロースハム</t>
    <phoneticPr fontId="3"/>
  </si>
  <si>
    <t>しめじ</t>
    <phoneticPr fontId="3"/>
  </si>
  <si>
    <t>バター</t>
    <phoneticPr fontId="3"/>
  </si>
  <si>
    <t>黄ピーマン</t>
    <rPh sb="0" eb="1">
      <t>キ</t>
    </rPh>
    <phoneticPr fontId="3"/>
  </si>
  <si>
    <t>キャベツ</t>
    <phoneticPr fontId="3"/>
  </si>
  <si>
    <t>白みそ</t>
    <rPh sb="0" eb="1">
      <t>シロ</t>
    </rPh>
    <phoneticPr fontId="3"/>
  </si>
  <si>
    <t>キャベツ</t>
    <phoneticPr fontId="3"/>
  </si>
  <si>
    <t>ゆかり粉</t>
    <rPh sb="3" eb="4">
      <t>コナ</t>
    </rPh>
    <phoneticPr fontId="3"/>
  </si>
  <si>
    <t>ベーコン</t>
    <phoneticPr fontId="3"/>
  </si>
  <si>
    <t>ロースハム</t>
    <phoneticPr fontId="3"/>
  </si>
  <si>
    <t>パセリ　にんじん</t>
    <phoneticPr fontId="3"/>
  </si>
  <si>
    <t>にんにく</t>
    <phoneticPr fontId="3"/>
  </si>
  <si>
    <t>たまねぎ</t>
    <phoneticPr fontId="3"/>
  </si>
  <si>
    <t>Kcal</t>
    <phoneticPr fontId="3"/>
  </si>
  <si>
    <t>セロリ　</t>
    <phoneticPr fontId="3"/>
  </si>
  <si>
    <t>かぼちゃ</t>
    <phoneticPr fontId="3"/>
  </si>
  <si>
    <t>ギョーザ</t>
    <phoneticPr fontId="3"/>
  </si>
  <si>
    <t>にんにく</t>
    <phoneticPr fontId="3"/>
  </si>
  <si>
    <t>Kcal</t>
    <phoneticPr fontId="3"/>
  </si>
  <si>
    <t>かまぼこ</t>
    <phoneticPr fontId="3"/>
  </si>
  <si>
    <t>わかめ</t>
    <phoneticPr fontId="3"/>
  </si>
  <si>
    <t>ピーマン</t>
    <phoneticPr fontId="3"/>
  </si>
  <si>
    <t>えのきたけ</t>
    <phoneticPr fontId="3"/>
  </si>
  <si>
    <t>セノビーゼリー</t>
    <phoneticPr fontId="3"/>
  </si>
  <si>
    <t>ねぎ</t>
    <phoneticPr fontId="3"/>
  </si>
  <si>
    <t>令和元年</t>
    <rPh sb="0" eb="1">
      <t>レイ</t>
    </rPh>
    <rPh sb="1" eb="2">
      <t>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</si>
</sst>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38" fontId="10" fillId="0" borderId="8" xfId="1" applyFont="1" applyFill="1" applyBorder="1" applyAlignment="1" applyProtection="1">
      <alignment horizontal="left" vertical="center" shrinkToFit="1"/>
      <protection hidden="1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176" fontId="10" fillId="0" borderId="8" xfId="1" applyNumberFormat="1" applyFont="1" applyFill="1" applyBorder="1" applyAlignment="1" applyProtection="1">
      <alignment horizontal="left" vertical="center" shrinkToFit="1"/>
      <protection hidden="1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10" fillId="0" borderId="18" xfId="0" applyFont="1" applyFill="1" applyBorder="1" applyAlignment="1" applyProtection="1">
      <alignment horizontal="left" vertical="center" shrinkToFit="1"/>
      <protection hidden="1"/>
    </xf>
    <xf numFmtId="0" fontId="10" fillId="0" borderId="16" xfId="0" applyFont="1" applyFill="1" applyBorder="1" applyAlignment="1" applyProtection="1">
      <alignment horizontal="left" vertical="center" shrinkToFit="1"/>
      <protection hidden="1"/>
    </xf>
    <xf numFmtId="0" fontId="10" fillId="0" borderId="17" xfId="0" applyFont="1" applyFill="1" applyBorder="1" applyAlignment="1" applyProtection="1">
      <alignment horizontal="left" vertical="center" shrinkToFit="1"/>
      <protection hidden="1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4" fillId="0" borderId="17" xfId="0" applyFont="1" applyFill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18" xfId="0" applyFont="1" applyFill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 applyProtection="1">
      <alignment vertical="center" shrinkToFit="1"/>
      <protection locked="0"/>
    </xf>
    <xf numFmtId="0" fontId="17" fillId="0" borderId="2" xfId="0" applyFont="1" applyBorder="1" applyAlignment="1" applyProtection="1">
      <alignment vertical="center" shrinkToFit="1"/>
      <protection locked="0"/>
    </xf>
    <xf numFmtId="0" fontId="17" fillId="0" borderId="4" xfId="0" applyFont="1" applyBorder="1" applyAlignment="1" applyProtection="1">
      <alignment vertical="center" shrinkToFit="1"/>
      <protection locked="0"/>
    </xf>
    <xf numFmtId="38" fontId="19" fillId="0" borderId="6" xfId="1" applyFont="1" applyFill="1" applyBorder="1" applyAlignment="1" applyProtection="1">
      <alignment horizontal="center" vertical="center" shrinkToFit="1"/>
      <protection hidden="1"/>
    </xf>
    <xf numFmtId="38" fontId="19" fillId="0" borderId="8" xfId="1" applyFont="1" applyFill="1" applyBorder="1" applyAlignment="1" applyProtection="1">
      <alignment horizontal="left" vertical="center" shrinkToFit="1"/>
      <protection hidden="1"/>
    </xf>
    <xf numFmtId="0" fontId="17" fillId="0" borderId="13" xfId="0" applyFont="1" applyBorder="1" applyAlignment="1" applyProtection="1">
      <alignment vertical="center" shrinkToFit="1"/>
      <protection locked="0"/>
    </xf>
    <xf numFmtId="0" fontId="17" fillId="0" borderId="14" xfId="0" applyFont="1" applyBorder="1" applyAlignment="1" applyProtection="1">
      <alignment vertical="center" shrinkToFit="1"/>
      <protection locked="0"/>
    </xf>
    <xf numFmtId="176" fontId="19" fillId="0" borderId="8" xfId="1" applyNumberFormat="1" applyFont="1" applyFill="1" applyBorder="1" applyAlignment="1" applyProtection="1">
      <alignment horizontal="left" vertical="center" shrinkToFit="1"/>
      <protection hidden="1"/>
    </xf>
    <xf numFmtId="0" fontId="19" fillId="0" borderId="16" xfId="0" applyFont="1" applyFill="1" applyBorder="1" applyAlignment="1" applyProtection="1">
      <alignment horizontal="left" vertical="center" shrinkToFit="1"/>
      <protection hidden="1"/>
    </xf>
    <xf numFmtId="0" fontId="19" fillId="0" borderId="17" xfId="0" applyFont="1" applyFill="1" applyBorder="1" applyAlignment="1" applyProtection="1">
      <alignment horizontal="left" vertical="center" shrinkToFit="1"/>
      <protection hidden="1"/>
    </xf>
    <xf numFmtId="0" fontId="17" fillId="0" borderId="16" xfId="0" applyFont="1" applyBorder="1" applyAlignment="1" applyProtection="1">
      <alignment vertical="center" shrinkToFit="1"/>
      <protection locked="0"/>
    </xf>
    <xf numFmtId="0" fontId="17" fillId="0" borderId="17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11" fillId="0" borderId="0" xfId="0" applyFont="1" applyAlignment="1" applyProtection="1">
      <alignment vertical="center" textRotation="255"/>
      <protection hidden="1"/>
    </xf>
    <xf numFmtId="0" fontId="9" fillId="0" borderId="16" xfId="0" applyFont="1" applyFill="1" applyBorder="1" applyAlignment="1" applyProtection="1">
      <alignment horizontal="left" vertical="center" shrinkToFit="1"/>
      <protection hidden="1"/>
    </xf>
    <xf numFmtId="0" fontId="9" fillId="0" borderId="17" xfId="0" applyFont="1" applyFill="1" applyBorder="1" applyAlignment="1" applyProtection="1">
      <alignment horizontal="left" vertical="center" shrinkToFit="1"/>
      <protection hidden="1"/>
    </xf>
    <xf numFmtId="0" fontId="9" fillId="0" borderId="18" xfId="0" applyFont="1" applyFill="1" applyBorder="1" applyAlignment="1" applyProtection="1">
      <alignment horizontal="left" vertical="center" shrinkToFit="1"/>
      <protection hidden="1"/>
    </xf>
    <xf numFmtId="0" fontId="21" fillId="0" borderId="5" xfId="0" applyFont="1" applyBorder="1" applyAlignment="1" applyProtection="1">
      <alignment horizontal="center" vertical="center" shrinkToFit="1"/>
      <protection hidden="1"/>
    </xf>
    <xf numFmtId="0" fontId="21" fillId="0" borderId="5" xfId="0" applyFont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 applyProtection="1">
      <alignment horizontal="center" vertical="center"/>
      <protection hidden="1"/>
    </xf>
    <xf numFmtId="0" fontId="23" fillId="0" borderId="2" xfId="0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3" fillId="0" borderId="1" xfId="0" applyFont="1" applyFill="1" applyBorder="1" applyAlignment="1" applyProtection="1">
      <alignment vertical="center" shrinkToFit="1"/>
      <protection locked="0"/>
    </xf>
    <xf numFmtId="0" fontId="23" fillId="0" borderId="4" xfId="0" applyFont="1" applyFill="1" applyBorder="1" applyAlignment="1" applyProtection="1">
      <alignment vertical="center" shrinkToFit="1"/>
      <protection locked="0"/>
    </xf>
    <xf numFmtId="38" fontId="24" fillId="0" borderId="6" xfId="1" applyFont="1" applyFill="1" applyBorder="1" applyAlignment="1" applyProtection="1">
      <alignment horizontal="center" vertical="center" shrinkToFit="1"/>
      <protection hidden="1"/>
    </xf>
    <xf numFmtId="38" fontId="24" fillId="0" borderId="8" xfId="1" applyFont="1" applyFill="1" applyBorder="1" applyAlignment="1" applyProtection="1">
      <alignment horizontal="left" vertical="center" shrinkToFit="1"/>
      <protection hidden="1"/>
    </xf>
    <xf numFmtId="0" fontId="23" fillId="0" borderId="13" xfId="0" applyFont="1" applyFill="1" applyBorder="1" applyAlignment="1" applyProtection="1">
      <alignment vertical="center" shrinkToFit="1"/>
      <protection locked="0"/>
    </xf>
    <xf numFmtId="0" fontId="23" fillId="0" borderId="14" xfId="0" applyFont="1" applyFill="1" applyBorder="1" applyAlignment="1" applyProtection="1">
      <alignment vertical="center" shrinkToFit="1"/>
      <protection locked="0"/>
    </xf>
    <xf numFmtId="0" fontId="23" fillId="0" borderId="14" xfId="0" applyFont="1" applyBorder="1" applyAlignment="1" applyProtection="1">
      <alignment vertical="center" shrinkToFit="1"/>
      <protection locked="0"/>
    </xf>
    <xf numFmtId="176" fontId="24" fillId="0" borderId="8" xfId="1" applyNumberFormat="1" applyFont="1" applyFill="1" applyBorder="1" applyAlignment="1" applyProtection="1">
      <alignment horizontal="left" vertical="center" shrinkToFit="1"/>
      <protection hidden="1"/>
    </xf>
    <xf numFmtId="0" fontId="23" fillId="0" borderId="16" xfId="0" applyFont="1" applyFill="1" applyBorder="1" applyAlignment="1" applyProtection="1">
      <alignment vertical="center" shrinkToFit="1"/>
      <protection locked="0"/>
    </xf>
    <xf numFmtId="0" fontId="23" fillId="0" borderId="17" xfId="0" applyFont="1" applyFill="1" applyBorder="1" applyAlignment="1" applyProtection="1">
      <alignment vertical="center" shrinkToFit="1"/>
      <protection locked="0"/>
    </xf>
    <xf numFmtId="0" fontId="23" fillId="0" borderId="17" xfId="0" applyFont="1" applyBorder="1" applyAlignment="1" applyProtection="1">
      <alignment vertical="center" shrinkToFit="1"/>
      <protection locked="0"/>
    </xf>
    <xf numFmtId="0" fontId="23" fillId="0" borderId="18" xfId="0" applyFont="1" applyFill="1" applyBorder="1" applyAlignment="1" applyProtection="1">
      <alignment vertical="center" shrinkToFit="1"/>
      <protection locked="0"/>
    </xf>
    <xf numFmtId="0" fontId="23" fillId="0" borderId="4" xfId="0" applyFont="1" applyBorder="1" applyAlignment="1" applyProtection="1">
      <alignment vertical="center" shrinkToFit="1"/>
      <protection locked="0"/>
    </xf>
    <xf numFmtId="0" fontId="23" fillId="0" borderId="3" xfId="0" applyFont="1" applyFill="1" applyBorder="1" applyAlignment="1" applyProtection="1">
      <alignment vertical="center" shrinkToFit="1"/>
      <protection locked="0"/>
    </xf>
    <xf numFmtId="38" fontId="24" fillId="0" borderId="7" xfId="1" applyFont="1" applyFill="1" applyBorder="1" applyAlignment="1" applyProtection="1">
      <alignment horizontal="center" vertical="center" shrinkToFit="1"/>
      <protection hidden="1"/>
    </xf>
    <xf numFmtId="0" fontId="23" fillId="0" borderId="9" xfId="0" applyFont="1" applyFill="1" applyBorder="1" applyAlignment="1" applyProtection="1">
      <alignment vertical="center" shrinkToFit="1"/>
      <protection locked="0"/>
    </xf>
    <xf numFmtId="0" fontId="23" fillId="0" borderId="15" xfId="0" applyFont="1" applyFill="1" applyBorder="1" applyAlignment="1" applyProtection="1">
      <alignment vertical="center" shrinkToFit="1"/>
      <protection locked="0"/>
    </xf>
    <xf numFmtId="0" fontId="24" fillId="0" borderId="18" xfId="0" applyFont="1" applyFill="1" applyBorder="1" applyAlignment="1" applyProtection="1">
      <alignment vertical="center" textRotation="255" shrinkToFit="1"/>
      <protection hidden="1"/>
    </xf>
    <xf numFmtId="0" fontId="24" fillId="0" borderId="17" xfId="0" applyFont="1" applyFill="1" applyBorder="1" applyAlignment="1" applyProtection="1">
      <alignment vertical="center" textRotation="255" shrinkToFit="1"/>
      <protection hidden="1"/>
    </xf>
    <xf numFmtId="0" fontId="23" fillId="0" borderId="13" xfId="0" applyFont="1" applyBorder="1" applyAlignment="1" applyProtection="1">
      <alignment vertical="center" shrinkToFit="1"/>
      <protection locked="0"/>
    </xf>
    <xf numFmtId="0" fontId="23" fillId="0" borderId="16" xfId="0" applyFont="1" applyBorder="1" applyAlignment="1" applyProtection="1">
      <alignment vertical="center" shrinkToFit="1"/>
      <protection locked="0"/>
    </xf>
    <xf numFmtId="38" fontId="19" fillId="0" borderId="5" xfId="1" applyFont="1" applyFill="1" applyBorder="1" applyAlignment="1" applyProtection="1">
      <alignment horizontal="center" vertical="center" shrinkToFit="1"/>
      <protection hidden="1"/>
    </xf>
    <xf numFmtId="0" fontId="2" fillId="0" borderId="1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9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9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2" xfId="0" applyFont="1" applyFill="1" applyBorder="1" applyAlignment="1" applyProtection="1">
      <alignment horizontal="left" vertical="center" shrinkToFit="1"/>
      <protection hidden="1"/>
    </xf>
    <xf numFmtId="0" fontId="19" fillId="0" borderId="4" xfId="0" applyFont="1" applyFill="1" applyBorder="1" applyAlignment="1" applyProtection="1">
      <alignment horizontal="left" vertical="center" shrinkToFit="1"/>
      <protection hidden="1"/>
    </xf>
    <xf numFmtId="0" fontId="19" fillId="0" borderId="13" xfId="0" applyFont="1" applyFill="1" applyBorder="1" applyAlignment="1" applyProtection="1">
      <alignment horizontal="left" vertical="center" shrinkToFit="1"/>
      <protection hidden="1"/>
    </xf>
    <xf numFmtId="0" fontId="19" fillId="0" borderId="14" xfId="0" applyFont="1" applyFill="1" applyBorder="1" applyAlignment="1" applyProtection="1">
      <alignment horizontal="left" vertical="center" shrinkToFit="1"/>
      <protection hidden="1"/>
    </xf>
    <xf numFmtId="38" fontId="24" fillId="0" borderId="5" xfId="1" applyFont="1" applyFill="1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9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9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Fill="1" applyBorder="1" applyAlignment="1" applyProtection="1">
      <alignment horizontal="left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38" fontId="24" fillId="0" borderId="6" xfId="1" applyFont="1" applyFill="1" applyBorder="1" applyAlignment="1" applyProtection="1">
      <alignment horizontal="center" vertical="center" shrinkToFit="1"/>
      <protection hidden="1"/>
    </xf>
    <xf numFmtId="38" fontId="24" fillId="0" borderId="8" xfId="1" applyFont="1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left" vertical="center" shrinkToFit="1"/>
      <protection hidden="1"/>
    </xf>
    <xf numFmtId="0" fontId="15" fillId="0" borderId="4" xfId="0" applyFont="1" applyFill="1" applyBorder="1" applyAlignment="1" applyProtection="1">
      <alignment horizontal="left" vertical="center" shrinkToFit="1"/>
      <protection hidden="1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0" fontId="23" fillId="0" borderId="2" xfId="0" applyFont="1" applyFill="1" applyBorder="1" applyAlignment="1" applyProtection="1">
      <alignment horizontal="center" vertical="center" shrinkToFit="1"/>
      <protection locked="0"/>
    </xf>
    <xf numFmtId="0" fontId="23" fillId="0" borderId="4" xfId="0" applyFont="1" applyFill="1" applyBorder="1" applyAlignment="1" applyProtection="1">
      <alignment horizontal="center" vertical="center" shrinkToFit="1"/>
      <protection locked="0"/>
    </xf>
    <xf numFmtId="0" fontId="23" fillId="0" borderId="13" xfId="0" applyFont="1" applyFill="1" applyBorder="1" applyAlignment="1" applyProtection="1">
      <alignment horizontal="left" vertical="center" shrinkToFit="1"/>
      <protection locked="0"/>
    </xf>
    <xf numFmtId="0" fontId="23" fillId="0" borderId="14" xfId="0" applyFont="1" applyFill="1" applyBorder="1" applyAlignment="1" applyProtection="1">
      <alignment horizontal="left" vertical="center" shrinkToFit="1"/>
      <protection locked="0"/>
    </xf>
    <xf numFmtId="0" fontId="23" fillId="0" borderId="16" xfId="0" applyFont="1" applyFill="1" applyBorder="1" applyAlignment="1" applyProtection="1">
      <alignment horizontal="left" vertical="center" shrinkToFit="1"/>
      <protection locked="0"/>
    </xf>
    <xf numFmtId="0" fontId="23" fillId="0" borderId="17" xfId="0" applyFont="1" applyFill="1" applyBorder="1" applyAlignment="1" applyProtection="1">
      <alignment horizontal="left" vertical="center" shrinkToFit="1"/>
      <protection locked="0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38" fontId="10" fillId="0" borderId="8" xfId="1" applyFont="1" applyFill="1" applyBorder="1" applyAlignment="1" applyProtection="1">
      <alignment horizontal="center" vertical="center" shrinkToFit="1"/>
      <protection hidden="1"/>
    </xf>
    <xf numFmtId="0" fontId="10" fillId="0" borderId="2" xfId="0" applyFont="1" applyFill="1" applyBorder="1" applyAlignment="1" applyProtection="1">
      <alignment horizontal="left" vertical="center" shrinkToFit="1"/>
      <protection hidden="1"/>
    </xf>
    <xf numFmtId="0" fontId="10" fillId="0" borderId="4" xfId="0" applyFont="1" applyFill="1" applyBorder="1" applyAlignment="1" applyProtection="1">
      <alignment horizontal="left" vertical="center" shrinkToFit="1"/>
      <protection hidden="1"/>
    </xf>
    <xf numFmtId="0" fontId="10" fillId="0" borderId="13" xfId="0" applyFont="1" applyFill="1" applyBorder="1" applyAlignment="1" applyProtection="1">
      <alignment horizontal="left" vertical="center" shrinkToFit="1"/>
      <protection hidden="1"/>
    </xf>
    <xf numFmtId="0" fontId="10" fillId="0" borderId="14" xfId="0" applyFont="1" applyFill="1" applyBorder="1" applyAlignment="1" applyProtection="1">
      <alignment horizontal="left" vertical="center" shrinkToFit="1"/>
      <protection hidden="1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4" fillId="0" borderId="15" xfId="0" applyFont="1" applyBorder="1" applyAlignment="1" applyProtection="1">
      <alignment horizontal="center" vertical="center" shrinkToFi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0" fontId="21" fillId="0" borderId="6" xfId="0" applyFont="1" applyBorder="1" applyAlignment="1" applyProtection="1">
      <alignment horizontal="center" vertical="center" wrapText="1" shrinkToFit="1"/>
      <protection hidden="1"/>
    </xf>
    <xf numFmtId="0" fontId="21" fillId="0" borderId="8" xfId="0" applyFont="1" applyBorder="1" applyAlignment="1" applyProtection="1">
      <alignment horizontal="center" vertical="center" wrapText="1" shrinkToFit="1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21" fillId="0" borderId="8" xfId="0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 textRotation="255" shrinkToFit="1"/>
      <protection hidden="1"/>
    </xf>
    <xf numFmtId="0" fontId="22" fillId="0" borderId="15" xfId="0" applyFont="1" applyBorder="1" applyAlignment="1" applyProtection="1">
      <alignment horizontal="center" vertical="center" textRotation="255" shrinkToFit="1"/>
      <protection hidden="1"/>
    </xf>
    <xf numFmtId="0" fontId="20" fillId="0" borderId="9" xfId="0" applyFont="1" applyBorder="1" applyAlignment="1" applyProtection="1">
      <alignment horizontal="center" vertical="center" textRotation="255" shrinkToFit="1"/>
      <protection hidden="1"/>
    </xf>
    <xf numFmtId="0" fontId="20" fillId="0" borderId="15" xfId="0" applyFont="1" applyBorder="1" applyAlignment="1" applyProtection="1">
      <alignment horizontal="center" vertical="center" textRotation="255" shrinkToFit="1"/>
      <protection hidden="1"/>
    </xf>
    <xf numFmtId="0" fontId="22" fillId="0" borderId="13" xfId="0" applyFont="1" applyBorder="1" applyAlignment="1" applyProtection="1">
      <alignment horizontal="center" vertical="center" shrinkToFit="1"/>
      <protection hidden="1"/>
    </xf>
    <xf numFmtId="0" fontId="22" fillId="0" borderId="14" xfId="0" applyFont="1" applyBorder="1" applyAlignment="1" applyProtection="1">
      <alignment horizontal="center" vertical="center" shrinkToFit="1"/>
      <protection hidden="1"/>
    </xf>
    <xf numFmtId="0" fontId="22" fillId="0" borderId="16" xfId="0" applyFont="1" applyBorder="1" applyAlignment="1" applyProtection="1">
      <alignment horizontal="center" vertical="center" shrinkToFit="1"/>
      <protection hidden="1"/>
    </xf>
    <xf numFmtId="0" fontId="22" fillId="0" borderId="17" xfId="0" applyFont="1" applyBorder="1" applyAlignment="1" applyProtection="1">
      <alignment horizontal="center" vertical="center" shrinkToFit="1"/>
      <protection hidden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 shrinkToFit="1"/>
      <protection hidden="1"/>
    </xf>
    <xf numFmtId="0" fontId="20" fillId="0" borderId="3" xfId="0" applyFont="1" applyBorder="1" applyAlignment="1" applyProtection="1">
      <alignment horizontal="center" vertical="center" shrinkToFit="1"/>
      <protection hidden="1"/>
    </xf>
    <xf numFmtId="0" fontId="20" fillId="0" borderId="4" xfId="0" applyFont="1" applyBorder="1" applyAlignment="1" applyProtection="1">
      <alignment horizontal="center" vertical="center" shrinkToFit="1"/>
      <protection hidden="1"/>
    </xf>
    <xf numFmtId="0" fontId="20" fillId="0" borderId="10" xfId="0" applyFont="1" applyBorder="1" applyAlignment="1" applyProtection="1">
      <alignment horizontal="center" vertical="center" shrinkToFit="1"/>
      <protection hidden="1"/>
    </xf>
    <xf numFmtId="0" fontId="20" fillId="0" borderId="11" xfId="0" applyFont="1" applyBorder="1" applyAlignment="1" applyProtection="1">
      <alignment horizontal="center" vertical="center" shrinkToFit="1"/>
      <protection hidden="1"/>
    </xf>
    <xf numFmtId="0" fontId="20" fillId="0" borderId="12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195035</xdr:colOff>
      <xdr:row>109</xdr:row>
      <xdr:rowOff>24946</xdr:rowOff>
    </xdr:from>
    <xdr:ext cx="11588750" cy="114526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/>
      </xdr:nvSpPr>
      <xdr:spPr>
        <a:xfrm>
          <a:off x="630464" y="20775839"/>
          <a:ext cx="11588750" cy="11452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600"/>
            <a:t>※</a:t>
          </a:r>
          <a:r>
            <a:rPr kumimoji="1" lang="ja-JP" altLang="en-US" sz="1600"/>
            <a:t>　都合により献立の内容を一部変更する場合があります。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　長期欠席</a:t>
          </a:r>
          <a:r>
            <a:rPr kumimoji="1" lang="en-US" altLang="ja-JP" sz="1600"/>
            <a:t>(</a:t>
          </a:r>
          <a:r>
            <a:rPr kumimoji="1" lang="ja-JP" altLang="en-US" sz="1600"/>
            <a:t>給食実施日</a:t>
          </a:r>
          <a:r>
            <a:rPr kumimoji="1" lang="en-US" altLang="ja-JP" sz="1600"/>
            <a:t>5</a:t>
          </a:r>
          <a:r>
            <a:rPr kumimoji="1" lang="ja-JP" altLang="en-US" sz="1600"/>
            <a:t>日以上連続）で給食を停止する場合は、</a:t>
          </a:r>
          <a:r>
            <a:rPr kumimoji="1" lang="en-US" altLang="ja-JP" sz="1600"/>
            <a:t>3</a:t>
          </a:r>
          <a:r>
            <a:rPr kumimoji="1" lang="ja-JP" altLang="en-US" sz="1600"/>
            <a:t>日前までに担任に申し出て下さい。</a:t>
          </a:r>
        </a:p>
      </xdr:txBody>
    </xdr:sp>
    <xdr:clientData/>
  </xdr:oneCellAnchor>
  <xdr:twoCellAnchor editAs="oneCell">
    <xdr:from>
      <xdr:col>8</xdr:col>
      <xdr:colOff>830035</xdr:colOff>
      <xdr:row>0</xdr:row>
      <xdr:rowOff>68035</xdr:rowOff>
    </xdr:from>
    <xdr:to>
      <xdr:col>9</xdr:col>
      <xdr:colOff>745368</xdr:colOff>
      <xdr:row>0</xdr:row>
      <xdr:rowOff>788035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2106" y="68035"/>
          <a:ext cx="922262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0</xdr:row>
      <xdr:rowOff>68036</xdr:rowOff>
    </xdr:from>
    <xdr:to>
      <xdr:col>10</xdr:col>
      <xdr:colOff>1000500</xdr:colOff>
      <xdr:row>0</xdr:row>
      <xdr:rowOff>716036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29" y="68036"/>
          <a:ext cx="810000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&#9733;&#32102;&#39135;&#31649;&#29702;2019.(&#20013;&#65289;5&#26376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群分類"/>
      <sheetName val="家庭配布"/>
      <sheetName val="作成"/>
      <sheetName val="人数"/>
      <sheetName val="七訂成分表"/>
      <sheetName val="献立ｶﾚﾝﾀﾞｰ"/>
      <sheetName val="献立一覧"/>
      <sheetName val="アレルギー用献立（週）"/>
      <sheetName val="コード・基準値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5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333">
          <cell r="H333">
            <v>1</v>
          </cell>
          <cell r="I333">
            <v>1</v>
          </cell>
          <cell r="K333" t="str">
            <v>麦飯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3</v>
          </cell>
          <cell r="K338" t="str">
            <v>肉みそ丼</v>
          </cell>
        </row>
        <row r="358">
          <cell r="H358">
            <v>4</v>
          </cell>
          <cell r="I358">
            <v>5</v>
          </cell>
          <cell r="K358" t="str">
            <v>キャベツとわかめの和え物</v>
          </cell>
        </row>
        <row r="372">
          <cell r="H372">
            <v>5</v>
          </cell>
          <cell r="I372">
            <v>7</v>
          </cell>
          <cell r="K372" t="str">
            <v>豆乳汁</v>
          </cell>
        </row>
        <row r="388">
          <cell r="H388">
            <v>1</v>
          </cell>
          <cell r="I388">
            <v>1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4">
          <cell r="H394">
            <v>3</v>
          </cell>
          <cell r="I394">
            <v>4</v>
          </cell>
          <cell r="K394" t="str">
            <v>鯖の生姜煮</v>
          </cell>
        </row>
        <row r="404">
          <cell r="H404">
            <v>4</v>
          </cell>
          <cell r="I404">
            <v>5</v>
          </cell>
          <cell r="K404" t="str">
            <v>野菜のごま和え</v>
          </cell>
        </row>
        <row r="415">
          <cell r="H415">
            <v>5</v>
          </cell>
          <cell r="I415">
            <v>7</v>
          </cell>
          <cell r="K415" t="str">
            <v>五月汁</v>
          </cell>
        </row>
        <row r="443">
          <cell r="H443">
            <v>1</v>
          </cell>
          <cell r="I443">
            <v>1</v>
          </cell>
          <cell r="K443" t="str">
            <v>わかめごはん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9">
          <cell r="H449">
            <v>3</v>
          </cell>
          <cell r="I449">
            <v>4</v>
          </cell>
          <cell r="K449" t="str">
            <v>手作りかきあげ</v>
          </cell>
        </row>
        <row r="462">
          <cell r="H462">
            <v>4</v>
          </cell>
          <cell r="I462">
            <v>5</v>
          </cell>
          <cell r="K462" t="str">
            <v>即席和え</v>
          </cell>
        </row>
        <row r="471">
          <cell r="H471">
            <v>5</v>
          </cell>
          <cell r="I471">
            <v>6</v>
          </cell>
          <cell r="K471" t="str">
            <v>山菜うどん</v>
          </cell>
        </row>
        <row r="491">
          <cell r="H491">
            <v>6</v>
          </cell>
          <cell r="I491">
            <v>9</v>
          </cell>
          <cell r="K491" t="str">
            <v>キャンディチーズ</v>
          </cell>
        </row>
        <row r="492">
          <cell r="K492" t="str">
            <v>1人3個</v>
          </cell>
        </row>
        <row r="498">
          <cell r="H498">
            <v>1</v>
          </cell>
          <cell r="I498">
            <v>1</v>
          </cell>
          <cell r="K498" t="str">
            <v>ごはん</v>
          </cell>
        </row>
        <row r="501">
          <cell r="H501">
            <v>2</v>
          </cell>
          <cell r="I501">
            <v>2</v>
          </cell>
          <cell r="K501" t="str">
            <v>牛乳</v>
          </cell>
        </row>
        <row r="504">
          <cell r="H504">
            <v>3</v>
          </cell>
          <cell r="I504">
            <v>4</v>
          </cell>
          <cell r="K504" t="str">
            <v>タンドリーチキン</v>
          </cell>
        </row>
        <row r="517">
          <cell r="H517">
            <v>4</v>
          </cell>
          <cell r="I517">
            <v>5</v>
          </cell>
          <cell r="K517" t="str">
            <v>コールスローサラダ</v>
          </cell>
        </row>
        <row r="529">
          <cell r="H529">
            <v>5</v>
          </cell>
          <cell r="I529">
            <v>6</v>
          </cell>
          <cell r="K529" t="str">
            <v>ポークビーンズ</v>
          </cell>
        </row>
        <row r="553">
          <cell r="H553">
            <v>1</v>
          </cell>
          <cell r="I553">
            <v>1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9">
          <cell r="H559">
            <v>3</v>
          </cell>
          <cell r="I559">
            <v>4</v>
          </cell>
          <cell r="K559" t="str">
            <v>春巻き</v>
          </cell>
        </row>
        <row r="563">
          <cell r="H563">
            <v>4</v>
          </cell>
          <cell r="I563">
            <v>5</v>
          </cell>
          <cell r="K563" t="str">
            <v>バンサンスー</v>
          </cell>
        </row>
        <row r="572">
          <cell r="H572">
            <v>5</v>
          </cell>
          <cell r="I572">
            <v>7</v>
          </cell>
          <cell r="K572" t="str">
            <v>中華コーンスープ</v>
          </cell>
        </row>
        <row r="608">
          <cell r="H608">
            <v>1</v>
          </cell>
          <cell r="I608">
            <v>1</v>
          </cell>
          <cell r="K608" t="str">
            <v>食パン</v>
          </cell>
        </row>
        <row r="610">
          <cell r="H610">
            <v>2</v>
          </cell>
          <cell r="I610">
            <v>2</v>
          </cell>
          <cell r="K610" t="str">
            <v>牛乳</v>
          </cell>
        </row>
        <row r="612">
          <cell r="H612">
            <v>3</v>
          </cell>
          <cell r="I612">
            <v>4</v>
          </cell>
          <cell r="K612" t="str">
            <v>マカロニグラタン</v>
          </cell>
        </row>
        <row r="633">
          <cell r="H633">
            <v>4</v>
          </cell>
          <cell r="I633">
            <v>5</v>
          </cell>
          <cell r="K633" t="str">
            <v>グリーンサラダ</v>
          </cell>
        </row>
        <row r="645">
          <cell r="H645">
            <v>5</v>
          </cell>
          <cell r="I645">
            <v>6</v>
          </cell>
          <cell r="K645" t="str">
            <v>春野菜のスープ煮</v>
          </cell>
        </row>
        <row r="661">
          <cell r="H661">
            <v>6</v>
          </cell>
          <cell r="I661">
            <v>9</v>
          </cell>
          <cell r="K661" t="str">
            <v>ジャム</v>
          </cell>
        </row>
        <row r="663">
          <cell r="H663">
            <v>1</v>
          </cell>
          <cell r="I663">
            <v>1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K668" t="str">
            <v>鯵のアングレーズ</v>
          </cell>
        </row>
        <row r="679">
          <cell r="H679">
            <v>4</v>
          </cell>
          <cell r="I679">
            <v>5</v>
          </cell>
          <cell r="K679" t="str">
            <v>ごぼうゴマネーズサラダ</v>
          </cell>
        </row>
        <row r="691">
          <cell r="H691">
            <v>5</v>
          </cell>
          <cell r="I691">
            <v>7</v>
          </cell>
          <cell r="K691" t="str">
            <v>小松菜と揚げの味噌汁</v>
          </cell>
        </row>
        <row r="718">
          <cell r="H718">
            <v>1</v>
          </cell>
          <cell r="I718">
            <v>1</v>
          </cell>
          <cell r="K718" t="str">
            <v>ごはん</v>
          </cell>
        </row>
        <row r="720">
          <cell r="H720">
            <v>2</v>
          </cell>
          <cell r="I720">
            <v>2</v>
          </cell>
          <cell r="K720" t="str">
            <v>牛乳</v>
          </cell>
        </row>
        <row r="722">
          <cell r="H722">
            <v>3</v>
          </cell>
          <cell r="I722">
            <v>3</v>
          </cell>
          <cell r="K722" t="str">
            <v>チャーハン</v>
          </cell>
        </row>
        <row r="738">
          <cell r="H738">
            <v>4</v>
          </cell>
          <cell r="I738">
            <v>4</v>
          </cell>
          <cell r="K738" t="str">
            <v>黒酢の酢豚</v>
          </cell>
        </row>
        <row r="756">
          <cell r="H756">
            <v>5</v>
          </cell>
          <cell r="I756">
            <v>7</v>
          </cell>
          <cell r="K756" t="str">
            <v>ワンタンスープ</v>
          </cell>
        </row>
        <row r="769">
          <cell r="H769">
            <v>6</v>
          </cell>
          <cell r="I769">
            <v>8</v>
          </cell>
          <cell r="K769" t="str">
            <v>豆乳ブラマンジェ</v>
          </cell>
        </row>
        <row r="773">
          <cell r="H773">
            <v>1</v>
          </cell>
          <cell r="I773">
            <v>1</v>
          </cell>
          <cell r="K773" t="str">
            <v>ごはん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4</v>
          </cell>
          <cell r="I778">
            <v>4</v>
          </cell>
          <cell r="K778" t="str">
            <v>塩田のからあげ</v>
          </cell>
        </row>
        <row r="790">
          <cell r="H790">
            <v>3</v>
          </cell>
          <cell r="K790" t="str">
            <v>【石川県を食べつくそう（珠洲市）】</v>
          </cell>
        </row>
        <row r="792">
          <cell r="H792">
            <v>5</v>
          </cell>
          <cell r="I792">
            <v>5</v>
          </cell>
          <cell r="K792" t="str">
            <v>みつけたろうサラダ</v>
          </cell>
        </row>
        <row r="803">
          <cell r="H803">
            <v>6</v>
          </cell>
          <cell r="I803">
            <v>7</v>
          </cell>
          <cell r="K803" t="str">
            <v>あごだしのみそ汁</v>
          </cell>
        </row>
        <row r="828">
          <cell r="H828">
            <v>1</v>
          </cell>
          <cell r="I828">
            <v>1</v>
          </cell>
          <cell r="K828" t="str">
            <v>ごはん</v>
          </cell>
        </row>
        <row r="831">
          <cell r="H831">
            <v>2</v>
          </cell>
          <cell r="I831">
            <v>2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K833" t="str">
            <v>ししゃもフライ</v>
          </cell>
        </row>
        <row r="841">
          <cell r="H841">
            <v>4</v>
          </cell>
          <cell r="I841">
            <v>5</v>
          </cell>
          <cell r="K841" t="str">
            <v>アスパラソテー</v>
          </cell>
        </row>
        <row r="851">
          <cell r="H851">
            <v>5</v>
          </cell>
          <cell r="I851">
            <v>6</v>
          </cell>
          <cell r="K851" t="str">
            <v>肉豆腐</v>
          </cell>
        </row>
        <row r="883">
          <cell r="H883">
            <v>1</v>
          </cell>
          <cell r="I883">
            <v>1</v>
          </cell>
          <cell r="K883" t="str">
            <v>ごはん</v>
          </cell>
        </row>
        <row r="886">
          <cell r="H886">
            <v>2</v>
          </cell>
          <cell r="I886">
            <v>2</v>
          </cell>
          <cell r="K886" t="str">
            <v>牛乳</v>
          </cell>
        </row>
        <row r="889">
          <cell r="H889">
            <v>3</v>
          </cell>
          <cell r="I889">
            <v>4</v>
          </cell>
          <cell r="K889" t="str">
            <v>ポークチャップ</v>
          </cell>
        </row>
        <row r="904">
          <cell r="H904">
            <v>4</v>
          </cell>
          <cell r="I904">
            <v>5</v>
          </cell>
          <cell r="K904" t="str">
            <v>ポテたまサラダ</v>
          </cell>
        </row>
        <row r="917">
          <cell r="H917">
            <v>5</v>
          </cell>
          <cell r="I917">
            <v>7</v>
          </cell>
          <cell r="K917" t="str">
            <v>豆腐となめこの味噌汁</v>
          </cell>
        </row>
        <row r="938">
          <cell r="H938">
            <v>1</v>
          </cell>
          <cell r="I938">
            <v>1</v>
          </cell>
          <cell r="K938" t="str">
            <v>ごはん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K943" t="str">
            <v>がんもの含め煮</v>
          </cell>
        </row>
        <row r="950">
          <cell r="H950">
            <v>4</v>
          </cell>
          <cell r="I950">
            <v>5</v>
          </cell>
          <cell r="K950" t="str">
            <v>ひじきとツナの炒め煮</v>
          </cell>
        </row>
        <row r="964">
          <cell r="H964">
            <v>5</v>
          </cell>
          <cell r="I964">
            <v>7</v>
          </cell>
          <cell r="K964" t="str">
            <v>鶏つみれ汁</v>
          </cell>
        </row>
        <row r="993">
          <cell r="H993">
            <v>1</v>
          </cell>
          <cell r="I993">
            <v>1</v>
          </cell>
          <cell r="K993" t="str">
            <v>ごはん</v>
          </cell>
        </row>
        <row r="996">
          <cell r="H996">
            <v>2</v>
          </cell>
          <cell r="I996">
            <v>2</v>
          </cell>
          <cell r="K996" t="str">
            <v>牛乳</v>
          </cell>
        </row>
        <row r="998">
          <cell r="H998">
            <v>3</v>
          </cell>
          <cell r="I998">
            <v>4</v>
          </cell>
          <cell r="K998" t="str">
            <v>鮭の味噌チーズ焼き</v>
          </cell>
        </row>
        <row r="1009">
          <cell r="H1009">
            <v>4</v>
          </cell>
          <cell r="I1009">
            <v>5</v>
          </cell>
          <cell r="K1009" t="str">
            <v>切干大根のサラダ</v>
          </cell>
        </row>
        <row r="1024">
          <cell r="H1024">
            <v>5</v>
          </cell>
          <cell r="I1024">
            <v>7</v>
          </cell>
          <cell r="K1024" t="str">
            <v>かき玉汁</v>
          </cell>
        </row>
        <row r="1038">
          <cell r="H1038">
            <v>6</v>
          </cell>
          <cell r="I1038">
            <v>8</v>
          </cell>
          <cell r="K1038" t="str">
            <v>ヨーグルト</v>
          </cell>
        </row>
        <row r="1048">
          <cell r="H1048">
            <v>1</v>
          </cell>
          <cell r="I1048">
            <v>1</v>
          </cell>
          <cell r="K1048" t="str">
            <v>麦飯</v>
          </cell>
        </row>
        <row r="1051">
          <cell r="H1051">
            <v>2</v>
          </cell>
          <cell r="I1051">
            <v>2</v>
          </cell>
          <cell r="K1051" t="str">
            <v>牛乳</v>
          </cell>
        </row>
        <row r="1053">
          <cell r="H1053">
            <v>3</v>
          </cell>
          <cell r="I1053">
            <v>3</v>
          </cell>
          <cell r="K1053" t="str">
            <v>チキンカレー</v>
          </cell>
        </row>
        <row r="1077">
          <cell r="H1077">
            <v>4</v>
          </cell>
          <cell r="I1077">
            <v>5</v>
          </cell>
          <cell r="K1077" t="str">
            <v>福神漬</v>
          </cell>
        </row>
        <row r="1079">
          <cell r="H1079">
            <v>5</v>
          </cell>
          <cell r="I1079">
            <v>8</v>
          </cell>
          <cell r="K1079" t="str">
            <v>フルーツミルクゼリー</v>
          </cell>
        </row>
        <row r="1103">
          <cell r="H1103">
            <v>1</v>
          </cell>
          <cell r="I1103">
            <v>1</v>
          </cell>
          <cell r="K1103" t="str">
            <v>ごはん</v>
          </cell>
        </row>
        <row r="1106">
          <cell r="H1106">
            <v>2</v>
          </cell>
          <cell r="I1106">
            <v>2</v>
          </cell>
          <cell r="K1106" t="str">
            <v>牛乳</v>
          </cell>
        </row>
        <row r="1109">
          <cell r="H1109">
            <v>3</v>
          </cell>
          <cell r="I1109">
            <v>4</v>
          </cell>
          <cell r="K1109" t="str">
            <v>鶏肉のハーブフライ</v>
          </cell>
        </row>
        <row r="1122">
          <cell r="H1122">
            <v>4</v>
          </cell>
          <cell r="I1122">
            <v>5</v>
          </cell>
          <cell r="K1122" t="str">
            <v>ブロッコリーのおかか和え</v>
          </cell>
        </row>
        <row r="1131">
          <cell r="H1131">
            <v>5</v>
          </cell>
          <cell r="I1131">
            <v>7</v>
          </cell>
          <cell r="K1131" t="str">
            <v>クラムチャウダー</v>
          </cell>
        </row>
        <row r="1158">
          <cell r="H1158">
            <v>1</v>
          </cell>
          <cell r="I1158">
            <v>1</v>
          </cell>
          <cell r="K1158" t="str">
            <v>麦飯</v>
          </cell>
        </row>
        <row r="1161">
          <cell r="H1161">
            <v>2</v>
          </cell>
          <cell r="I1161">
            <v>2</v>
          </cell>
          <cell r="K1161" t="str">
            <v>牛乳</v>
          </cell>
        </row>
        <row r="1163">
          <cell r="H1163">
            <v>3</v>
          </cell>
          <cell r="I1163">
            <v>3</v>
          </cell>
          <cell r="K1163" t="str">
            <v>ハヤシライス</v>
          </cell>
        </row>
        <row r="1186">
          <cell r="H1186">
            <v>4</v>
          </cell>
          <cell r="I1186">
            <v>5</v>
          </cell>
          <cell r="K1186" t="str">
            <v>カラフルサラダ</v>
          </cell>
        </row>
        <row r="1213">
          <cell r="H1213">
            <v>1</v>
          </cell>
          <cell r="I1213">
            <v>1</v>
          </cell>
          <cell r="K1213" t="str">
            <v>ごはん</v>
          </cell>
        </row>
        <row r="1216">
          <cell r="H1216">
            <v>2</v>
          </cell>
          <cell r="I1216">
            <v>2</v>
          </cell>
          <cell r="K1216" t="str">
            <v>牛乳</v>
          </cell>
        </row>
        <row r="1219">
          <cell r="H1219">
            <v>3</v>
          </cell>
          <cell r="I1219">
            <v>4</v>
          </cell>
          <cell r="K1219" t="str">
            <v>さばのごま味噌煮</v>
          </cell>
        </row>
        <row r="1233">
          <cell r="H1233">
            <v>4</v>
          </cell>
          <cell r="I1233">
            <v>5</v>
          </cell>
          <cell r="K1233" t="str">
            <v>ゆかり和え</v>
          </cell>
        </row>
        <row r="1240">
          <cell r="H1240">
            <v>5</v>
          </cell>
          <cell r="I1240">
            <v>7</v>
          </cell>
          <cell r="K1240" t="str">
            <v>根菜汁</v>
          </cell>
        </row>
        <row r="1268">
          <cell r="H1268">
            <v>1</v>
          </cell>
          <cell r="I1268">
            <v>1</v>
          </cell>
          <cell r="K1268" t="str">
            <v>バターライス</v>
          </cell>
        </row>
        <row r="1271">
          <cell r="H1271">
            <v>2</v>
          </cell>
          <cell r="I1271">
            <v>2</v>
          </cell>
          <cell r="K1271" t="str">
            <v>牛乳</v>
          </cell>
        </row>
        <row r="1273">
          <cell r="H1273">
            <v>3</v>
          </cell>
          <cell r="I1273">
            <v>3</v>
          </cell>
          <cell r="K1273" t="str">
            <v>ガーリックピラフ</v>
          </cell>
        </row>
        <row r="1284">
          <cell r="H1284">
            <v>4</v>
          </cell>
          <cell r="I1284">
            <v>4</v>
          </cell>
          <cell r="K1284" t="str">
            <v>キッシュ風</v>
          </cell>
        </row>
        <row r="1298">
          <cell r="H1298">
            <v>5</v>
          </cell>
          <cell r="I1298">
            <v>7</v>
          </cell>
          <cell r="K1298" t="str">
            <v>野々市大豆のミネストローネ</v>
          </cell>
        </row>
        <row r="1323">
          <cell r="H1323">
            <v>1</v>
          </cell>
          <cell r="I1323">
            <v>1</v>
          </cell>
          <cell r="K1323" t="str">
            <v>ごはん</v>
          </cell>
        </row>
        <row r="1325">
          <cell r="H1325">
            <v>2</v>
          </cell>
          <cell r="I1325">
            <v>2</v>
          </cell>
          <cell r="K1325" t="str">
            <v>牛乳</v>
          </cell>
        </row>
        <row r="1328">
          <cell r="H1328">
            <v>3</v>
          </cell>
          <cell r="I1328">
            <v>4</v>
          </cell>
          <cell r="K1328" t="str">
            <v>揚げギョーザ</v>
          </cell>
        </row>
        <row r="1331">
          <cell r="H1331">
            <v>4</v>
          </cell>
          <cell r="I1331">
            <v>5</v>
          </cell>
          <cell r="K1331" t="str">
            <v>回鍋肉</v>
          </cell>
        </row>
        <row r="1348">
          <cell r="H1348">
            <v>5</v>
          </cell>
          <cell r="I1348">
            <v>7</v>
          </cell>
          <cell r="K1348" t="str">
            <v>わかめスープ</v>
          </cell>
        </row>
        <row r="1363">
          <cell r="H1363">
            <v>6</v>
          </cell>
          <cell r="I1363">
            <v>8</v>
          </cell>
          <cell r="K1363" t="str">
            <v>セノビーゼリー</v>
          </cell>
        </row>
      </sheetData>
      <sheetData sheetId="13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7</v>
          </cell>
        </row>
        <row r="19">
          <cell r="F19">
            <v>8</v>
          </cell>
        </row>
        <row r="20">
          <cell r="F20">
            <v>9</v>
          </cell>
        </row>
        <row r="21">
          <cell r="F21">
            <v>10</v>
          </cell>
        </row>
        <row r="22">
          <cell r="F22">
            <v>13</v>
          </cell>
        </row>
        <row r="23">
          <cell r="F23">
            <v>14</v>
          </cell>
        </row>
        <row r="24">
          <cell r="F24">
            <v>15</v>
          </cell>
        </row>
        <row r="25">
          <cell r="F25">
            <v>16</v>
          </cell>
        </row>
        <row r="26">
          <cell r="F26">
            <v>17</v>
          </cell>
          <cell r="I26" t="str">
            <v>石川県献立（珠洲市）</v>
          </cell>
        </row>
        <row r="27">
          <cell r="F27">
            <v>20</v>
          </cell>
        </row>
        <row r="28">
          <cell r="F28">
            <v>21</v>
          </cell>
        </row>
        <row r="29">
          <cell r="F29">
            <v>22</v>
          </cell>
        </row>
        <row r="30">
          <cell r="F30">
            <v>23</v>
          </cell>
        </row>
        <row r="31">
          <cell r="F31">
            <v>24</v>
          </cell>
        </row>
        <row r="32">
          <cell r="F32">
            <v>27</v>
          </cell>
        </row>
        <row r="33">
          <cell r="F33">
            <v>28</v>
          </cell>
        </row>
        <row r="34">
          <cell r="F34">
            <v>29</v>
          </cell>
        </row>
        <row r="35">
          <cell r="F35">
            <v>30</v>
          </cell>
        </row>
        <row r="36">
          <cell r="F36">
            <v>31</v>
          </cell>
        </row>
        <row r="37">
          <cell r="F37">
            <v>0</v>
          </cell>
        </row>
      </sheetData>
      <sheetData sheetId="14"/>
      <sheetData sheetId="15"/>
      <sheetData sheetId="16"/>
      <sheetData sheetId="17"/>
      <sheetData sheetId="18">
        <row r="4">
          <cell r="B4" t="str">
            <v>野々市中学校給食センター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0</v>
          </cell>
          <cell r="X9">
            <v>0</v>
          </cell>
          <cell r="Z9">
            <v>0</v>
          </cell>
        </row>
        <row r="10">
          <cell r="U10">
            <v>0</v>
          </cell>
          <cell r="X10">
            <v>0</v>
          </cell>
          <cell r="Z10">
            <v>0</v>
          </cell>
        </row>
        <row r="11">
          <cell r="U11">
            <v>0</v>
          </cell>
          <cell r="X11">
            <v>0</v>
          </cell>
          <cell r="Z11">
            <v>0</v>
          </cell>
        </row>
        <row r="12">
          <cell r="U12">
            <v>825.80200000000013</v>
          </cell>
          <cell r="X12">
            <v>38.549949999999995</v>
          </cell>
          <cell r="Z12">
            <v>21.721849999999996</v>
          </cell>
        </row>
        <row r="13">
          <cell r="U13">
            <v>860.35399999999993</v>
          </cell>
          <cell r="X13">
            <v>35.952800000000003</v>
          </cell>
          <cell r="Z13">
            <v>29.045500000000008</v>
          </cell>
        </row>
        <row r="14">
          <cell r="U14">
            <v>858.44449999999983</v>
          </cell>
          <cell r="X14">
            <v>32.332850000000001</v>
          </cell>
          <cell r="Z14">
            <v>21.9071</v>
          </cell>
        </row>
        <row r="15">
          <cell r="U15">
            <v>866.39779999999985</v>
          </cell>
          <cell r="X15">
            <v>36.759020000000021</v>
          </cell>
          <cell r="Z15">
            <v>26.441570000000013</v>
          </cell>
        </row>
        <row r="16">
          <cell r="U16">
            <v>872.77839999999958</v>
          </cell>
          <cell r="X16">
            <v>26.791340000000005</v>
          </cell>
          <cell r="Z16">
            <v>28.8157</v>
          </cell>
        </row>
        <row r="17">
          <cell r="U17">
            <v>784.2188000000001</v>
          </cell>
          <cell r="X17">
            <v>30.612800000000014</v>
          </cell>
          <cell r="Z17">
            <v>30.081640000000007</v>
          </cell>
        </row>
        <row r="18">
          <cell r="U18">
            <v>852.27499999999975</v>
          </cell>
          <cell r="X18">
            <v>32.502600000000008</v>
          </cell>
          <cell r="Z18">
            <v>28.861800000000006</v>
          </cell>
        </row>
        <row r="19">
          <cell r="U19">
            <v>805.36512000000005</v>
          </cell>
          <cell r="X19">
            <v>32.083061999999998</v>
          </cell>
          <cell r="Z19">
            <v>24.154760000000007</v>
          </cell>
        </row>
        <row r="20">
          <cell r="U20">
            <v>871.10450000000003</v>
          </cell>
          <cell r="X20">
            <v>35.010590000000001</v>
          </cell>
          <cell r="Z20">
            <v>32.642770000000006</v>
          </cell>
        </row>
        <row r="21">
          <cell r="U21">
            <v>823.58369999999968</v>
          </cell>
          <cell r="X21">
            <v>31.93852</v>
          </cell>
          <cell r="Z21">
            <v>25.460800000000003</v>
          </cell>
        </row>
        <row r="22">
          <cell r="U22">
            <v>831.38109999999983</v>
          </cell>
          <cell r="X22">
            <v>30.638760000000012</v>
          </cell>
        </row>
        <row r="23">
          <cell r="U23">
            <v>802.0089999999999</v>
          </cell>
          <cell r="X23">
            <v>35.707899999999995</v>
          </cell>
          <cell r="Z23">
            <v>25.249399999999994</v>
          </cell>
        </row>
        <row r="24">
          <cell r="U24">
            <v>881.46540000000005</v>
          </cell>
          <cell r="X24">
            <v>41.599890000000002</v>
          </cell>
          <cell r="Z24">
            <v>23.496250000000003</v>
          </cell>
        </row>
        <row r="25">
          <cell r="U25">
            <v>907.91160000000002</v>
          </cell>
          <cell r="X25">
            <v>23.617359999999994</v>
          </cell>
          <cell r="Z25">
            <v>20.388650000000005</v>
          </cell>
        </row>
        <row r="26">
          <cell r="U26">
            <v>842.85859999999968</v>
          </cell>
          <cell r="X26">
            <v>33.543409999999994</v>
          </cell>
          <cell r="Z26">
            <v>24.391100000000005</v>
          </cell>
        </row>
        <row r="27">
          <cell r="U27">
            <v>844.58879999999965</v>
          </cell>
          <cell r="X27">
            <v>28.356580000000008</v>
          </cell>
          <cell r="Z27">
            <v>27.751750000000001</v>
          </cell>
        </row>
        <row r="28">
          <cell r="U28">
            <v>819.03700000000015</v>
          </cell>
          <cell r="X28">
            <v>31.479849999999999</v>
          </cell>
          <cell r="Z28">
            <v>27.746650000000002</v>
          </cell>
        </row>
        <row r="29">
          <cell r="U29">
            <v>836.03259999999989</v>
          </cell>
          <cell r="X29">
            <v>30.820449999999994</v>
          </cell>
          <cell r="Z29">
            <v>27.023880000000002</v>
          </cell>
        </row>
        <row r="30">
          <cell r="U30">
            <v>814.07560000000012</v>
          </cell>
          <cell r="X30">
            <v>29.031120000000005</v>
          </cell>
          <cell r="Z30">
            <v>22.960349999999998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S133"/>
  <sheetViews>
    <sheetView tabSelected="1" view="pageBreakPreview" topLeftCell="E4" zoomScaleNormal="100" zoomScaleSheetLayoutView="100" workbookViewId="0">
      <selection activeCell="E31" sqref="E31:F31"/>
    </sheetView>
  </sheetViews>
  <sheetFormatPr defaultColWidth="0" defaultRowHeight="13.5" customHeight="1" zeroHeight="1"/>
  <cols>
    <col min="1" max="1" width="5.75" style="10" customWidth="1"/>
    <col min="2" max="2" width="3.625" style="10" customWidth="1"/>
    <col min="3" max="3" width="6.125" style="48" customWidth="1"/>
    <col min="4" max="4" width="4.625" style="10" customWidth="1"/>
    <col min="5" max="6" width="17.625" style="10" customWidth="1"/>
    <col min="7" max="15" width="13.125" style="45" customWidth="1"/>
    <col min="16" max="16" width="11.625" style="10" customWidth="1"/>
    <col min="17" max="17" width="3.75" style="10" customWidth="1"/>
    <col min="18" max="18" width="3.5" style="45" customWidth="1"/>
    <col min="19" max="19" width="8.75" style="10" customWidth="1"/>
    <col min="20" max="16384" width="8.75" style="10" hidden="1"/>
  </cols>
  <sheetData>
    <row r="1" spans="1:19" ht="63" customHeight="1">
      <c r="A1" s="140" t="s">
        <v>284</v>
      </c>
      <c r="B1" s="140"/>
      <c r="C1" s="140"/>
      <c r="D1" s="140"/>
      <c r="E1" s="2">
        <f>[1]作成!B1</f>
        <v>5</v>
      </c>
      <c r="F1" s="3" t="s">
        <v>0</v>
      </c>
      <c r="G1" s="4"/>
      <c r="H1" s="4"/>
      <c r="I1" s="5"/>
      <c r="J1" s="79"/>
      <c r="K1" s="79"/>
      <c r="L1" s="79"/>
      <c r="M1" s="6"/>
      <c r="N1" s="6"/>
      <c r="O1" s="7"/>
      <c r="P1" s="8" t="str">
        <f>[1]コード・基準値!$B$4</f>
        <v>野々市中学校給食センター</v>
      </c>
      <c r="Q1" s="9"/>
      <c r="R1" s="6" t="s">
        <v>1</v>
      </c>
      <c r="S1" s="1"/>
    </row>
    <row r="2" spans="1:19" ht="22.5" customHeight="1">
      <c r="A2" s="137" t="s">
        <v>2</v>
      </c>
      <c r="B2" s="137" t="s">
        <v>3</v>
      </c>
      <c r="C2" s="160" t="s">
        <v>4</v>
      </c>
      <c r="D2" s="161"/>
      <c r="E2" s="161"/>
      <c r="F2" s="162"/>
      <c r="G2" s="166" t="s">
        <v>5</v>
      </c>
      <c r="H2" s="166"/>
      <c r="I2" s="166"/>
      <c r="J2" s="166" t="s">
        <v>6</v>
      </c>
      <c r="K2" s="166"/>
      <c r="L2" s="166"/>
      <c r="M2" s="167" t="s">
        <v>7</v>
      </c>
      <c r="N2" s="168"/>
      <c r="O2" s="169"/>
      <c r="P2" s="141" t="s">
        <v>8</v>
      </c>
      <c r="Q2" s="141"/>
      <c r="R2" s="6" t="s">
        <v>9</v>
      </c>
      <c r="S2" s="1"/>
    </row>
    <row r="3" spans="1:19" ht="22.5" customHeight="1">
      <c r="A3" s="138"/>
      <c r="B3" s="138"/>
      <c r="C3" s="163"/>
      <c r="D3" s="164"/>
      <c r="E3" s="164"/>
      <c r="F3" s="165"/>
      <c r="G3" s="142" t="s">
        <v>10</v>
      </c>
      <c r="H3" s="143"/>
      <c r="I3" s="52" t="s">
        <v>11</v>
      </c>
      <c r="J3" s="53" t="s">
        <v>12</v>
      </c>
      <c r="K3" s="144" t="s">
        <v>13</v>
      </c>
      <c r="L3" s="145"/>
      <c r="M3" s="144" t="s">
        <v>14</v>
      </c>
      <c r="N3" s="145"/>
      <c r="O3" s="54" t="s">
        <v>15</v>
      </c>
      <c r="P3" s="141" t="s">
        <v>16</v>
      </c>
      <c r="Q3" s="141"/>
      <c r="R3" s="6" t="s">
        <v>1</v>
      </c>
      <c r="S3" s="1"/>
    </row>
    <row r="4" spans="1:19" ht="22.5" customHeight="1">
      <c r="A4" s="138"/>
      <c r="B4" s="138"/>
      <c r="C4" s="146" t="s">
        <v>17</v>
      </c>
      <c r="D4" s="148" t="s">
        <v>18</v>
      </c>
      <c r="E4" s="150" t="s">
        <v>19</v>
      </c>
      <c r="F4" s="151"/>
      <c r="G4" s="154" t="s">
        <v>20</v>
      </c>
      <c r="H4" s="155"/>
      <c r="I4" s="158" t="s">
        <v>21</v>
      </c>
      <c r="J4" s="170" t="s">
        <v>22</v>
      </c>
      <c r="K4" s="154" t="s">
        <v>23</v>
      </c>
      <c r="L4" s="155"/>
      <c r="M4" s="154" t="s">
        <v>24</v>
      </c>
      <c r="N4" s="155"/>
      <c r="O4" s="170" t="s">
        <v>25</v>
      </c>
      <c r="P4" s="141" t="s">
        <v>26</v>
      </c>
      <c r="Q4" s="141"/>
      <c r="R4" s="6" t="s">
        <v>27</v>
      </c>
      <c r="S4" s="1"/>
    </row>
    <row r="5" spans="1:19" ht="22.5" customHeight="1">
      <c r="A5" s="139"/>
      <c r="B5" s="139"/>
      <c r="C5" s="147"/>
      <c r="D5" s="149"/>
      <c r="E5" s="152"/>
      <c r="F5" s="153"/>
      <c r="G5" s="156"/>
      <c r="H5" s="157"/>
      <c r="I5" s="159"/>
      <c r="J5" s="171"/>
      <c r="K5" s="156"/>
      <c r="L5" s="157"/>
      <c r="M5" s="156"/>
      <c r="N5" s="157"/>
      <c r="O5" s="171"/>
      <c r="P5" s="141" t="s">
        <v>28</v>
      </c>
      <c r="Q5" s="141"/>
      <c r="R5" s="6" t="s">
        <v>1</v>
      </c>
      <c r="S5" s="1"/>
    </row>
    <row r="6" spans="1:19" ht="22.5" hidden="1" customHeight="1">
      <c r="A6" s="116" t="str">
        <f>IF([1]人数!$F12=0," ",[1]人数!$F12)</f>
        <v xml:space="preserve"> </v>
      </c>
      <c r="B6" s="100" t="s">
        <v>29</v>
      </c>
      <c r="C6" s="103" t="str">
        <f>IF(ISERROR(VLOOKUP(1,[1]作成!$H$2:$K$56,4,FALSE))," ",VLOOKUP(1,[1]作成!$H$2:$K$56,4,FALSE))</f>
        <v xml:space="preserve"> </v>
      </c>
      <c r="D6" s="106" t="str">
        <f>IF(ISERROR(VLOOKUP(2,[1]作成!$H$2:$K$56,4,FALSE))," ",VLOOKUP(2,[1]作成!$H$2:$K$56,4,FALSE))</f>
        <v xml:space="preserve"> </v>
      </c>
      <c r="E6" s="131" t="str">
        <f>IF(ISERROR(VLOOKUP(3,[1]作成!$H$2:$K$56,4,FALSE))," ",VLOOKUP(3,[1]作成!$H$2:$K$56,4,FALSE))</f>
        <v xml:space="preserve"> </v>
      </c>
      <c r="F6" s="132"/>
      <c r="G6" s="11"/>
      <c r="H6" s="12"/>
      <c r="I6" s="12"/>
      <c r="J6" s="11"/>
      <c r="K6" s="11"/>
      <c r="L6" s="12"/>
      <c r="M6" s="13"/>
      <c r="N6" s="12"/>
      <c r="O6" s="13"/>
      <c r="P6" s="14" t="str">
        <f>IF([1]計算!U6=0," ",[1]計算!U6)</f>
        <v xml:space="preserve"> </v>
      </c>
      <c r="Q6" s="15" t="s">
        <v>30</v>
      </c>
      <c r="R6" s="6"/>
      <c r="S6" s="1"/>
    </row>
    <row r="7" spans="1:19" ht="22.5" hidden="1" customHeight="1">
      <c r="A7" s="117"/>
      <c r="B7" s="101"/>
      <c r="C7" s="104"/>
      <c r="D7" s="107"/>
      <c r="E7" s="133" t="str">
        <f>IF(ISERROR(VLOOKUP(4,[1]作成!$H$2:$K$56,4,FALSE))," ",VLOOKUP(4,[1]作成!$H$2:$K$56,4,FALSE))</f>
        <v xml:space="preserve"> </v>
      </c>
      <c r="F7" s="134"/>
      <c r="G7" s="135"/>
      <c r="H7" s="136"/>
      <c r="I7" s="16"/>
      <c r="J7" s="17"/>
      <c r="K7" s="17"/>
      <c r="L7" s="16"/>
      <c r="M7" s="18"/>
      <c r="N7" s="16"/>
      <c r="O7" s="18"/>
      <c r="P7" s="14" t="str">
        <f>IF([1]計算!X6=0," ",[1]計算!X6)</f>
        <v xml:space="preserve"> </v>
      </c>
      <c r="Q7" s="19" t="s">
        <v>31</v>
      </c>
      <c r="R7" s="6"/>
      <c r="S7" s="1"/>
    </row>
    <row r="8" spans="1:19" ht="22.5" hidden="1" customHeight="1">
      <c r="A8" s="117"/>
      <c r="B8" s="101"/>
      <c r="C8" s="104"/>
      <c r="D8" s="107"/>
      <c r="E8" s="133" t="str">
        <f>IF(ISERROR(VLOOKUP(5,[1]作成!$H$2:$K$56,4,FALSE))," ",VLOOKUP(5,[1]作成!$H$2:$K$56,4,FALSE))</f>
        <v xml:space="preserve"> </v>
      </c>
      <c r="F8" s="134"/>
      <c r="G8" s="17"/>
      <c r="H8" s="16"/>
      <c r="I8" s="16"/>
      <c r="J8" s="17"/>
      <c r="K8" s="17"/>
      <c r="L8" s="20"/>
      <c r="M8" s="18"/>
      <c r="N8" s="16"/>
      <c r="O8" s="21"/>
      <c r="P8" s="14" t="str">
        <f>IF([1]計算!Z6=0," ",[1]計算!Z6)</f>
        <v xml:space="preserve"> </v>
      </c>
      <c r="Q8" s="19" t="s">
        <v>31</v>
      </c>
      <c r="R8" s="6"/>
      <c r="S8" s="1"/>
    </row>
    <row r="9" spans="1:19" ht="22.5" hidden="1" customHeight="1">
      <c r="A9" s="118"/>
      <c r="B9" s="102"/>
      <c r="C9" s="105"/>
      <c r="D9" s="108"/>
      <c r="E9" s="22" t="str">
        <f>IF(ISERROR(VLOOKUP(6,[1]作成!$H$2:$K$56,4,FALSE))," ",VLOOKUP(6,[1]作成!$H$2:$K$56,4,FALSE))</f>
        <v xml:space="preserve"> </v>
      </c>
      <c r="F9" s="22" t="str">
        <f>IF(ISERROR(VLOOKUP(7,[1]作成!$H$2:$K$56,4,FALSE))," ",VLOOKUP(7,[1]作成!$H$2:$K$56,4,FALSE))</f>
        <v xml:space="preserve"> </v>
      </c>
      <c r="G9" s="17"/>
      <c r="H9" s="16"/>
      <c r="I9" s="20"/>
      <c r="J9" s="17"/>
      <c r="K9" s="17"/>
      <c r="L9" s="20"/>
      <c r="M9" s="18"/>
      <c r="N9" s="16"/>
      <c r="O9" s="21"/>
      <c r="P9" s="129" t="str">
        <f>IF([1]人数!I12=0," ",[1]人数!I12)</f>
        <v xml:space="preserve"> </v>
      </c>
      <c r="Q9" s="130"/>
      <c r="R9" s="6"/>
      <c r="S9" s="1"/>
    </row>
    <row r="10" spans="1:19" ht="22.5" hidden="1" customHeight="1">
      <c r="A10" s="116" t="str">
        <f>IF([1]人数!$F13=0," ",[1]人数!$F13)</f>
        <v xml:space="preserve"> </v>
      </c>
      <c r="B10" s="113" t="s">
        <v>32</v>
      </c>
      <c r="C10" s="103" t="str">
        <f>IF(ISERROR(VLOOKUP(1,[1]作成!$H$57:$K$111,4,FALSE))," ",VLOOKUP(1,[1]作成!$H$57:$K$111,4,FALSE))</f>
        <v xml:space="preserve"> </v>
      </c>
      <c r="D10" s="106" t="str">
        <f>IF(ISERROR(VLOOKUP(2,[1]作成!$H$57:$K$111,4,FALSE))," ",VLOOKUP(2,[1]作成!$H$57:$K$111,4,FALSE))</f>
        <v xml:space="preserve"> </v>
      </c>
      <c r="E10" s="131" t="str">
        <f>IF(ISERROR(VLOOKUP(3,[1]作成!$H$57:$K$111,4,FALSE))," ",VLOOKUP(3,[1]作成!$H$57:$K$111,4,FALSE))</f>
        <v xml:space="preserve"> </v>
      </c>
      <c r="F10" s="132"/>
      <c r="G10" s="11"/>
      <c r="H10" s="12"/>
      <c r="I10" s="13"/>
      <c r="J10" s="11"/>
      <c r="K10" s="11"/>
      <c r="L10" s="12"/>
      <c r="M10" s="13"/>
      <c r="N10" s="12"/>
      <c r="O10" s="12"/>
      <c r="P10" s="14" t="str">
        <f>IF([1]計算!U7=0," ",[1]計算!U7)</f>
        <v xml:space="preserve"> </v>
      </c>
      <c r="Q10" s="15" t="s">
        <v>33</v>
      </c>
      <c r="R10" s="6"/>
      <c r="S10" s="1"/>
    </row>
    <row r="11" spans="1:19" ht="22.5" hidden="1" customHeight="1">
      <c r="A11" s="117"/>
      <c r="B11" s="113"/>
      <c r="C11" s="104"/>
      <c r="D11" s="107"/>
      <c r="E11" s="133" t="str">
        <f>IF(ISERROR(VLOOKUP(4,[1]作成!$H$57:$K$111,4,FALSE))," ",VLOOKUP(4,[1]作成!$H$57:$K$111,4,FALSE))</f>
        <v xml:space="preserve"> </v>
      </c>
      <c r="F11" s="134"/>
      <c r="G11" s="17"/>
      <c r="H11" s="16"/>
      <c r="I11" s="21"/>
      <c r="J11" s="17"/>
      <c r="K11" s="17"/>
      <c r="L11" s="16"/>
      <c r="M11" s="18"/>
      <c r="N11" s="16"/>
      <c r="O11" s="16"/>
      <c r="P11" s="14" t="str">
        <f>IF([1]計算!X7=0," ",[1]計算!X7)</f>
        <v xml:space="preserve"> </v>
      </c>
      <c r="Q11" s="19" t="s">
        <v>34</v>
      </c>
      <c r="R11" s="6"/>
      <c r="S11" s="1"/>
    </row>
    <row r="12" spans="1:19" ht="22.5" hidden="1" customHeight="1">
      <c r="A12" s="117"/>
      <c r="B12" s="113"/>
      <c r="C12" s="104"/>
      <c r="D12" s="107"/>
      <c r="E12" s="133" t="str">
        <f>IF(ISERROR(VLOOKUP(5,[1]作成!$H$57:$K$111,4,FALSE))," ",VLOOKUP(5,[1]作成!$H$57:$K$111,4,FALSE))</f>
        <v xml:space="preserve"> </v>
      </c>
      <c r="F12" s="134"/>
      <c r="G12" s="17"/>
      <c r="H12" s="16"/>
      <c r="I12" s="21"/>
      <c r="J12" s="17"/>
      <c r="K12" s="17"/>
      <c r="L12" s="16"/>
      <c r="M12" s="18"/>
      <c r="N12" s="16"/>
      <c r="O12" s="20"/>
      <c r="P12" s="14" t="str">
        <f>IF([1]計算!Z7=0," ",[1]計算!Z7)</f>
        <v xml:space="preserve"> </v>
      </c>
      <c r="Q12" s="19" t="s">
        <v>34</v>
      </c>
      <c r="R12" s="6"/>
      <c r="S12" s="1"/>
    </row>
    <row r="13" spans="1:19" ht="22.5" hidden="1" customHeight="1">
      <c r="A13" s="118"/>
      <c r="B13" s="113"/>
      <c r="C13" s="105"/>
      <c r="D13" s="108"/>
      <c r="E13" s="23" t="str">
        <f>IF(ISERROR(VLOOKUP(6,[1]作成!$H$57:$K$111,4,FALSE))," ",VLOOKUP(6,[1]作成!$H$57:$K$111,4,FALSE))</f>
        <v xml:space="preserve"> </v>
      </c>
      <c r="F13" s="24" t="str">
        <f>IF(ISERROR(VLOOKUP(7,[1]作成!$H$57:$K$111,4,FALSE))," ",VLOOKUP(7,[1]作成!$H$57:$K$111,4,FALSE))</f>
        <v xml:space="preserve"> </v>
      </c>
      <c r="G13" s="25"/>
      <c r="H13" s="26"/>
      <c r="I13" s="27"/>
      <c r="J13" s="25"/>
      <c r="K13" s="25"/>
      <c r="L13" s="26"/>
      <c r="M13" s="28"/>
      <c r="N13" s="26"/>
      <c r="O13" s="29"/>
      <c r="P13" s="129" t="str">
        <f>IF([1]人数!I13=0," ",[1]人数!I13)</f>
        <v xml:space="preserve"> </v>
      </c>
      <c r="Q13" s="130"/>
      <c r="R13" s="6"/>
      <c r="S13" s="1"/>
    </row>
    <row r="14" spans="1:19" ht="22.5" hidden="1" customHeight="1">
      <c r="A14" s="116" t="str">
        <f>IF([1]人数!$F14=0," ",[1]人数!$F14)</f>
        <v xml:space="preserve"> </v>
      </c>
      <c r="B14" s="113" t="s">
        <v>35</v>
      </c>
      <c r="C14" s="103" t="str">
        <f>IF(ISERROR(VLOOKUP(1,[1]作成!$H$112:$K$166,4,FALSE))," ",VLOOKUP(1,[1]作成!$H$112:$K$166,4,FALSE))</f>
        <v xml:space="preserve"> </v>
      </c>
      <c r="D14" s="106" t="str">
        <f>IF(ISERROR(VLOOKUP(2,[1]作成!$H$112:$K$166,4,FALSE))," ",VLOOKUP(2,[1]作成!$H$112:$K$166,4,FALSE))</f>
        <v xml:space="preserve"> </v>
      </c>
      <c r="E14" s="131" t="str">
        <f>IF(ISERROR(VLOOKUP(3,[1]作成!$H$112:$K$166,4,FALSE))," ",VLOOKUP(3,[1]作成!$H$112:$K$166,4,FALSE))</f>
        <v xml:space="preserve"> </v>
      </c>
      <c r="F14" s="132"/>
      <c r="G14" s="11"/>
      <c r="H14" s="12"/>
      <c r="I14" s="30"/>
      <c r="J14" s="11"/>
      <c r="K14" s="11"/>
      <c r="L14" s="12"/>
      <c r="M14" s="13"/>
      <c r="N14" s="12"/>
      <c r="O14" s="30"/>
      <c r="P14" s="14" t="str">
        <f>IF([1]計算!U8=0," ",[1]計算!U8)</f>
        <v xml:space="preserve"> </v>
      </c>
      <c r="Q14" s="15" t="s">
        <v>36</v>
      </c>
      <c r="R14" s="6"/>
      <c r="S14" s="1"/>
    </row>
    <row r="15" spans="1:19" ht="22.5" hidden="1" customHeight="1">
      <c r="A15" s="117"/>
      <c r="B15" s="113"/>
      <c r="C15" s="104"/>
      <c r="D15" s="107"/>
      <c r="E15" s="133" t="str">
        <f>IF(ISERROR(VLOOKUP(4,[1]作成!$H$112:$K$166,4,FALSE))," ",VLOOKUP(4,[1]作成!$H$112:$K$166,4,FALSE))</f>
        <v xml:space="preserve"> </v>
      </c>
      <c r="F15" s="134"/>
      <c r="G15" s="17"/>
      <c r="H15" s="16"/>
      <c r="I15" s="20"/>
      <c r="J15" s="17"/>
      <c r="K15" s="17"/>
      <c r="L15" s="16"/>
      <c r="M15" s="18"/>
      <c r="N15" s="16"/>
      <c r="O15" s="20"/>
      <c r="P15" s="14" t="str">
        <f>IF([1]計算!X8=0," ",[1]計算!X8)</f>
        <v xml:space="preserve"> </v>
      </c>
      <c r="Q15" s="19" t="s">
        <v>37</v>
      </c>
      <c r="R15" s="6"/>
      <c r="S15" s="1"/>
    </row>
    <row r="16" spans="1:19" ht="22.5" hidden="1" customHeight="1">
      <c r="A16" s="117"/>
      <c r="B16" s="113"/>
      <c r="C16" s="104"/>
      <c r="D16" s="107"/>
      <c r="E16" s="133" t="str">
        <f>IF(ISERROR(VLOOKUP(5,[1]作成!$H$112:$K$166,4,FALSE))," ",VLOOKUP(5,[1]作成!$H$112:$K$166,4,FALSE))</f>
        <v xml:space="preserve"> </v>
      </c>
      <c r="F16" s="134"/>
      <c r="G16" s="17"/>
      <c r="H16" s="16"/>
      <c r="I16" s="20"/>
      <c r="J16" s="17"/>
      <c r="K16" s="17"/>
      <c r="L16" s="20"/>
      <c r="M16" s="18"/>
      <c r="N16" s="16"/>
      <c r="O16" s="20"/>
      <c r="P16" s="14" t="str">
        <f>IF([1]計算!Z8=0," ",[1]計算!Z8)</f>
        <v xml:space="preserve"> </v>
      </c>
      <c r="Q16" s="19" t="s">
        <v>37</v>
      </c>
      <c r="R16" s="6"/>
      <c r="S16" s="1"/>
    </row>
    <row r="17" spans="1:19" ht="22.5" hidden="1" customHeight="1">
      <c r="A17" s="118"/>
      <c r="B17" s="113"/>
      <c r="C17" s="105"/>
      <c r="D17" s="108"/>
      <c r="E17" s="23" t="str">
        <f>IF(ISERROR(VLOOKUP(6,[1]作成!$H$112:$K$166,4,FALSE))," ",VLOOKUP(6,[1]作成!$H$112:$K$166,4,FALSE))</f>
        <v xml:space="preserve"> </v>
      </c>
      <c r="F17" s="24" t="str">
        <f>IF(ISERROR(VLOOKUP(7,[1]作成!$H$112:$K$166,4,FALSE))," ",VLOOKUP(7,[1]作成!$H$112:$K$166,4,FALSE))</f>
        <v xml:space="preserve"> </v>
      </c>
      <c r="G17" s="25"/>
      <c r="H17" s="26"/>
      <c r="I17" s="29"/>
      <c r="J17" s="25"/>
      <c r="K17" s="25"/>
      <c r="L17" s="29"/>
      <c r="M17" s="28"/>
      <c r="N17" s="26"/>
      <c r="O17" s="29"/>
      <c r="P17" s="129" t="str">
        <f>IF([1]人数!I14=0," ",[1]人数!I14)</f>
        <v xml:space="preserve"> </v>
      </c>
      <c r="Q17" s="130"/>
      <c r="R17" s="6"/>
      <c r="S17" s="1"/>
    </row>
    <row r="18" spans="1:19" ht="22.5" hidden="1" customHeight="1">
      <c r="A18" s="116" t="str">
        <f>IF([1]人数!$F15=0," ",[1]人数!$F15)</f>
        <v xml:space="preserve"> </v>
      </c>
      <c r="B18" s="113" t="s">
        <v>38</v>
      </c>
      <c r="C18" s="103" t="str">
        <f>IF(ISERROR(VLOOKUP(1,[1]作成!$H$167:$K$221,4,FALSE))," ",VLOOKUP(1,[1]作成!$H$167:$K$221,4,FALSE))</f>
        <v xml:space="preserve"> </v>
      </c>
      <c r="D18" s="106" t="str">
        <f>IF(ISERROR(VLOOKUP(2,[1]作成!$H$167:$K$221,4,FALSE))," ",VLOOKUP(2,[1]作成!$H$167:$K$221,4,FALSE))</f>
        <v xml:space="preserve"> </v>
      </c>
      <c r="E18" s="131" t="str">
        <f>IF(ISERROR(VLOOKUP(3,[1]作成!$H$167:$K$221,4,FALSE))," ",VLOOKUP(3,[1]作成!$H$167:$K$221,4,FALSE))</f>
        <v xml:space="preserve"> </v>
      </c>
      <c r="F18" s="132"/>
      <c r="G18" s="17"/>
      <c r="H18" s="16"/>
      <c r="I18" s="20"/>
      <c r="J18" s="17"/>
      <c r="K18" s="17"/>
      <c r="L18" s="16"/>
      <c r="M18" s="18"/>
      <c r="N18" s="16"/>
      <c r="O18" s="31"/>
      <c r="P18" s="14" t="str">
        <f>IF([1]計算!U9=0," ",[1]計算!U9)</f>
        <v xml:space="preserve"> </v>
      </c>
      <c r="Q18" s="15" t="s">
        <v>39</v>
      </c>
      <c r="R18" s="6"/>
      <c r="S18" s="1"/>
    </row>
    <row r="19" spans="1:19" ht="22.5" hidden="1" customHeight="1">
      <c r="A19" s="117"/>
      <c r="B19" s="113"/>
      <c r="C19" s="104"/>
      <c r="D19" s="107"/>
      <c r="E19" s="133" t="str">
        <f>IF(ISERROR(VLOOKUP(4,[1]作成!$H$167:$K$221,4,FALSE))," ",VLOOKUP(4,[1]作成!$H$167:$K$221,4,FALSE))</f>
        <v xml:space="preserve"> </v>
      </c>
      <c r="F19" s="134"/>
      <c r="G19" s="17"/>
      <c r="H19" s="16"/>
      <c r="I19" s="20"/>
      <c r="J19" s="17"/>
      <c r="K19" s="17"/>
      <c r="L19" s="20"/>
      <c r="M19" s="18"/>
      <c r="N19" s="16"/>
      <c r="O19" s="31"/>
      <c r="P19" s="14" t="str">
        <f>IF([1]計算!X9=0," ",[1]計算!X9)</f>
        <v xml:space="preserve"> </v>
      </c>
      <c r="Q19" s="19" t="s">
        <v>40</v>
      </c>
      <c r="R19" s="6"/>
      <c r="S19" s="1"/>
    </row>
    <row r="20" spans="1:19" ht="22.5" hidden="1" customHeight="1">
      <c r="A20" s="117"/>
      <c r="B20" s="113"/>
      <c r="C20" s="104"/>
      <c r="D20" s="107"/>
      <c r="E20" s="133" t="str">
        <f>IF(ISERROR(VLOOKUP(5,[1]作成!$H$167:$K$221,4,FALSE))," ",VLOOKUP(5,[1]作成!$H$167:$K$221,4,FALSE))</f>
        <v xml:space="preserve"> </v>
      </c>
      <c r="F20" s="134"/>
      <c r="G20" s="17"/>
      <c r="H20" s="16"/>
      <c r="I20" s="20"/>
      <c r="J20" s="17"/>
      <c r="K20" s="17"/>
      <c r="L20" s="20"/>
      <c r="M20" s="18"/>
      <c r="N20" s="16"/>
      <c r="O20" s="31"/>
      <c r="P20" s="14" t="str">
        <f>IF([1]計算!Z9=0," ",[1]計算!Z9)</f>
        <v xml:space="preserve"> </v>
      </c>
      <c r="Q20" s="19" t="s">
        <v>40</v>
      </c>
      <c r="R20" s="6"/>
      <c r="S20" s="1"/>
    </row>
    <row r="21" spans="1:19" ht="22.5" hidden="1" customHeight="1">
      <c r="A21" s="118"/>
      <c r="B21" s="113"/>
      <c r="C21" s="105"/>
      <c r="D21" s="108"/>
      <c r="E21" s="23" t="str">
        <f>IF(ISERROR(VLOOKUP(6,[1]作成!$H$167:$K$221,4,FALSE))," ",VLOOKUP(6,[1]作成!$H$167:$K$221,4,FALSE))</f>
        <v xml:space="preserve"> </v>
      </c>
      <c r="F21" s="24" t="str">
        <f>IF(ISERROR(VLOOKUP(7,[1]作成!$H$167:$K$221,4,FALSE))," ",VLOOKUP(7,[1]作成!$H$167:$K$221,4,FALSE))</f>
        <v xml:space="preserve"> </v>
      </c>
      <c r="G21" s="17"/>
      <c r="H21" s="16"/>
      <c r="I21" s="20"/>
      <c r="J21" s="17"/>
      <c r="K21" s="17"/>
      <c r="L21" s="20"/>
      <c r="M21" s="18"/>
      <c r="N21" s="20"/>
      <c r="O21" s="31"/>
      <c r="P21" s="129" t="str">
        <f>IF([1]人数!I15=0," ",[1]人数!I15)</f>
        <v xml:space="preserve"> </v>
      </c>
      <c r="Q21" s="130"/>
      <c r="R21" s="6"/>
      <c r="S21" s="1"/>
    </row>
    <row r="22" spans="1:19" ht="22.5" hidden="1" customHeight="1">
      <c r="A22" s="116" t="str">
        <f>IF([1]人数!$F16=0," ",[1]人数!$F16)</f>
        <v xml:space="preserve"> </v>
      </c>
      <c r="B22" s="113" t="s">
        <v>41</v>
      </c>
      <c r="C22" s="103" t="str">
        <f>IF(ISERROR(VLOOKUP(1,[1]作成!$H$222:$K$276,4,FALSE))," ",VLOOKUP(1,[1]作成!$H$222:$K$276,4,FALSE))</f>
        <v xml:space="preserve"> </v>
      </c>
      <c r="D22" s="106" t="str">
        <f>IF(ISERROR(VLOOKUP(2,[1]作成!$H$222:$K$276,4,FALSE))," ",VLOOKUP(2,[1]作成!$H$222:$K$276,4,FALSE))</f>
        <v xml:space="preserve"> </v>
      </c>
      <c r="E22" s="131" t="str">
        <f>IF(ISERROR(VLOOKUP(3,[1]作成!$H$222:$K$276,4,FALSE))," ",VLOOKUP(3,[1]作成!$H$222:$K$276,4,FALSE))</f>
        <v xml:space="preserve"> </v>
      </c>
      <c r="F22" s="132"/>
      <c r="G22" s="11"/>
      <c r="H22" s="12"/>
      <c r="I22" s="30"/>
      <c r="J22" s="11"/>
      <c r="K22" s="11"/>
      <c r="L22" s="12"/>
      <c r="M22" s="13"/>
      <c r="N22" s="12"/>
      <c r="O22" s="12"/>
      <c r="P22" s="14" t="str">
        <f>IF([1]計算!U10=0," ",[1]計算!U10)</f>
        <v xml:space="preserve"> </v>
      </c>
      <c r="Q22" s="15" t="s">
        <v>42</v>
      </c>
      <c r="R22" s="6"/>
      <c r="S22" s="1"/>
    </row>
    <row r="23" spans="1:19" ht="22.5" hidden="1" customHeight="1">
      <c r="A23" s="117"/>
      <c r="B23" s="113"/>
      <c r="C23" s="104"/>
      <c r="D23" s="107"/>
      <c r="E23" s="133" t="str">
        <f>IF(ISERROR(VLOOKUP(4,[1]作成!$H$222:$K$276,4,FALSE))," ",VLOOKUP(4,[1]作成!$H$222:$K$276,4,FALSE))</f>
        <v xml:space="preserve"> </v>
      </c>
      <c r="F23" s="134"/>
      <c r="G23" s="17"/>
      <c r="H23" s="16"/>
      <c r="I23" s="20"/>
      <c r="J23" s="17"/>
      <c r="K23" s="17"/>
      <c r="L23" s="16"/>
      <c r="M23" s="18"/>
      <c r="N23" s="16"/>
      <c r="O23" s="16"/>
      <c r="P23" s="14" t="str">
        <f>IF([1]計算!X10=0," ",[1]計算!X10)</f>
        <v xml:space="preserve"> </v>
      </c>
      <c r="Q23" s="19" t="s">
        <v>43</v>
      </c>
      <c r="R23" s="6"/>
      <c r="S23" s="1"/>
    </row>
    <row r="24" spans="1:19" ht="22.5" hidden="1" customHeight="1">
      <c r="A24" s="117"/>
      <c r="B24" s="113"/>
      <c r="C24" s="104"/>
      <c r="D24" s="107"/>
      <c r="E24" s="133" t="str">
        <f>IF(ISERROR(VLOOKUP(5,[1]作成!$H$222:$K$276,4,FALSE))," ",VLOOKUP(5,[1]作成!$H$222:$K$276,4,FALSE))</f>
        <v xml:space="preserve"> </v>
      </c>
      <c r="F24" s="134"/>
      <c r="G24" s="17"/>
      <c r="H24" s="16"/>
      <c r="I24" s="20"/>
      <c r="J24" s="17"/>
      <c r="K24" s="17"/>
      <c r="L24" s="16"/>
      <c r="M24" s="18"/>
      <c r="N24" s="16"/>
      <c r="O24" s="20"/>
      <c r="P24" s="14" t="str">
        <f>IF([1]計算!Z10=0," ",[1]計算!Z10)</f>
        <v xml:space="preserve"> </v>
      </c>
      <c r="Q24" s="19" t="s">
        <v>43</v>
      </c>
      <c r="R24" s="6"/>
      <c r="S24" s="1"/>
    </row>
    <row r="25" spans="1:19" ht="22.5" hidden="1" customHeight="1">
      <c r="A25" s="118"/>
      <c r="B25" s="113"/>
      <c r="C25" s="105"/>
      <c r="D25" s="108"/>
      <c r="E25" s="23" t="str">
        <f>IF(ISERROR(VLOOKUP(6,[1]作成!$H$222:$K$276,4,FALSE))," ",VLOOKUP(6,[1]作成!$H$222:$K$276,4,FALSE))</f>
        <v xml:space="preserve"> </v>
      </c>
      <c r="F25" s="24" t="str">
        <f>IF(ISERROR(VLOOKUP(7,[1]作成!$H$222:$K$276,4,FALSE))," ",VLOOKUP(7,[1]作成!$H$222:$K$276,4,FALSE))</f>
        <v xml:space="preserve"> </v>
      </c>
      <c r="G25" s="25"/>
      <c r="H25" s="26"/>
      <c r="I25" s="29"/>
      <c r="J25" s="25"/>
      <c r="K25" s="25"/>
      <c r="L25" s="26"/>
      <c r="M25" s="28"/>
      <c r="N25" s="26"/>
      <c r="O25" s="29"/>
      <c r="P25" s="129" t="str">
        <f>IF([1]人数!I16=0," ",[1]人数!I16)</f>
        <v xml:space="preserve"> </v>
      </c>
      <c r="Q25" s="130"/>
      <c r="R25" s="6"/>
      <c r="S25" s="1"/>
    </row>
    <row r="26" spans="1:19" ht="22.5" hidden="1" customHeight="1">
      <c r="A26" s="116" t="str">
        <f>IF([1]人数!$F17=0," ",[1]人数!$F17)</f>
        <v xml:space="preserve"> </v>
      </c>
      <c r="B26" s="100" t="s">
        <v>29</v>
      </c>
      <c r="C26" s="103" t="str">
        <f>IF(ISERROR(VLOOKUP(1,[1]作成!$H$277:$K$331,4,FALSE))," ",VLOOKUP(1,[1]作成!$H$277:$K$331,4,FALSE))</f>
        <v xml:space="preserve"> </v>
      </c>
      <c r="D26" s="106" t="str">
        <f>IF(ISERROR(VLOOKUP(2,[1]作成!$H$277:$K$331,4,FALSE))," ",VLOOKUP(2,[1]作成!$H$277:$K$331,4,FALSE))</f>
        <v xml:space="preserve"> </v>
      </c>
      <c r="E26" s="131" t="str">
        <f>IF(ISERROR(VLOOKUP(3,[1]作成!$H$277:$K$331,4,FALSE))," ",VLOOKUP(3,[1]作成!$H$277:$K$331,4,FALSE))</f>
        <v xml:space="preserve"> </v>
      </c>
      <c r="F26" s="132"/>
      <c r="G26" s="17"/>
      <c r="H26" s="16"/>
      <c r="I26" s="16"/>
      <c r="J26" s="17"/>
      <c r="K26" s="17"/>
      <c r="L26" s="16"/>
      <c r="M26" s="18"/>
      <c r="N26" s="16"/>
      <c r="O26" s="18"/>
      <c r="P26" s="14" t="str">
        <f>IF([1]計算!U11=0," ",[1]計算!U11)</f>
        <v xml:space="preserve"> </v>
      </c>
      <c r="Q26" s="15" t="s">
        <v>30</v>
      </c>
      <c r="R26" s="6"/>
      <c r="S26" s="1"/>
    </row>
    <row r="27" spans="1:19" ht="22.5" hidden="1" customHeight="1">
      <c r="A27" s="117"/>
      <c r="B27" s="101"/>
      <c r="C27" s="104"/>
      <c r="D27" s="107"/>
      <c r="E27" s="133" t="str">
        <f>IF(ISERROR(VLOOKUP(4,[1]作成!$H$277:$K$331,4,FALSE))," ",VLOOKUP(4,[1]作成!$H$277:$K$331,4,FALSE))</f>
        <v xml:space="preserve"> </v>
      </c>
      <c r="F27" s="134"/>
      <c r="G27" s="17"/>
      <c r="H27" s="16"/>
      <c r="I27" s="32"/>
      <c r="J27" s="17"/>
      <c r="K27" s="17"/>
      <c r="L27" s="20"/>
      <c r="M27" s="18"/>
      <c r="N27" s="16"/>
      <c r="O27" s="21"/>
      <c r="P27" s="14" t="str">
        <f>IF([1]計算!X11=0," ",[1]計算!X11)</f>
        <v xml:space="preserve"> </v>
      </c>
      <c r="Q27" s="19" t="s">
        <v>31</v>
      </c>
      <c r="R27" s="6"/>
      <c r="S27" s="1"/>
    </row>
    <row r="28" spans="1:19" ht="22.5" hidden="1" customHeight="1">
      <c r="A28" s="117"/>
      <c r="B28" s="101"/>
      <c r="C28" s="104"/>
      <c r="D28" s="107"/>
      <c r="E28" s="133" t="str">
        <f>IF(ISERROR(VLOOKUP(5,[1]作成!$H$277:$K$331,4,FALSE))," ",VLOOKUP(5,[1]作成!$H$277:$K$331,4,FALSE))</f>
        <v xml:space="preserve"> </v>
      </c>
      <c r="F28" s="134"/>
      <c r="G28" s="17"/>
      <c r="H28" s="16"/>
      <c r="I28" s="16"/>
      <c r="J28" s="17"/>
      <c r="K28" s="17"/>
      <c r="L28" s="20"/>
      <c r="M28" s="18"/>
      <c r="N28" s="16"/>
      <c r="O28" s="21"/>
      <c r="P28" s="14" t="str">
        <f>IF([1]計算!Z11=0," ",[1]計算!Z11)</f>
        <v xml:space="preserve"> </v>
      </c>
      <c r="Q28" s="19" t="s">
        <v>31</v>
      </c>
      <c r="R28" s="6"/>
      <c r="S28" s="1"/>
    </row>
    <row r="29" spans="1:19" ht="22.5" hidden="1" customHeight="1">
      <c r="A29" s="118"/>
      <c r="B29" s="102"/>
      <c r="C29" s="105"/>
      <c r="D29" s="108"/>
      <c r="E29" s="22" t="str">
        <f>IF(ISERROR(VLOOKUP(6,[1]作成!$H$277:$K$331,4,FALSE))," ",VLOOKUP(6,[1]作成!$H$277:$K$331,4,FALSE))</f>
        <v xml:space="preserve"> </v>
      </c>
      <c r="F29" s="22" t="str">
        <f>IF(ISERROR(VLOOKUP(7,[1]作成!$H$277:$K$331,4,FALSE))," ",VLOOKUP(7,[1]作成!$H$277:$K$331,4,FALSE))</f>
        <v xml:space="preserve"> </v>
      </c>
      <c r="G29" s="17"/>
      <c r="H29" s="16"/>
      <c r="I29" s="16"/>
      <c r="J29" s="17"/>
      <c r="K29" s="17"/>
      <c r="L29" s="20"/>
      <c r="M29" s="18"/>
      <c r="N29" s="16"/>
      <c r="O29" s="21"/>
      <c r="P29" s="129" t="str">
        <f>IF([1]人数!I17=0," ",[1]人数!I17)</f>
        <v xml:space="preserve"> </v>
      </c>
      <c r="Q29" s="130"/>
      <c r="R29" s="6"/>
      <c r="S29" s="1"/>
    </row>
    <row r="30" spans="1:19" ht="20.100000000000001" customHeight="1">
      <c r="A30" s="116">
        <f>IF([1]人数!$F18=0," ",[1]人数!$F18)</f>
        <v>7</v>
      </c>
      <c r="B30" s="113" t="s">
        <v>32</v>
      </c>
      <c r="C30" s="103" t="str">
        <f>IF(ISERROR(VLOOKUP(1,[1]作成!$H$332:$K$386,4,FALSE))," ",VLOOKUP(1,[1]作成!$H$332:$K$386,4,FALSE))</f>
        <v>麦飯</v>
      </c>
      <c r="D30" s="106" t="str">
        <f>IF(ISERROR(VLOOKUP(2,[1]作成!$H$332:$K$386,4,FALSE))," ",VLOOKUP(2,[1]作成!$H$332:$K$386,4,FALSE))</f>
        <v>牛乳</v>
      </c>
      <c r="E30" s="109" t="str">
        <f>IF(ISERROR(VLOOKUP(3,[1]作成!$H$332:$K$386,4,FALSE))," ",VLOOKUP(3,[1]作成!$H$332:$K$386,4,FALSE))</f>
        <v>肉みそ丼</v>
      </c>
      <c r="F30" s="110"/>
      <c r="G30" s="55" t="s">
        <v>44</v>
      </c>
      <c r="H30" s="56" t="s">
        <v>45</v>
      </c>
      <c r="I30" s="57" t="s">
        <v>46</v>
      </c>
      <c r="J30" s="55" t="s">
        <v>47</v>
      </c>
      <c r="K30" s="55" t="s">
        <v>48</v>
      </c>
      <c r="L30" s="58" t="s">
        <v>49</v>
      </c>
      <c r="M30" s="55" t="s">
        <v>50</v>
      </c>
      <c r="N30" s="58" t="s">
        <v>51</v>
      </c>
      <c r="O30" s="58" t="s">
        <v>52</v>
      </c>
      <c r="P30" s="59">
        <f>IF([1]計算!U12=0," ",[1]計算!U12)</f>
        <v>825.80200000000013</v>
      </c>
      <c r="Q30" s="60" t="s">
        <v>53</v>
      </c>
      <c r="R30" s="6" t="s">
        <v>1</v>
      </c>
      <c r="S30" s="1"/>
    </row>
    <row r="31" spans="1:19" ht="20.100000000000001" customHeight="1">
      <c r="A31" s="117"/>
      <c r="B31" s="113"/>
      <c r="C31" s="104"/>
      <c r="D31" s="107"/>
      <c r="E31" s="111" t="str">
        <f>IF(ISERROR(VLOOKUP(4,[1]作成!$H$332:$K$386,4,FALSE))," ",VLOOKUP(4,[1]作成!$H$332:$K$386,4,FALSE))</f>
        <v>キャベツとわかめの和え物</v>
      </c>
      <c r="F31" s="112"/>
      <c r="G31" s="61" t="s">
        <v>54</v>
      </c>
      <c r="H31" s="62" t="s">
        <v>55</v>
      </c>
      <c r="I31" s="63" t="s">
        <v>56</v>
      </c>
      <c r="J31" s="61" t="s">
        <v>57</v>
      </c>
      <c r="K31" s="61" t="s">
        <v>58</v>
      </c>
      <c r="L31" s="62" t="s">
        <v>59</v>
      </c>
      <c r="M31" s="56" t="s">
        <v>60</v>
      </c>
      <c r="N31" s="62"/>
      <c r="O31" s="62" t="s">
        <v>61</v>
      </c>
      <c r="P31" s="59">
        <f>IF([1]計算!X12=0," ",[1]計算!X12)</f>
        <v>38.549949999999995</v>
      </c>
      <c r="Q31" s="64" t="s">
        <v>62</v>
      </c>
      <c r="R31" s="6" t="s">
        <v>63</v>
      </c>
      <c r="S31" s="1"/>
    </row>
    <row r="32" spans="1:19" ht="20.100000000000001" customHeight="1">
      <c r="A32" s="117"/>
      <c r="B32" s="113"/>
      <c r="C32" s="104"/>
      <c r="D32" s="107"/>
      <c r="E32" s="111" t="str">
        <f>IF(ISERROR(VLOOKUP(5,[1]作成!$H$332:$K$386,4,FALSE))," ",VLOOKUP(5,[1]作成!$H$332:$K$386,4,FALSE))</f>
        <v>豆乳汁</v>
      </c>
      <c r="F32" s="112"/>
      <c r="G32" s="61" t="s">
        <v>64</v>
      </c>
      <c r="H32" s="62"/>
      <c r="I32" s="63"/>
      <c r="J32" s="61"/>
      <c r="K32" s="125" t="s">
        <v>65</v>
      </c>
      <c r="L32" s="126"/>
      <c r="M32" s="56"/>
      <c r="N32" s="62"/>
      <c r="O32" s="62"/>
      <c r="P32" s="59">
        <f>IF([1]計算!Z12=0," ",[1]計算!Z12)</f>
        <v>21.721849999999996</v>
      </c>
      <c r="Q32" s="64" t="s">
        <v>62</v>
      </c>
      <c r="R32" s="6" t="s">
        <v>1</v>
      </c>
      <c r="S32" s="1"/>
    </row>
    <row r="33" spans="1:19" ht="20.100000000000001" customHeight="1">
      <c r="A33" s="118"/>
      <c r="B33" s="113"/>
      <c r="C33" s="105"/>
      <c r="D33" s="108"/>
      <c r="E33" s="49" t="str">
        <f>IF(ISERROR(VLOOKUP(6,[1]作成!$H$332:$K$386,4,FALSE))," ",VLOOKUP(6,[1]作成!$H$332:$K$386,4,FALSE))</f>
        <v xml:space="preserve"> </v>
      </c>
      <c r="F33" s="50" t="str">
        <f>IF(ISERROR(VLOOKUP(7,[1]作成!$H$332:$K$386,4,FALSE))," ",VLOOKUP(7,[1]作成!$H$332:$K$386,4,FALSE))</f>
        <v xml:space="preserve"> </v>
      </c>
      <c r="G33" s="65"/>
      <c r="H33" s="66"/>
      <c r="I33" s="67"/>
      <c r="J33" s="65"/>
      <c r="K33" s="127" t="s">
        <v>66</v>
      </c>
      <c r="L33" s="128"/>
      <c r="M33" s="68"/>
      <c r="N33" s="66"/>
      <c r="O33" s="67"/>
      <c r="P33" s="114" t="str">
        <f>IF([1]人数!I18=0," ",[1]人数!I18)</f>
        <v xml:space="preserve"> </v>
      </c>
      <c r="Q33" s="115"/>
      <c r="R33" s="6" t="s">
        <v>63</v>
      </c>
      <c r="S33" s="1"/>
    </row>
    <row r="34" spans="1:19" ht="20.100000000000001" customHeight="1">
      <c r="A34" s="116">
        <f>IF([1]人数!$F19=0," ",[1]人数!$F19)</f>
        <v>8</v>
      </c>
      <c r="B34" s="113" t="s">
        <v>35</v>
      </c>
      <c r="C34" s="103" t="str">
        <f>IF(ISERROR(VLOOKUP(1,[1]作成!$H$387:$K$441,4,FALSE))," ",VLOOKUP(1,[1]作成!$H$387:$K$441,4,FALSE))</f>
        <v>ごはん</v>
      </c>
      <c r="D34" s="106" t="str">
        <f>IF(ISERROR(VLOOKUP(2,[1]作成!$H$387:$K$441,4,FALSE))," ",VLOOKUP(2,[1]作成!$H$387:$K$441,4,FALSE))</f>
        <v>牛乳</v>
      </c>
      <c r="E34" s="109" t="str">
        <f>IF(ISERROR(VLOOKUP(3,[1]作成!$H$387:$K$441,4,FALSE))," ",VLOOKUP(3,[1]作成!$H$387:$K$441,4,FALSE))</f>
        <v>鯖の生姜煮</v>
      </c>
      <c r="F34" s="110"/>
      <c r="G34" s="61" t="s">
        <v>67</v>
      </c>
      <c r="H34" s="62" t="s">
        <v>68</v>
      </c>
      <c r="I34" s="62" t="s">
        <v>46</v>
      </c>
      <c r="J34" s="61" t="s">
        <v>69</v>
      </c>
      <c r="K34" s="61" t="s">
        <v>70</v>
      </c>
      <c r="L34" s="62" t="s">
        <v>71</v>
      </c>
      <c r="M34" s="56" t="s">
        <v>72</v>
      </c>
      <c r="N34" s="62" t="s">
        <v>51</v>
      </c>
      <c r="O34" s="62" t="s">
        <v>61</v>
      </c>
      <c r="P34" s="59">
        <f>IF([1]計算!U13=0," ",[1]計算!U13)</f>
        <v>860.35399999999993</v>
      </c>
      <c r="Q34" s="60" t="s">
        <v>53</v>
      </c>
      <c r="R34" s="6" t="s">
        <v>73</v>
      </c>
      <c r="S34" s="1"/>
    </row>
    <row r="35" spans="1:19" ht="20.100000000000001" customHeight="1">
      <c r="A35" s="117"/>
      <c r="B35" s="113"/>
      <c r="C35" s="104"/>
      <c r="D35" s="107"/>
      <c r="E35" s="111" t="str">
        <f>IF(ISERROR(VLOOKUP(4,[1]作成!$H$387:$K$441,4,FALSE))," ",VLOOKUP(4,[1]作成!$H$387:$K$441,4,FALSE))</f>
        <v>野菜のごま和え</v>
      </c>
      <c r="F35" s="112"/>
      <c r="G35" s="61" t="s">
        <v>45</v>
      </c>
      <c r="H35" s="62" t="s">
        <v>55</v>
      </c>
      <c r="I35" s="62"/>
      <c r="J35" s="61" t="s">
        <v>57</v>
      </c>
      <c r="K35" s="61" t="s">
        <v>74</v>
      </c>
      <c r="L35" s="62" t="s">
        <v>75</v>
      </c>
      <c r="M35" s="56" t="s">
        <v>76</v>
      </c>
      <c r="N35" s="62"/>
      <c r="O35" s="62"/>
      <c r="P35" s="59">
        <f>IF([1]計算!X13=0," ",[1]計算!X13)</f>
        <v>35.952800000000003</v>
      </c>
      <c r="Q35" s="64" t="s">
        <v>62</v>
      </c>
      <c r="R35" s="6" t="s">
        <v>1</v>
      </c>
      <c r="S35" s="1"/>
    </row>
    <row r="36" spans="1:19" ht="20.100000000000001" customHeight="1">
      <c r="A36" s="117"/>
      <c r="B36" s="113"/>
      <c r="C36" s="104"/>
      <c r="D36" s="107"/>
      <c r="E36" s="111" t="str">
        <f>IF(ISERROR(VLOOKUP(5,[1]作成!$H$387:$K$441,4,FALSE))," ",VLOOKUP(5,[1]作成!$H$387:$K$441,4,FALSE))</f>
        <v>五月汁</v>
      </c>
      <c r="F36" s="112"/>
      <c r="G36" s="61" t="s">
        <v>77</v>
      </c>
      <c r="H36" s="62"/>
      <c r="I36" s="63"/>
      <c r="J36" s="61"/>
      <c r="K36" s="61" t="s">
        <v>78</v>
      </c>
      <c r="L36" s="62" t="s">
        <v>79</v>
      </c>
      <c r="M36" s="56"/>
      <c r="N36" s="63"/>
      <c r="O36" s="62"/>
      <c r="P36" s="59">
        <f>IF([1]計算!Z13=0," ",[1]計算!Z13)</f>
        <v>29.045500000000008</v>
      </c>
      <c r="Q36" s="64" t="s">
        <v>62</v>
      </c>
      <c r="R36" s="6" t="s">
        <v>1</v>
      </c>
      <c r="S36" s="1"/>
    </row>
    <row r="37" spans="1:19" ht="20.100000000000001" customHeight="1">
      <c r="A37" s="118"/>
      <c r="B37" s="113"/>
      <c r="C37" s="105"/>
      <c r="D37" s="108"/>
      <c r="E37" s="49" t="str">
        <f>IF(ISERROR(VLOOKUP(6,[1]作成!$H$387:$K$441,4,FALSE))," ",VLOOKUP(6,[1]作成!$H$387:$K$441,4,FALSE))</f>
        <v xml:space="preserve"> </v>
      </c>
      <c r="F37" s="50" t="str">
        <f>IF(ISERROR(VLOOKUP(7,[1]作成!$H$387:$K$441,4,FALSE))," ",VLOOKUP(7,[1]作成!$H$387:$K$441,4,FALSE))</f>
        <v xml:space="preserve"> </v>
      </c>
      <c r="G37" s="61"/>
      <c r="H37" s="62"/>
      <c r="I37" s="63"/>
      <c r="J37" s="61"/>
      <c r="K37" s="61" t="s">
        <v>80</v>
      </c>
      <c r="L37" s="63"/>
      <c r="M37" s="56"/>
      <c r="N37" s="63"/>
      <c r="O37" s="62"/>
      <c r="P37" s="114" t="str">
        <f>IF([1]人数!I19=0," ",[1]人数!I19)</f>
        <v xml:space="preserve"> </v>
      </c>
      <c r="Q37" s="115"/>
      <c r="R37" s="6" t="s">
        <v>1</v>
      </c>
      <c r="S37" s="1"/>
    </row>
    <row r="38" spans="1:19" ht="20.100000000000001" customHeight="1">
      <c r="A38" s="116">
        <f>IF([1]人数!$F20=0," ",[1]人数!$F20)</f>
        <v>9</v>
      </c>
      <c r="B38" s="113" t="s">
        <v>38</v>
      </c>
      <c r="C38" s="103" t="str">
        <f>IF(ISERROR(VLOOKUP(1,[1]作成!$H$442:$K$496,4,FALSE))," ",VLOOKUP(1,[1]作成!$H$442:$K$496,4,FALSE))</f>
        <v>わかめごはん</v>
      </c>
      <c r="D38" s="106" t="str">
        <f>IF(ISERROR(VLOOKUP(2,[1]作成!$H$442:$K$496,4,FALSE))," ",VLOOKUP(2,[1]作成!$H$442:$K$496,4,FALSE))</f>
        <v>牛乳</v>
      </c>
      <c r="E38" s="109" t="str">
        <f>IF(ISERROR(VLOOKUP(3,[1]作成!$H$442:$K$496,4,FALSE))," ",VLOOKUP(3,[1]作成!$H$442:$K$496,4,FALSE))</f>
        <v>手作りかきあげ</v>
      </c>
      <c r="F38" s="110"/>
      <c r="G38" s="55" t="s">
        <v>81</v>
      </c>
      <c r="H38" s="58" t="s">
        <v>45</v>
      </c>
      <c r="I38" s="69" t="s">
        <v>46</v>
      </c>
      <c r="J38" s="55" t="s">
        <v>82</v>
      </c>
      <c r="K38" s="55" t="s">
        <v>83</v>
      </c>
      <c r="L38" s="58" t="s">
        <v>79</v>
      </c>
      <c r="M38" s="70" t="s">
        <v>84</v>
      </c>
      <c r="N38" s="58" t="s">
        <v>85</v>
      </c>
      <c r="O38" s="58" t="s">
        <v>86</v>
      </c>
      <c r="P38" s="59">
        <f>IF([1]計算!U14=0," ",[1]計算!U14)</f>
        <v>858.44449999999983</v>
      </c>
      <c r="Q38" s="60" t="s">
        <v>53</v>
      </c>
      <c r="R38" s="6" t="s">
        <v>1</v>
      </c>
      <c r="S38" s="1"/>
    </row>
    <row r="39" spans="1:19" ht="20.100000000000001" customHeight="1">
      <c r="A39" s="117"/>
      <c r="B39" s="113"/>
      <c r="C39" s="104"/>
      <c r="D39" s="107"/>
      <c r="E39" s="111" t="str">
        <f>IF(ISERROR(VLOOKUP(4,[1]作成!$H$442:$K$496,4,FALSE))," ",VLOOKUP(4,[1]作成!$H$442:$K$496,4,FALSE))</f>
        <v>即席和え</v>
      </c>
      <c r="F39" s="112"/>
      <c r="G39" s="61" t="s">
        <v>55</v>
      </c>
      <c r="H39" s="62" t="s">
        <v>87</v>
      </c>
      <c r="I39" s="63" t="s">
        <v>88</v>
      </c>
      <c r="J39" s="61"/>
      <c r="K39" s="61" t="s">
        <v>89</v>
      </c>
      <c r="L39" s="62" t="s">
        <v>75</v>
      </c>
      <c r="M39" s="56" t="s">
        <v>90</v>
      </c>
      <c r="N39" s="62" t="s">
        <v>51</v>
      </c>
      <c r="O39" s="63" t="s">
        <v>61</v>
      </c>
      <c r="P39" s="59">
        <f>IF([1]計算!X14=0," ",[1]計算!X14)</f>
        <v>32.332850000000001</v>
      </c>
      <c r="Q39" s="64" t="s">
        <v>62</v>
      </c>
      <c r="R39" s="6" t="s">
        <v>1</v>
      </c>
      <c r="S39" s="1"/>
    </row>
    <row r="40" spans="1:19" ht="20.100000000000001" customHeight="1">
      <c r="A40" s="117"/>
      <c r="B40" s="113"/>
      <c r="C40" s="104"/>
      <c r="D40" s="107"/>
      <c r="E40" s="111" t="str">
        <f>IF(ISERROR(VLOOKUP(5,[1]作成!$H$442:$K$496,4,FALSE))," ",VLOOKUP(5,[1]作成!$H$442:$K$496,4,FALSE))</f>
        <v>山菜うどん</v>
      </c>
      <c r="F40" s="112"/>
      <c r="G40" s="61"/>
      <c r="H40" s="62"/>
      <c r="I40" s="63"/>
      <c r="J40" s="61"/>
      <c r="K40" s="61" t="s">
        <v>91</v>
      </c>
      <c r="L40" s="62" t="s">
        <v>92</v>
      </c>
      <c r="M40" s="56"/>
      <c r="N40" s="62"/>
      <c r="O40" s="63"/>
      <c r="P40" s="59">
        <f>IF([1]計算!Z14=0," ",[1]計算!Z14)</f>
        <v>21.9071</v>
      </c>
      <c r="Q40" s="64" t="s">
        <v>62</v>
      </c>
      <c r="R40" s="6" t="s">
        <v>1</v>
      </c>
      <c r="S40" s="1"/>
    </row>
    <row r="41" spans="1:19" ht="20.100000000000001" customHeight="1">
      <c r="A41" s="118"/>
      <c r="B41" s="113"/>
      <c r="C41" s="105"/>
      <c r="D41" s="108"/>
      <c r="E41" s="49" t="str">
        <f>IF(ISERROR(VLOOKUP(6,[1]作成!$H$442:$K$496,4,FALSE))," ",VLOOKUP(6,[1]作成!$H$442:$K$496,4,FALSE))</f>
        <v>キャンディチーズ</v>
      </c>
      <c r="F41" s="50" t="str">
        <f>IF(ISERROR(VLOOKUP(7,[1]作成!$H$442:$K$496,4,FALSE))," ",VLOOKUP(7,[1]作成!$H$442:$K$496,4,FALSE))</f>
        <v xml:space="preserve"> </v>
      </c>
      <c r="G41" s="65"/>
      <c r="H41" s="66"/>
      <c r="I41" s="67"/>
      <c r="J41" s="65"/>
      <c r="K41" s="65" t="s">
        <v>93</v>
      </c>
      <c r="L41" s="66" t="s">
        <v>94</v>
      </c>
      <c r="M41" s="68"/>
      <c r="N41" s="66"/>
      <c r="O41" s="67"/>
      <c r="P41" s="114" t="str">
        <f>IF([1]人数!I20=0," ",[1]人数!I20)</f>
        <v xml:space="preserve"> </v>
      </c>
      <c r="Q41" s="115"/>
      <c r="R41" s="6" t="s">
        <v>1</v>
      </c>
      <c r="S41" s="1"/>
    </row>
    <row r="42" spans="1:19" ht="20.100000000000001" customHeight="1">
      <c r="A42" s="116">
        <f>IF([1]人数!$F21=0," ",[1]人数!$F21)</f>
        <v>10</v>
      </c>
      <c r="B42" s="113" t="s">
        <v>41</v>
      </c>
      <c r="C42" s="103" t="str">
        <f>IF(ISERROR(VLOOKUP(1,[1]作成!$H$497:$K$551,4,FALSE))," ",VLOOKUP(1,[1]作成!$H$497:$K$551,4,FALSE))</f>
        <v>ごはん</v>
      </c>
      <c r="D42" s="106" t="str">
        <f>IF(ISERROR(VLOOKUP(2,[1]作成!$H$497:$K$551,4,FALSE))," ",VLOOKUP(2,[1]作成!$H$497:$K$551,4,FALSE))</f>
        <v>牛乳</v>
      </c>
      <c r="E42" s="109" t="str">
        <f>IF(ISERROR(VLOOKUP(3,[1]作成!$H$497:$K$551,4,FALSE))," ",VLOOKUP(3,[1]作成!$H$497:$K$551,4,FALSE))</f>
        <v>タンドリーチキン</v>
      </c>
      <c r="F42" s="110"/>
      <c r="G42" s="61" t="s">
        <v>45</v>
      </c>
      <c r="H42" s="62" t="s">
        <v>95</v>
      </c>
      <c r="I42" s="63" t="s">
        <v>46</v>
      </c>
      <c r="J42" s="61" t="s">
        <v>96</v>
      </c>
      <c r="K42" s="61" t="s">
        <v>97</v>
      </c>
      <c r="L42" s="62" t="s">
        <v>98</v>
      </c>
      <c r="M42" s="56" t="s">
        <v>72</v>
      </c>
      <c r="N42" s="62" t="s">
        <v>51</v>
      </c>
      <c r="O42" s="62" t="s">
        <v>99</v>
      </c>
      <c r="P42" s="59">
        <f>IF([1]計算!U15=0," ",[1]計算!U15)</f>
        <v>866.39779999999985</v>
      </c>
      <c r="Q42" s="60" t="s">
        <v>42</v>
      </c>
      <c r="R42" s="6" t="s">
        <v>100</v>
      </c>
      <c r="S42" s="1"/>
    </row>
    <row r="43" spans="1:19" ht="20.100000000000001" customHeight="1">
      <c r="A43" s="117"/>
      <c r="B43" s="113"/>
      <c r="C43" s="104"/>
      <c r="D43" s="107"/>
      <c r="E43" s="111" t="str">
        <f>IF(ISERROR(VLOOKUP(4,[1]作成!$H$497:$K$551,4,FALSE))," ",VLOOKUP(4,[1]作成!$H$497:$K$551,4,FALSE))</f>
        <v>コールスローサラダ</v>
      </c>
      <c r="F43" s="112"/>
      <c r="G43" s="61" t="s">
        <v>101</v>
      </c>
      <c r="H43" s="62" t="s">
        <v>102</v>
      </c>
      <c r="I43" s="63" t="s">
        <v>103</v>
      </c>
      <c r="J43" s="61" t="s">
        <v>104</v>
      </c>
      <c r="K43" s="61" t="s">
        <v>105</v>
      </c>
      <c r="L43" s="62" t="s">
        <v>106</v>
      </c>
      <c r="M43" s="56" t="s">
        <v>107</v>
      </c>
      <c r="N43" s="62" t="s">
        <v>108</v>
      </c>
      <c r="O43" s="62" t="s">
        <v>86</v>
      </c>
      <c r="P43" s="59">
        <f>IF([1]計算!X15=0," ",[1]計算!X15)</f>
        <v>36.759020000000021</v>
      </c>
      <c r="Q43" s="64" t="s">
        <v>109</v>
      </c>
      <c r="R43" s="6" t="s">
        <v>110</v>
      </c>
      <c r="S43" s="1"/>
    </row>
    <row r="44" spans="1:19" ht="20.100000000000001" customHeight="1">
      <c r="A44" s="117"/>
      <c r="B44" s="113"/>
      <c r="C44" s="104"/>
      <c r="D44" s="107"/>
      <c r="E44" s="111" t="str">
        <f>IF(ISERROR(VLOOKUP(5,[1]作成!$H$497:$K$551,4,FALSE))," ",VLOOKUP(5,[1]作成!$H$497:$K$551,4,FALSE))</f>
        <v>ポークビーンズ</v>
      </c>
      <c r="F44" s="112"/>
      <c r="G44" s="61"/>
      <c r="H44" s="62"/>
      <c r="I44" s="63"/>
      <c r="J44" s="61"/>
      <c r="K44" s="61" t="s">
        <v>111</v>
      </c>
      <c r="L44" s="62"/>
      <c r="M44" s="56" t="s">
        <v>85</v>
      </c>
      <c r="N44" s="62"/>
      <c r="O44" s="62" t="s">
        <v>112</v>
      </c>
      <c r="P44" s="59">
        <f>IF([1]計算!Z15=0," ",[1]計算!Z15)</f>
        <v>26.441570000000013</v>
      </c>
      <c r="Q44" s="64" t="s">
        <v>113</v>
      </c>
      <c r="R44" s="6" t="s">
        <v>63</v>
      </c>
      <c r="S44" s="1"/>
    </row>
    <row r="45" spans="1:19" ht="20.100000000000001" customHeight="1">
      <c r="A45" s="118"/>
      <c r="B45" s="113"/>
      <c r="C45" s="105"/>
      <c r="D45" s="108"/>
      <c r="E45" s="49" t="str">
        <f>IF(ISERROR(VLOOKUP(6,[1]作成!$H$497:$K$551,4,FALSE))," ",VLOOKUP(6,[1]作成!$H$497:$K$551,4,FALSE))</f>
        <v xml:space="preserve"> </v>
      </c>
      <c r="F45" s="50" t="str">
        <f>IF(ISERROR(VLOOKUP(7,[1]作成!$H$497:$K$551,4,FALSE))," ",VLOOKUP(7,[1]作成!$H$497:$K$551,4,FALSE))</f>
        <v xml:space="preserve"> </v>
      </c>
      <c r="G45" s="61"/>
      <c r="H45" s="62"/>
      <c r="I45" s="63"/>
      <c r="J45" s="61"/>
      <c r="K45" s="61"/>
      <c r="L45" s="63"/>
      <c r="M45" s="56"/>
      <c r="N45" s="63"/>
      <c r="O45" s="62" t="s">
        <v>114</v>
      </c>
      <c r="P45" s="114" t="str">
        <f>IF([1]人数!I21=0," ",[1]人数!I21)</f>
        <v xml:space="preserve"> </v>
      </c>
      <c r="Q45" s="115"/>
      <c r="R45" s="6" t="s">
        <v>63</v>
      </c>
      <c r="S45" s="1"/>
    </row>
    <row r="46" spans="1:19" ht="20.100000000000001" customHeight="1">
      <c r="A46" s="116">
        <f>IF([1]人数!$F22=0," ",[1]人数!$F22)</f>
        <v>13</v>
      </c>
      <c r="B46" s="100" t="s">
        <v>29</v>
      </c>
      <c r="C46" s="103" t="str">
        <f>IF(ISERROR(VLOOKUP(1,[1]作成!$H$552:$K$606,4,FALSE))," ",VLOOKUP(1,[1]作成!$H$552:$K$606,4,FALSE))</f>
        <v>ごはん</v>
      </c>
      <c r="D46" s="106" t="str">
        <f>IF(ISERROR(VLOOKUP(2,[1]作成!$H$552:$K$606,4,FALSE))," ",VLOOKUP(2,[1]作成!$H$552:$K$606,4,FALSE))</f>
        <v>牛乳</v>
      </c>
      <c r="E46" s="109" t="str">
        <f>IF(ISERROR(VLOOKUP(3,[1]作成!$H$552:$K$606,4,FALSE))," ",VLOOKUP(3,[1]作成!$H$552:$K$606,4,FALSE))</f>
        <v>春巻き</v>
      </c>
      <c r="F46" s="110"/>
      <c r="G46" s="55" t="s">
        <v>115</v>
      </c>
      <c r="H46" s="58" t="s">
        <v>116</v>
      </c>
      <c r="I46" s="58" t="s">
        <v>117</v>
      </c>
      <c r="J46" s="55" t="s">
        <v>118</v>
      </c>
      <c r="K46" s="55" t="s">
        <v>119</v>
      </c>
      <c r="L46" s="69" t="s">
        <v>120</v>
      </c>
      <c r="M46" s="70" t="s">
        <v>121</v>
      </c>
      <c r="N46" s="58" t="s">
        <v>122</v>
      </c>
      <c r="O46" s="58" t="s">
        <v>86</v>
      </c>
      <c r="P46" s="59">
        <f>IF([1]計算!U16=0," ",[1]計算!U16)</f>
        <v>872.77839999999958</v>
      </c>
      <c r="Q46" s="60" t="s">
        <v>30</v>
      </c>
      <c r="R46" s="6" t="s">
        <v>123</v>
      </c>
      <c r="S46" s="1"/>
    </row>
    <row r="47" spans="1:19" ht="20.100000000000001" customHeight="1">
      <c r="A47" s="117"/>
      <c r="B47" s="101"/>
      <c r="C47" s="104"/>
      <c r="D47" s="107"/>
      <c r="E47" s="111" t="str">
        <f>IF(ISERROR(VLOOKUP(4,[1]作成!$H$552:$K$606,4,FALSE))," ",VLOOKUP(4,[1]作成!$H$552:$K$606,4,FALSE))</f>
        <v>バンサンスー</v>
      </c>
      <c r="F47" s="112"/>
      <c r="G47" s="61" t="s">
        <v>124</v>
      </c>
      <c r="H47" s="62" t="s">
        <v>125</v>
      </c>
      <c r="I47" s="63"/>
      <c r="J47" s="61" t="s">
        <v>126</v>
      </c>
      <c r="K47" s="61" t="s">
        <v>127</v>
      </c>
      <c r="L47" s="63"/>
      <c r="M47" s="56" t="s">
        <v>128</v>
      </c>
      <c r="N47" s="62" t="s">
        <v>129</v>
      </c>
      <c r="O47" s="62" t="s">
        <v>130</v>
      </c>
      <c r="P47" s="59">
        <f>IF([1]計算!X16=0," ",[1]計算!X16)</f>
        <v>26.791340000000005</v>
      </c>
      <c r="Q47" s="64" t="s">
        <v>113</v>
      </c>
      <c r="R47" s="6" t="s">
        <v>63</v>
      </c>
      <c r="S47" s="1"/>
    </row>
    <row r="48" spans="1:19" ht="20.100000000000001" customHeight="1">
      <c r="A48" s="117"/>
      <c r="B48" s="101"/>
      <c r="C48" s="104"/>
      <c r="D48" s="107"/>
      <c r="E48" s="111" t="str">
        <f>IF(ISERROR(VLOOKUP(5,[1]作成!$H$552:$K$606,4,FALSE))," ",VLOOKUP(5,[1]作成!$H$552:$K$606,4,FALSE))</f>
        <v>中華コーンスープ</v>
      </c>
      <c r="F48" s="112"/>
      <c r="G48" s="61" t="s">
        <v>131</v>
      </c>
      <c r="H48" s="62"/>
      <c r="I48" s="63"/>
      <c r="J48" s="61"/>
      <c r="K48" s="61"/>
      <c r="L48" s="63"/>
      <c r="M48" s="56"/>
      <c r="N48" s="62"/>
      <c r="O48" s="62"/>
      <c r="P48" s="59">
        <f>IF([1]計算!Z16=0," ",[1]計算!Z16)</f>
        <v>28.8157</v>
      </c>
      <c r="Q48" s="64" t="s">
        <v>113</v>
      </c>
      <c r="R48" s="6" t="s">
        <v>63</v>
      </c>
      <c r="S48" s="1"/>
    </row>
    <row r="49" spans="1:19" ht="20.100000000000001" customHeight="1">
      <c r="A49" s="118"/>
      <c r="B49" s="102"/>
      <c r="C49" s="105"/>
      <c r="D49" s="108"/>
      <c r="E49" s="51" t="str">
        <f>IF(ISERROR(VLOOKUP(6,[1]作成!$H$552:$K$606,4,FALSE))," ",VLOOKUP(6,[1]作成!$H$552:$K$606,4,FALSE))</f>
        <v xml:space="preserve"> </v>
      </c>
      <c r="F49" s="51" t="str">
        <f>IF(ISERROR(VLOOKUP(7,[1]作成!$H$552:$K$606,4,FALSE))," ",VLOOKUP(7,[1]作成!$H$552:$K$606,4,FALSE))</f>
        <v xml:space="preserve"> </v>
      </c>
      <c r="G49" s="65"/>
      <c r="H49" s="66"/>
      <c r="I49" s="67"/>
      <c r="J49" s="65"/>
      <c r="K49" s="65"/>
      <c r="L49" s="67"/>
      <c r="M49" s="68"/>
      <c r="N49" s="67"/>
      <c r="O49" s="66"/>
      <c r="P49" s="114" t="str">
        <f>IF([1]人数!I22=0," ",[1]人数!I22)</f>
        <v xml:space="preserve"> </v>
      </c>
      <c r="Q49" s="115"/>
      <c r="R49" s="6" t="s">
        <v>63</v>
      </c>
      <c r="S49" s="1"/>
    </row>
    <row r="50" spans="1:19" ht="20.100000000000001" customHeight="1">
      <c r="A50" s="116">
        <f>IF([1]人数!$F23=0," ",[1]人数!$F23)</f>
        <v>14</v>
      </c>
      <c r="B50" s="113" t="s">
        <v>32</v>
      </c>
      <c r="C50" s="103" t="str">
        <f>IF(ISERROR(VLOOKUP(1,[1]作成!$H$607:$K$661,4,FALSE))," ",VLOOKUP(1,[1]作成!$H$607:$K$661,4,FALSE))</f>
        <v>食パン</v>
      </c>
      <c r="D50" s="106" t="str">
        <f>IF(ISERROR(VLOOKUP(2,[1]作成!$H$607:$K$661,4,FALSE))," ",VLOOKUP(2,[1]作成!$H$607:$K$661,4,FALSE))</f>
        <v>牛乳</v>
      </c>
      <c r="E50" s="109" t="str">
        <f>IF(ISERROR(VLOOKUP(3,[1]作成!$H$607:$K$661,4,FALSE))," ",VLOOKUP(3,[1]作成!$H$607:$K$661,4,FALSE))</f>
        <v>マカロニグラタン</v>
      </c>
      <c r="F50" s="110"/>
      <c r="G50" s="61" t="s">
        <v>124</v>
      </c>
      <c r="H50" s="62" t="s">
        <v>132</v>
      </c>
      <c r="I50" s="62" t="s">
        <v>117</v>
      </c>
      <c r="J50" s="61" t="s">
        <v>133</v>
      </c>
      <c r="K50" s="61" t="s">
        <v>134</v>
      </c>
      <c r="L50" s="62" t="s">
        <v>135</v>
      </c>
      <c r="M50" s="56" t="s">
        <v>136</v>
      </c>
      <c r="N50" s="62" t="s">
        <v>137</v>
      </c>
      <c r="O50" s="62" t="s">
        <v>138</v>
      </c>
      <c r="P50" s="59">
        <f>IF([1]計算!U17=0," ",[1]計算!U17)</f>
        <v>784.2188000000001</v>
      </c>
      <c r="Q50" s="60" t="s">
        <v>139</v>
      </c>
      <c r="R50" s="6" t="s">
        <v>140</v>
      </c>
      <c r="S50" s="1"/>
    </row>
    <row r="51" spans="1:19" ht="20.100000000000001" customHeight="1">
      <c r="A51" s="117"/>
      <c r="B51" s="113"/>
      <c r="C51" s="104"/>
      <c r="D51" s="107"/>
      <c r="E51" s="111" t="str">
        <f>IF(ISERROR(VLOOKUP(4,[1]作成!$H$607:$K$661,4,FALSE))," ",VLOOKUP(4,[1]作成!$H$607:$K$661,4,FALSE))</f>
        <v>グリーンサラダ</v>
      </c>
      <c r="F51" s="112"/>
      <c r="G51" s="125" t="s">
        <v>141</v>
      </c>
      <c r="H51" s="126"/>
      <c r="I51" s="63" t="s">
        <v>142</v>
      </c>
      <c r="J51" s="61" t="s">
        <v>143</v>
      </c>
      <c r="K51" s="61" t="s">
        <v>120</v>
      </c>
      <c r="L51" s="62" t="s">
        <v>144</v>
      </c>
      <c r="M51" s="56" t="s">
        <v>145</v>
      </c>
      <c r="N51" s="62" t="s">
        <v>146</v>
      </c>
      <c r="O51" s="62" t="s">
        <v>147</v>
      </c>
      <c r="P51" s="59">
        <f>IF([1]計算!X17=0," ",[1]計算!X17)</f>
        <v>30.612800000000014</v>
      </c>
      <c r="Q51" s="64" t="s">
        <v>113</v>
      </c>
      <c r="R51" s="6" t="s">
        <v>63</v>
      </c>
      <c r="S51" s="1"/>
    </row>
    <row r="52" spans="1:19" ht="20.100000000000001" customHeight="1">
      <c r="A52" s="117"/>
      <c r="B52" s="113"/>
      <c r="C52" s="104"/>
      <c r="D52" s="107"/>
      <c r="E52" s="111" t="str">
        <f>IF(ISERROR(VLOOKUP(5,[1]作成!$H$607:$K$661,4,FALSE))," ",VLOOKUP(5,[1]作成!$H$607:$K$661,4,FALSE))</f>
        <v>春野菜のスープ煮</v>
      </c>
      <c r="F52" s="112"/>
      <c r="G52" s="61"/>
      <c r="H52" s="62"/>
      <c r="I52" s="63"/>
      <c r="J52" s="61"/>
      <c r="K52" s="61" t="s">
        <v>148</v>
      </c>
      <c r="L52" s="63" t="s">
        <v>149</v>
      </c>
      <c r="M52" s="56" t="s">
        <v>128</v>
      </c>
      <c r="N52" s="62" t="s">
        <v>108</v>
      </c>
      <c r="O52" s="62" t="s">
        <v>150</v>
      </c>
      <c r="P52" s="59">
        <f>IF([1]計算!Z17=0," ",[1]計算!Z17)</f>
        <v>30.081640000000007</v>
      </c>
      <c r="Q52" s="64" t="s">
        <v>34</v>
      </c>
      <c r="R52" s="6" t="s">
        <v>140</v>
      </c>
      <c r="S52" s="1"/>
    </row>
    <row r="53" spans="1:19" ht="20.100000000000001" customHeight="1">
      <c r="A53" s="118"/>
      <c r="B53" s="113"/>
      <c r="C53" s="105"/>
      <c r="D53" s="108"/>
      <c r="E53" s="49" t="str">
        <f>IF(ISERROR(VLOOKUP(6,[1]作成!$H$607:$K$661,4,FALSE))," ",VLOOKUP(6,[1]作成!$H$607:$K$661,4,FALSE))</f>
        <v>ジャム</v>
      </c>
      <c r="F53" s="50" t="str">
        <f>IF(ISERROR(VLOOKUP(7,[1]作成!$H$607:$K$661,4,FALSE))," ",VLOOKUP(7,[1]作成!$H$607:$K$661,4,FALSE))</f>
        <v xml:space="preserve"> </v>
      </c>
      <c r="G53" s="61"/>
      <c r="H53" s="62"/>
      <c r="I53" s="63"/>
      <c r="J53" s="61"/>
      <c r="K53" s="127" t="s">
        <v>151</v>
      </c>
      <c r="L53" s="128"/>
      <c r="M53" s="56" t="s">
        <v>152</v>
      </c>
      <c r="N53" s="63"/>
      <c r="O53" s="62" t="s">
        <v>153</v>
      </c>
      <c r="P53" s="114" t="str">
        <f>IF([1]人数!I23=0," ",[1]人数!I23)</f>
        <v xml:space="preserve"> </v>
      </c>
      <c r="Q53" s="115"/>
      <c r="R53" s="6" t="s">
        <v>63</v>
      </c>
      <c r="S53" s="1"/>
    </row>
    <row r="54" spans="1:19" ht="20.100000000000001" customHeight="1">
      <c r="A54" s="116">
        <f>IF([1]人数!$F24=0," ",[1]人数!$F24)</f>
        <v>15</v>
      </c>
      <c r="B54" s="113" t="s">
        <v>35</v>
      </c>
      <c r="C54" s="103" t="str">
        <f>IF(ISERROR(VLOOKUP(1,[1]作成!$H$662:$K$716,4,FALSE))," ",VLOOKUP(1,[1]作成!$H$662:$K$716,4,FALSE))</f>
        <v>ごはん</v>
      </c>
      <c r="D54" s="106" t="str">
        <f>IF(ISERROR(VLOOKUP(2,[1]作成!$H$662:$K$716,4,FALSE))," ",VLOOKUP(2,[1]作成!$H$662:$K$716,4,FALSE))</f>
        <v>牛乳</v>
      </c>
      <c r="E54" s="109" t="str">
        <f>IF(ISERROR(VLOOKUP(3,[1]作成!$H$662:$K$716,4,FALSE))," ",VLOOKUP(3,[1]作成!$H$662:$K$716,4,FALSE))</f>
        <v>鯵のアングレーズ</v>
      </c>
      <c r="F54" s="110"/>
      <c r="G54" s="55" t="s">
        <v>154</v>
      </c>
      <c r="H54" s="58" t="s">
        <v>155</v>
      </c>
      <c r="I54" s="58" t="s">
        <v>117</v>
      </c>
      <c r="J54" s="55" t="s">
        <v>69</v>
      </c>
      <c r="K54" s="55" t="s">
        <v>156</v>
      </c>
      <c r="L54" s="58" t="s">
        <v>157</v>
      </c>
      <c r="M54" s="70" t="s">
        <v>121</v>
      </c>
      <c r="N54" s="58" t="s">
        <v>129</v>
      </c>
      <c r="O54" s="58" t="s">
        <v>138</v>
      </c>
      <c r="P54" s="59">
        <f>IF([1]計算!U18=0," ",[1]計算!U18)</f>
        <v>852.27499999999975</v>
      </c>
      <c r="Q54" s="60" t="s">
        <v>36</v>
      </c>
      <c r="R54" s="6" t="s">
        <v>73</v>
      </c>
      <c r="S54" s="1"/>
    </row>
    <row r="55" spans="1:19" ht="20.100000000000001" customHeight="1">
      <c r="A55" s="117"/>
      <c r="B55" s="113"/>
      <c r="C55" s="104"/>
      <c r="D55" s="107"/>
      <c r="E55" s="111" t="str">
        <f>IF(ISERROR(VLOOKUP(4,[1]作成!$H$662:$K$716,4,FALSE))," ",VLOOKUP(4,[1]作成!$H$662:$K$716,4,FALSE))</f>
        <v>ごぼうゴマネーズサラダ</v>
      </c>
      <c r="F55" s="112"/>
      <c r="G55" s="61" t="s">
        <v>158</v>
      </c>
      <c r="H55" s="62" t="s">
        <v>159</v>
      </c>
      <c r="I55" s="62"/>
      <c r="J55" s="61" t="s">
        <v>160</v>
      </c>
      <c r="K55" s="61" t="s">
        <v>161</v>
      </c>
      <c r="L55" s="62" t="s">
        <v>120</v>
      </c>
      <c r="M55" s="56" t="s">
        <v>128</v>
      </c>
      <c r="N55" s="62" t="s">
        <v>146</v>
      </c>
      <c r="O55" s="62" t="s">
        <v>162</v>
      </c>
      <c r="P55" s="59">
        <f>IF([1]計算!X18=0," ",[1]計算!X18)</f>
        <v>32.502600000000008</v>
      </c>
      <c r="Q55" s="64" t="s">
        <v>37</v>
      </c>
      <c r="R55" s="6" t="s">
        <v>73</v>
      </c>
      <c r="S55" s="1"/>
    </row>
    <row r="56" spans="1:19" ht="20.100000000000001" customHeight="1">
      <c r="A56" s="117"/>
      <c r="B56" s="113"/>
      <c r="C56" s="104"/>
      <c r="D56" s="107"/>
      <c r="E56" s="111" t="str">
        <f>IF(ISERROR(VLOOKUP(5,[1]作成!$H$662:$K$716,4,FALSE))," ",VLOOKUP(5,[1]作成!$H$662:$K$716,4,FALSE))</f>
        <v>小松菜と揚げの味噌汁</v>
      </c>
      <c r="F56" s="112"/>
      <c r="G56" s="61" t="s">
        <v>163</v>
      </c>
      <c r="H56" s="62"/>
      <c r="I56" s="62"/>
      <c r="J56" s="61"/>
      <c r="K56" s="61" t="s">
        <v>164</v>
      </c>
      <c r="L56" s="63" t="s">
        <v>165</v>
      </c>
      <c r="M56" s="56"/>
      <c r="N56" s="62"/>
      <c r="O56" s="62" t="s">
        <v>166</v>
      </c>
      <c r="P56" s="59">
        <f>IF([1]計算!Z18=0," ",[1]計算!Z18)</f>
        <v>28.861800000000006</v>
      </c>
      <c r="Q56" s="64" t="s">
        <v>37</v>
      </c>
      <c r="R56" s="6" t="s">
        <v>73</v>
      </c>
      <c r="S56" s="1"/>
    </row>
    <row r="57" spans="1:19" ht="20.100000000000001" customHeight="1">
      <c r="A57" s="118"/>
      <c r="B57" s="113"/>
      <c r="C57" s="105"/>
      <c r="D57" s="108"/>
      <c r="E57" s="49" t="str">
        <f>IF(ISERROR(VLOOKUP(6,[1]作成!$H$662:$K$716,4,FALSE))," ",VLOOKUP(6,[1]作成!$H$662:$K$716,4,FALSE))</f>
        <v xml:space="preserve"> </v>
      </c>
      <c r="F57" s="50" t="str">
        <f>IF(ISERROR(VLOOKUP(7,[1]作成!$H$662:$K$716,4,FALSE))," ",VLOOKUP(7,[1]作成!$H$662:$K$716,4,FALSE))</f>
        <v xml:space="preserve"> </v>
      </c>
      <c r="G57" s="65"/>
      <c r="H57" s="66"/>
      <c r="I57" s="66"/>
      <c r="J57" s="65"/>
      <c r="K57" s="65"/>
      <c r="L57" s="67"/>
      <c r="M57" s="68"/>
      <c r="N57" s="67"/>
      <c r="O57" s="66"/>
      <c r="P57" s="114" t="str">
        <f>IF([1]人数!I24=0," ",[1]人数!I24)</f>
        <v xml:space="preserve"> </v>
      </c>
      <c r="Q57" s="115"/>
      <c r="R57" s="6" t="s">
        <v>73</v>
      </c>
      <c r="S57" s="1"/>
    </row>
    <row r="58" spans="1:19" ht="20.100000000000001" customHeight="1">
      <c r="A58" s="116">
        <f>IF([1]人数!$F25=0," ",[1]人数!$F25)</f>
        <v>16</v>
      </c>
      <c r="B58" s="113" t="s">
        <v>38</v>
      </c>
      <c r="C58" s="103" t="str">
        <f>IF(ISERROR(VLOOKUP(1,[1]作成!$H$717:$K$771,4,FALSE))," ",VLOOKUP(1,[1]作成!$H$717:$K$771,4,FALSE))</f>
        <v>ごはん</v>
      </c>
      <c r="D58" s="106" t="str">
        <f>IF(ISERROR(VLOOKUP(2,[1]作成!$H$717:$K$771,4,FALSE))," ",VLOOKUP(2,[1]作成!$H$717:$K$771,4,FALSE))</f>
        <v>牛乳</v>
      </c>
      <c r="E58" s="109" t="str">
        <f>IF(ISERROR(VLOOKUP(3,[1]作成!$H$717:$K$771,4,FALSE))," ",VLOOKUP(3,[1]作成!$H$717:$K$771,4,FALSE))</f>
        <v>チャーハン</v>
      </c>
      <c r="F58" s="110"/>
      <c r="G58" s="61" t="s">
        <v>167</v>
      </c>
      <c r="H58" s="62" t="s">
        <v>168</v>
      </c>
      <c r="I58" s="63" t="s">
        <v>117</v>
      </c>
      <c r="J58" s="61" t="s">
        <v>169</v>
      </c>
      <c r="K58" s="61" t="s">
        <v>134</v>
      </c>
      <c r="L58" s="62" t="s">
        <v>170</v>
      </c>
      <c r="M58" s="123" t="s">
        <v>171</v>
      </c>
      <c r="N58" s="124"/>
      <c r="O58" s="62" t="s">
        <v>138</v>
      </c>
      <c r="P58" s="59">
        <f>IF([1]計算!U19=0," ",[1]計算!U19)</f>
        <v>805.36512000000005</v>
      </c>
      <c r="Q58" s="60" t="s">
        <v>139</v>
      </c>
      <c r="R58" s="6" t="s">
        <v>63</v>
      </c>
      <c r="S58" s="1"/>
    </row>
    <row r="59" spans="1:19" ht="20.100000000000001" customHeight="1">
      <c r="A59" s="117"/>
      <c r="B59" s="113"/>
      <c r="C59" s="104"/>
      <c r="D59" s="107"/>
      <c r="E59" s="111" t="str">
        <f>IF(ISERROR(VLOOKUP(4,[1]作成!$H$717:$K$771,4,FALSE))," ",VLOOKUP(4,[1]作成!$H$717:$K$771,4,FALSE))</f>
        <v>黒酢の酢豚</v>
      </c>
      <c r="F59" s="112"/>
      <c r="G59" s="61" t="s">
        <v>124</v>
      </c>
      <c r="H59" s="62"/>
      <c r="I59" s="63"/>
      <c r="J59" s="61" t="s">
        <v>172</v>
      </c>
      <c r="K59" s="61" t="s">
        <v>173</v>
      </c>
      <c r="L59" s="62" t="s">
        <v>174</v>
      </c>
      <c r="M59" s="56" t="s">
        <v>175</v>
      </c>
      <c r="N59" s="62" t="s">
        <v>176</v>
      </c>
      <c r="O59" s="62"/>
      <c r="P59" s="59">
        <f>IF([1]計算!X19=0," ",[1]計算!X19)</f>
        <v>32.083061999999998</v>
      </c>
      <c r="Q59" s="64" t="s">
        <v>62</v>
      </c>
      <c r="R59" s="6" t="s">
        <v>1</v>
      </c>
      <c r="S59" s="1"/>
    </row>
    <row r="60" spans="1:19" ht="20.100000000000001" customHeight="1">
      <c r="A60" s="117"/>
      <c r="B60" s="113"/>
      <c r="C60" s="104"/>
      <c r="D60" s="107"/>
      <c r="E60" s="111" t="str">
        <f>IF(ISERROR(VLOOKUP(5,[1]作成!$H$717:$K$771,4,FALSE))," ",VLOOKUP(5,[1]作成!$H$717:$K$771,4,FALSE))</f>
        <v>ワンタンスープ</v>
      </c>
      <c r="F60" s="112"/>
      <c r="G60" s="61"/>
      <c r="H60" s="62"/>
      <c r="I60" s="63"/>
      <c r="J60" s="61" t="s">
        <v>177</v>
      </c>
      <c r="K60" s="61" t="s">
        <v>48</v>
      </c>
      <c r="L60" s="62" t="s">
        <v>165</v>
      </c>
      <c r="M60" s="56" t="s">
        <v>178</v>
      </c>
      <c r="N60" s="62" t="s">
        <v>179</v>
      </c>
      <c r="O60" s="62"/>
      <c r="P60" s="59">
        <f>IF([1]計算!Z19=0," ",[1]計算!Z19)</f>
        <v>24.154760000000007</v>
      </c>
      <c r="Q60" s="64" t="s">
        <v>62</v>
      </c>
      <c r="R60" s="6" t="s">
        <v>1</v>
      </c>
      <c r="S60" s="1"/>
    </row>
    <row r="61" spans="1:19" ht="20.100000000000001" customHeight="1">
      <c r="A61" s="118"/>
      <c r="B61" s="113"/>
      <c r="C61" s="105"/>
      <c r="D61" s="108"/>
      <c r="E61" s="49" t="str">
        <f>IF(ISERROR(VLOOKUP(6,[1]作成!$H$717:$K$771,4,FALSE))," ",VLOOKUP(6,[1]作成!$H$717:$K$771,4,FALSE))</f>
        <v>豆乳ブラマンジェ</v>
      </c>
      <c r="F61" s="50" t="str">
        <f>IF(ISERROR(VLOOKUP(7,[1]作成!$H$717:$K$771,4,FALSE))," ",VLOOKUP(7,[1]作成!$H$717:$K$771,4,FALSE))</f>
        <v xml:space="preserve"> </v>
      </c>
      <c r="G61" s="61"/>
      <c r="H61" s="62"/>
      <c r="I61" s="63"/>
      <c r="J61" s="61" t="s">
        <v>126</v>
      </c>
      <c r="K61" s="61" t="s">
        <v>180</v>
      </c>
      <c r="L61" s="62" t="s">
        <v>181</v>
      </c>
      <c r="M61" s="56"/>
      <c r="N61" s="62"/>
      <c r="O61" s="62"/>
      <c r="P61" s="114" t="str">
        <f>IF([1]人数!I25=0," ",[1]人数!I25)</f>
        <v xml:space="preserve"> </v>
      </c>
      <c r="Q61" s="115"/>
      <c r="R61" s="6" t="s">
        <v>63</v>
      </c>
      <c r="S61" s="1"/>
    </row>
    <row r="62" spans="1:19" ht="20.100000000000001" customHeight="1">
      <c r="A62" s="116">
        <f>IF([1]人数!$F26=0," ",[1]人数!$F26)</f>
        <v>17</v>
      </c>
      <c r="B62" s="113" t="s">
        <v>41</v>
      </c>
      <c r="C62" s="103" t="str">
        <f>IF(ISERROR(VLOOKUP(1,[1]作成!$H$772:$K$826,4,FALSE))," ",VLOOKUP(1,[1]作成!$H$772:$K$826,4,FALSE))</f>
        <v>ごはん</v>
      </c>
      <c r="D62" s="106" t="str">
        <f>IF(ISERROR(VLOOKUP(2,[1]作成!$H$772:$K$826,4,FALSE))," ",VLOOKUP(2,[1]作成!$H$772:$K$826,4,FALSE))</f>
        <v>牛乳</v>
      </c>
      <c r="E62" s="119" t="str">
        <f>IF(ISERROR(VLOOKUP(3,[1]作成!$H$772:$K$826,4,FALSE))," ",VLOOKUP(3,[1]作成!$H$772:$K$826,4,FALSE))</f>
        <v>【石川県を食べつくそう（珠洲市）】</v>
      </c>
      <c r="F62" s="120"/>
      <c r="G62" s="55" t="s">
        <v>124</v>
      </c>
      <c r="H62" s="58" t="s">
        <v>132</v>
      </c>
      <c r="I62" s="69" t="s">
        <v>117</v>
      </c>
      <c r="J62" s="55" t="s">
        <v>182</v>
      </c>
      <c r="K62" s="55" t="s">
        <v>111</v>
      </c>
      <c r="L62" s="58" t="s">
        <v>183</v>
      </c>
      <c r="M62" s="70" t="s">
        <v>121</v>
      </c>
      <c r="N62" s="58" t="s">
        <v>129</v>
      </c>
      <c r="O62" s="58" t="s">
        <v>138</v>
      </c>
      <c r="P62" s="59">
        <f>IF([1]計算!U20=0," ",[1]計算!U20)</f>
        <v>871.10450000000003</v>
      </c>
      <c r="Q62" s="60" t="s">
        <v>139</v>
      </c>
      <c r="R62" s="6" t="s">
        <v>63</v>
      </c>
      <c r="S62" s="1"/>
    </row>
    <row r="63" spans="1:19" ht="20.100000000000001" customHeight="1">
      <c r="A63" s="117"/>
      <c r="B63" s="113"/>
      <c r="C63" s="104"/>
      <c r="D63" s="107"/>
      <c r="E63" s="111" t="str">
        <f>IF(ISERROR(VLOOKUP(4,[1]作成!$H$772:$K$826,4,FALSE))," ",VLOOKUP(4,[1]作成!$H$772:$K$826,4,FALSE))</f>
        <v>塩田のからあげ</v>
      </c>
      <c r="F63" s="112"/>
      <c r="G63" s="61" t="s">
        <v>184</v>
      </c>
      <c r="H63" s="62" t="s">
        <v>185</v>
      </c>
      <c r="I63" s="63" t="s">
        <v>186</v>
      </c>
      <c r="J63" s="61" t="s">
        <v>187</v>
      </c>
      <c r="K63" s="61" t="s">
        <v>144</v>
      </c>
      <c r="L63" s="62" t="s">
        <v>49</v>
      </c>
      <c r="M63" s="56" t="s">
        <v>145</v>
      </c>
      <c r="N63" s="62" t="s">
        <v>108</v>
      </c>
      <c r="O63" s="62" t="s">
        <v>188</v>
      </c>
      <c r="P63" s="59">
        <f>IF([1]計算!X20=0," ",[1]計算!X20)</f>
        <v>35.010590000000001</v>
      </c>
      <c r="Q63" s="64" t="s">
        <v>109</v>
      </c>
      <c r="R63" s="6" t="s">
        <v>63</v>
      </c>
      <c r="S63" s="1"/>
    </row>
    <row r="64" spans="1:19" ht="20.100000000000001" customHeight="1">
      <c r="A64" s="117"/>
      <c r="B64" s="113"/>
      <c r="C64" s="104"/>
      <c r="D64" s="107"/>
      <c r="E64" s="111" t="str">
        <f>IF(ISERROR(VLOOKUP(5,[1]作成!$H$772:$K$826,4,FALSE))," ",VLOOKUP(5,[1]作成!$H$772:$K$826,4,FALSE))</f>
        <v>みつけたろうサラダ</v>
      </c>
      <c r="F64" s="112"/>
      <c r="G64" s="61" t="s">
        <v>189</v>
      </c>
      <c r="H64" s="62" t="s">
        <v>163</v>
      </c>
      <c r="I64" s="63"/>
      <c r="J64" s="61"/>
      <c r="K64" s="61" t="s">
        <v>190</v>
      </c>
      <c r="L64" s="62"/>
      <c r="M64" s="56"/>
      <c r="N64" s="62"/>
      <c r="O64" s="62" t="s">
        <v>191</v>
      </c>
      <c r="P64" s="59">
        <f>IF([1]計算!Z20=0," ",[1]計算!Z20)</f>
        <v>32.642770000000006</v>
      </c>
      <c r="Q64" s="64" t="s">
        <v>62</v>
      </c>
      <c r="R64" s="6" t="s">
        <v>110</v>
      </c>
      <c r="S64" s="1"/>
    </row>
    <row r="65" spans="1:19" ht="20.100000000000001" customHeight="1">
      <c r="A65" s="118"/>
      <c r="B65" s="113"/>
      <c r="C65" s="105"/>
      <c r="D65" s="108"/>
      <c r="E65" s="49" t="str">
        <f>IF(ISERROR(VLOOKUP(6,[1]作成!$H$772:$K$826,4,FALSE))," ",VLOOKUP(6,[1]作成!$H$772:$K$826,4,FALSE))</f>
        <v>あごだしのみそ汁</v>
      </c>
      <c r="F65" s="50" t="str">
        <f>IF(ISERROR(VLOOKUP(7,[1]作成!$H$772:$K$826,4,FALSE))," ",VLOOKUP(7,[1]作成!$H$772:$K$826,4,FALSE))</f>
        <v xml:space="preserve"> </v>
      </c>
      <c r="G65" s="65"/>
      <c r="H65" s="66"/>
      <c r="I65" s="67"/>
      <c r="J65" s="65"/>
      <c r="K65" s="65"/>
      <c r="L65" s="67"/>
      <c r="M65" s="68"/>
      <c r="N65" s="66"/>
      <c r="O65" s="66"/>
      <c r="P65" s="114" t="str">
        <f>IF([1]人数!I26=0," ",[1]人数!I26)</f>
        <v>石川県献立（珠洲市）</v>
      </c>
      <c r="Q65" s="115"/>
      <c r="R65" s="6" t="s">
        <v>63</v>
      </c>
      <c r="S65" s="1"/>
    </row>
    <row r="66" spans="1:19" ht="22.5" customHeight="1">
      <c r="A66" s="116">
        <f>IF([1]人数!$F27=0," ",[1]人数!$F27)</f>
        <v>20</v>
      </c>
      <c r="B66" s="100" t="s">
        <v>29</v>
      </c>
      <c r="C66" s="103" t="str">
        <f>IF(ISERROR(VLOOKUP(1,[1]作成!$H$827:$K$881,4,FALSE))," ",VLOOKUP(1,[1]作成!$H$827:$K$881,4,FALSE))</f>
        <v>ごはん</v>
      </c>
      <c r="D66" s="106" t="str">
        <f>IF(ISERROR(VLOOKUP(2,[1]作成!$H$772:$K$826,4,FALSE))," ",VLOOKUP(2,[1]作成!$H$772:$K$826,4,FALSE))</f>
        <v>牛乳</v>
      </c>
      <c r="E66" s="109" t="str">
        <f>IF(ISERROR(VLOOKUP(3,[1]作成!$H$827:$K$881,4,FALSE))," ",VLOOKUP(3,[1]作成!$H$827:$K$881,4,FALSE))</f>
        <v>ししゃもフライ</v>
      </c>
      <c r="F66" s="121"/>
      <c r="G66" s="55" t="s">
        <v>131</v>
      </c>
      <c r="H66" s="56" t="s">
        <v>192</v>
      </c>
      <c r="I66" s="55" t="s">
        <v>117</v>
      </c>
      <c r="J66" s="55" t="s">
        <v>193</v>
      </c>
      <c r="K66" s="55" t="s">
        <v>194</v>
      </c>
      <c r="L66" s="56" t="s">
        <v>120</v>
      </c>
      <c r="M66" s="55" t="s">
        <v>121</v>
      </c>
      <c r="N66" s="56" t="s">
        <v>145</v>
      </c>
      <c r="O66" s="57" t="s">
        <v>138</v>
      </c>
      <c r="P66" s="71">
        <f>IF([1]計算!U21=0," ",[1]計算!U21)</f>
        <v>823.58369999999968</v>
      </c>
      <c r="Q66" s="60" t="s">
        <v>30</v>
      </c>
      <c r="R66" s="6" t="s">
        <v>63</v>
      </c>
      <c r="S66" s="1"/>
    </row>
    <row r="67" spans="1:19" ht="22.5" customHeight="1">
      <c r="A67" s="117"/>
      <c r="B67" s="101"/>
      <c r="C67" s="104"/>
      <c r="D67" s="107"/>
      <c r="E67" s="111" t="str">
        <f>IF(ISERROR(VLOOKUP(4,[1]作成!$H$827:$K$881,4,FALSE))," ",VLOOKUP(4,[1]作成!$H$827:$K$881,4,FALSE))</f>
        <v>アスパラソテー</v>
      </c>
      <c r="F67" s="122"/>
      <c r="G67" s="61" t="s">
        <v>125</v>
      </c>
      <c r="H67" s="56" t="s">
        <v>168</v>
      </c>
      <c r="I67" s="61" t="s">
        <v>195</v>
      </c>
      <c r="J67" s="61" t="s">
        <v>196</v>
      </c>
      <c r="K67" s="61" t="s">
        <v>197</v>
      </c>
      <c r="L67" s="56" t="s">
        <v>198</v>
      </c>
      <c r="M67" s="61" t="s">
        <v>146</v>
      </c>
      <c r="N67" s="56" t="s">
        <v>51</v>
      </c>
      <c r="O67" s="72"/>
      <c r="P67" s="71">
        <f>IF([1]計算!X21=0," ",[1]計算!X21)</f>
        <v>31.93852</v>
      </c>
      <c r="Q67" s="64" t="s">
        <v>31</v>
      </c>
      <c r="R67" s="6" t="s">
        <v>1</v>
      </c>
      <c r="S67" s="1"/>
    </row>
    <row r="68" spans="1:19" ht="22.5" customHeight="1">
      <c r="A68" s="117"/>
      <c r="B68" s="101"/>
      <c r="C68" s="104"/>
      <c r="D68" s="107"/>
      <c r="E68" s="111" t="str">
        <f>IF(ISERROR(VLOOKUP(5,[1]作成!$H$827:$K$881,4,FALSE))," ",VLOOKUP(5,[1]作成!$H$827:$K$881,4,FALSE))</f>
        <v>肉豆腐</v>
      </c>
      <c r="F68" s="122"/>
      <c r="G68" s="61"/>
      <c r="H68" s="56"/>
      <c r="I68" s="61"/>
      <c r="J68" s="61" t="s">
        <v>199</v>
      </c>
      <c r="K68" s="61" t="s">
        <v>200</v>
      </c>
      <c r="L68" s="56" t="s">
        <v>201</v>
      </c>
      <c r="M68" s="61" t="s">
        <v>202</v>
      </c>
      <c r="N68" s="56"/>
      <c r="O68" s="72"/>
      <c r="P68" s="71">
        <f>IF([1]計算!Z21=0," ",[1]計算!Z21)</f>
        <v>25.460800000000003</v>
      </c>
      <c r="Q68" s="64" t="s">
        <v>31</v>
      </c>
      <c r="R68" s="6" t="s">
        <v>1</v>
      </c>
      <c r="S68" s="1"/>
    </row>
    <row r="69" spans="1:19" ht="22.5" customHeight="1">
      <c r="A69" s="118"/>
      <c r="B69" s="102"/>
      <c r="C69" s="105"/>
      <c r="D69" s="108"/>
      <c r="E69" s="49"/>
      <c r="F69" s="51" t="str">
        <f>IF(ISERROR(VLOOKUP(7,[1]作成!$H$772:$K$826,4,FALSE))," ",VLOOKUP(7,[1]作成!$H$772:$K$826,4,FALSE))</f>
        <v xml:space="preserve"> </v>
      </c>
      <c r="G69" s="65"/>
      <c r="H69" s="68"/>
      <c r="I69" s="65"/>
      <c r="J69" s="65" t="s">
        <v>203</v>
      </c>
      <c r="K69" s="65" t="s">
        <v>98</v>
      </c>
      <c r="L69" s="68"/>
      <c r="M69" s="65"/>
      <c r="N69" s="68"/>
      <c r="O69" s="73"/>
      <c r="P69" s="74"/>
      <c r="Q69" s="75"/>
      <c r="R69" s="6" t="s">
        <v>123</v>
      </c>
      <c r="S69" s="1"/>
    </row>
    <row r="70" spans="1:19" ht="22.5" customHeight="1">
      <c r="A70" s="116">
        <f>IF([1]人数!$F28=0," ",[1]人数!$F28)</f>
        <v>21</v>
      </c>
      <c r="B70" s="113" t="s">
        <v>32</v>
      </c>
      <c r="C70" s="103" t="str">
        <f>IF(ISERROR(VLOOKUP(1,[1]作成!$H$882:$K$936,4,FALSE))," ",VLOOKUP(1,[1]作成!$H$882:$K$936,4,FALSE))</f>
        <v>ごはん</v>
      </c>
      <c r="D70" s="106" t="str">
        <f>IF(ISERROR(VLOOKUP(2,[1]作成!$H$772:$K$826,4,FALSE))," ",VLOOKUP(2,[1]作成!$H$772:$K$826,4,FALSE))</f>
        <v>牛乳</v>
      </c>
      <c r="E70" s="109" t="str">
        <f>IF(ISERROR(VLOOKUP(3,[1]作成!$H$882:$K$936,4,FALSE))," ",VLOOKUP(3,[1]作成!$H$882:$K$936,4,FALSE))</f>
        <v>ポークチャップ</v>
      </c>
      <c r="F70" s="121"/>
      <c r="G70" s="61" t="s">
        <v>168</v>
      </c>
      <c r="H70" s="56" t="s">
        <v>204</v>
      </c>
      <c r="I70" s="61" t="s">
        <v>117</v>
      </c>
      <c r="J70" s="61" t="s">
        <v>143</v>
      </c>
      <c r="K70" s="61" t="s">
        <v>205</v>
      </c>
      <c r="L70" s="56" t="s">
        <v>144</v>
      </c>
      <c r="M70" s="61" t="s">
        <v>121</v>
      </c>
      <c r="N70" s="56" t="s">
        <v>129</v>
      </c>
      <c r="O70" s="72" t="s">
        <v>138</v>
      </c>
      <c r="P70" s="71">
        <f>IF([1]計算!U21=0," ",[1]計算!U22)</f>
        <v>831.38109999999983</v>
      </c>
      <c r="Q70" s="60" t="s">
        <v>139</v>
      </c>
      <c r="R70" s="6" t="s">
        <v>63</v>
      </c>
      <c r="S70" s="1"/>
    </row>
    <row r="71" spans="1:19" ht="22.5" customHeight="1">
      <c r="A71" s="117"/>
      <c r="B71" s="113"/>
      <c r="C71" s="104"/>
      <c r="D71" s="107"/>
      <c r="E71" s="111" t="str">
        <f>IF(ISERROR(VLOOKUP(4,[1]作成!$H$882:$K$936,4,FALSE))," ",VLOOKUP(4,[1]作成!$H$882:$K$936,4,FALSE))</f>
        <v>ポテたまサラダ</v>
      </c>
      <c r="F71" s="122"/>
      <c r="G71" s="61" t="s">
        <v>185</v>
      </c>
      <c r="H71" s="56" t="s">
        <v>206</v>
      </c>
      <c r="I71" s="61"/>
      <c r="J71" s="61" t="s">
        <v>160</v>
      </c>
      <c r="K71" s="61" t="s">
        <v>207</v>
      </c>
      <c r="L71" s="56" t="s">
        <v>208</v>
      </c>
      <c r="M71" s="61" t="s">
        <v>145</v>
      </c>
      <c r="N71" s="56" t="s">
        <v>128</v>
      </c>
      <c r="O71" s="72" t="s">
        <v>188</v>
      </c>
      <c r="P71" s="71">
        <f>IF([1]計算!X22=0," ",[1]計算!X22)</f>
        <v>30.638760000000012</v>
      </c>
      <c r="Q71" s="64" t="s">
        <v>113</v>
      </c>
      <c r="R71" s="6" t="s">
        <v>1</v>
      </c>
      <c r="S71" s="1"/>
    </row>
    <row r="72" spans="1:19" ht="22.5" customHeight="1">
      <c r="A72" s="117"/>
      <c r="B72" s="113"/>
      <c r="C72" s="104"/>
      <c r="D72" s="107"/>
      <c r="E72" s="111" t="str">
        <f>IF(ISERROR(VLOOKUP(5,[1]作成!$H$882:$K$936,4,FALSE))," ",VLOOKUP(5,[1]作成!$H$882:$K$936,4,FALSE))</f>
        <v>豆腐となめこの味噌汁</v>
      </c>
      <c r="F72" s="122"/>
      <c r="G72" s="61"/>
      <c r="H72" s="56"/>
      <c r="I72" s="61"/>
      <c r="J72" s="61"/>
      <c r="K72" s="61" t="s">
        <v>200</v>
      </c>
      <c r="L72" s="56"/>
      <c r="M72" s="61" t="s">
        <v>209</v>
      </c>
      <c r="N72" s="56"/>
      <c r="O72" s="72"/>
      <c r="P72" s="71">
        <f>IF([1]計算!Z21=0," ",[1]計算!Z21)</f>
        <v>25.460800000000003</v>
      </c>
      <c r="Q72" s="64" t="s">
        <v>113</v>
      </c>
      <c r="R72" s="6" t="s">
        <v>63</v>
      </c>
      <c r="S72" s="1"/>
    </row>
    <row r="73" spans="1:19" ht="22.5" customHeight="1">
      <c r="A73" s="118"/>
      <c r="B73" s="113"/>
      <c r="C73" s="105"/>
      <c r="D73" s="108"/>
      <c r="E73" s="49"/>
      <c r="F73" s="51" t="str">
        <f>IF(ISERROR(VLOOKUP(7,[1]作成!$H$772:$K$826,4,FALSE))," ",VLOOKUP(7,[1]作成!$H$772:$K$826,4,FALSE))</f>
        <v xml:space="preserve"> </v>
      </c>
      <c r="G73" s="65"/>
      <c r="H73" s="68"/>
      <c r="I73" s="65"/>
      <c r="J73" s="65"/>
      <c r="K73" s="65"/>
      <c r="L73" s="68"/>
      <c r="M73" s="65"/>
      <c r="N73" s="68"/>
      <c r="O73" s="73"/>
      <c r="P73" s="74"/>
      <c r="Q73" s="75"/>
      <c r="R73" s="6" t="s">
        <v>1</v>
      </c>
      <c r="S73" s="1"/>
    </row>
    <row r="74" spans="1:19" ht="20.100000000000001" customHeight="1">
      <c r="A74" s="97">
        <f>IF([1]人数!$F29=0," ",[1]人数!$F29)</f>
        <v>22</v>
      </c>
      <c r="B74" s="113" t="s">
        <v>35</v>
      </c>
      <c r="C74" s="103" t="str">
        <f>IF(ISERROR(VLOOKUP(1,[1]作成!$H$937:$K$991,4,FALSE))," ",VLOOKUP(1,[1]作成!$H$937:$K$991,4,FALSE))</f>
        <v>ごはん</v>
      </c>
      <c r="D74" s="106" t="str">
        <f>IF(ISERROR(VLOOKUP(2,[1]作成!$H$937:$K$991,4,FALSE))," ",VLOOKUP(2,[1]作成!$H$937:$K$991,4,FALSE))</f>
        <v>牛乳</v>
      </c>
      <c r="E74" s="109" t="str">
        <f>IF(ISERROR(VLOOKUP(3,[1]作成!$H$937:$K$991,4,FALSE))," ",VLOOKUP(3,[1]作成!$H$937:$K$991,4,FALSE))</f>
        <v>がんもの含め煮</v>
      </c>
      <c r="F74" s="110"/>
      <c r="G74" s="61" t="s">
        <v>210</v>
      </c>
      <c r="H74" s="62" t="s">
        <v>132</v>
      </c>
      <c r="I74" s="62" t="s">
        <v>117</v>
      </c>
      <c r="J74" s="61" t="s">
        <v>69</v>
      </c>
      <c r="K74" s="61" t="s">
        <v>198</v>
      </c>
      <c r="L74" s="62" t="s">
        <v>211</v>
      </c>
      <c r="M74" s="61" t="s">
        <v>121</v>
      </c>
      <c r="N74" s="62" t="s">
        <v>128</v>
      </c>
      <c r="O74" s="62" t="s">
        <v>138</v>
      </c>
      <c r="P74" s="59">
        <f>IF([1]計算!U23=0," ",[1]計算!U23)</f>
        <v>802.0089999999999</v>
      </c>
      <c r="Q74" s="60" t="s">
        <v>139</v>
      </c>
      <c r="R74" s="6" t="s">
        <v>73</v>
      </c>
    </row>
    <row r="75" spans="1:19" ht="20.100000000000001" customHeight="1">
      <c r="A75" s="98"/>
      <c r="B75" s="113"/>
      <c r="C75" s="104"/>
      <c r="D75" s="107"/>
      <c r="E75" s="111" t="str">
        <f>IF(ISERROR(VLOOKUP(4,[1]作成!$H$937:$K$991,4,FALSE))," ",VLOOKUP(4,[1]作成!$H$937:$K$991,4,FALSE))</f>
        <v>ひじきとツナの炒め煮</v>
      </c>
      <c r="F75" s="112"/>
      <c r="G75" s="61" t="s">
        <v>124</v>
      </c>
      <c r="H75" s="62" t="s">
        <v>131</v>
      </c>
      <c r="I75" s="62" t="s">
        <v>212</v>
      </c>
      <c r="J75" s="61" t="s">
        <v>160</v>
      </c>
      <c r="K75" s="61" t="s">
        <v>156</v>
      </c>
      <c r="L75" s="62" t="s">
        <v>94</v>
      </c>
      <c r="M75" s="61" t="s">
        <v>129</v>
      </c>
      <c r="N75" s="62"/>
      <c r="O75" s="62" t="s">
        <v>166</v>
      </c>
      <c r="P75" s="59">
        <f>IF([1]計算!X23=0," ",[1]計算!X23)</f>
        <v>35.707899999999995</v>
      </c>
      <c r="Q75" s="64" t="s">
        <v>37</v>
      </c>
      <c r="R75" s="6" t="s">
        <v>73</v>
      </c>
    </row>
    <row r="76" spans="1:19" ht="20.100000000000001" customHeight="1">
      <c r="A76" s="98"/>
      <c r="B76" s="113"/>
      <c r="C76" s="104"/>
      <c r="D76" s="107"/>
      <c r="E76" s="111" t="str">
        <f>IF(ISERROR(VLOOKUP(5,[1]作成!$H$937:$K$991,4,FALSE))," ",VLOOKUP(5,[1]作成!$H$937:$K$991,4,FALSE))</f>
        <v>鶏つみれ汁</v>
      </c>
      <c r="F76" s="112"/>
      <c r="G76" s="61" t="s">
        <v>213</v>
      </c>
      <c r="H76" s="62"/>
      <c r="I76" s="62"/>
      <c r="J76" s="61"/>
      <c r="K76" s="61" t="s">
        <v>201</v>
      </c>
      <c r="L76" s="62" t="s">
        <v>214</v>
      </c>
      <c r="M76" s="61"/>
      <c r="N76" s="62"/>
      <c r="O76" s="62"/>
      <c r="P76" s="59">
        <f>IF([1]計算!Z23=0," ",[1]計算!Z23)</f>
        <v>25.249399999999994</v>
      </c>
      <c r="Q76" s="64" t="s">
        <v>37</v>
      </c>
      <c r="R76" s="6" t="s">
        <v>73</v>
      </c>
    </row>
    <row r="77" spans="1:19" ht="20.100000000000001" customHeight="1">
      <c r="A77" s="99"/>
      <c r="B77" s="113"/>
      <c r="C77" s="105"/>
      <c r="D77" s="108"/>
      <c r="E77" s="49" t="str">
        <f>IF(ISERROR(VLOOKUP(6,[1]作成!$H$937:$K$991,4,FALSE))," ",VLOOKUP(6,[1]作成!$H$937:$K$991,4,FALSE))</f>
        <v xml:space="preserve"> </v>
      </c>
      <c r="F77" s="50" t="str">
        <f>IF(ISERROR(VLOOKUP(7,[1]作成!$H$937:$K$991,4,FALSE))," ",VLOOKUP(7,[1]作成!$H$937:$K$991,4,FALSE))</f>
        <v xml:space="preserve"> </v>
      </c>
      <c r="G77" s="65"/>
      <c r="H77" s="66"/>
      <c r="I77" s="66"/>
      <c r="J77" s="65"/>
      <c r="K77" s="65"/>
      <c r="L77" s="66" t="s">
        <v>215</v>
      </c>
      <c r="M77" s="65"/>
      <c r="N77" s="66"/>
      <c r="O77" s="66"/>
      <c r="P77" s="114" t="str">
        <f>IF([1]人数!I29=0," ",[1]人数!I29)</f>
        <v xml:space="preserve"> </v>
      </c>
      <c r="Q77" s="115"/>
      <c r="R77" s="6" t="s">
        <v>1</v>
      </c>
    </row>
    <row r="78" spans="1:19" ht="20.100000000000001" customHeight="1">
      <c r="A78" s="97">
        <f>IF([1]人数!$F30=0," ",[1]人数!$F30)</f>
        <v>23</v>
      </c>
      <c r="B78" s="113" t="s">
        <v>38</v>
      </c>
      <c r="C78" s="103" t="str">
        <f>IF(ISERROR(VLOOKUP(1,[1]作成!$H$992:$K$1046,4,FALSE))," ",VLOOKUP(1,[1]作成!$H$992:$K$1046,4,FALSE))</f>
        <v>ごはん</v>
      </c>
      <c r="D78" s="106" t="str">
        <f>IF(ISERROR(VLOOKUP(2,[1]作成!$H$992:$K$1046,4,FALSE))," ",VLOOKUP(2,[1]作成!$H$992:$K$1046,4,FALSE))</f>
        <v>牛乳</v>
      </c>
      <c r="E78" s="109" t="str">
        <f>IF(ISERROR(VLOOKUP(3,[1]作成!$H$992:$K$1046,4,FALSE))," ",VLOOKUP(3,[1]作成!$H$992:$K$1046,4,FALSE))</f>
        <v>鮭の味噌チーズ焼き</v>
      </c>
      <c r="F78" s="110"/>
      <c r="G78" s="55" t="s">
        <v>216</v>
      </c>
      <c r="H78" s="58" t="s">
        <v>217</v>
      </c>
      <c r="I78" s="58" t="s">
        <v>117</v>
      </c>
      <c r="J78" s="55" t="s">
        <v>218</v>
      </c>
      <c r="K78" s="55" t="s">
        <v>197</v>
      </c>
      <c r="L78" s="58" t="s">
        <v>219</v>
      </c>
      <c r="M78" s="55" t="s">
        <v>121</v>
      </c>
      <c r="N78" s="58" t="s">
        <v>128</v>
      </c>
      <c r="O78" s="58" t="s">
        <v>130</v>
      </c>
      <c r="P78" s="59">
        <f>IF([1]計算!U24=0," ",[1]計算!U24)</f>
        <v>881.46540000000005</v>
      </c>
      <c r="Q78" s="60" t="s">
        <v>39</v>
      </c>
      <c r="R78" s="6" t="s">
        <v>220</v>
      </c>
    </row>
    <row r="79" spans="1:19" ht="20.100000000000001" customHeight="1">
      <c r="A79" s="98"/>
      <c r="B79" s="113"/>
      <c r="C79" s="104"/>
      <c r="D79" s="107"/>
      <c r="E79" s="111" t="str">
        <f>IF(ISERROR(VLOOKUP(4,[1]作成!$H$992:$K$1046,4,FALSE))," ",VLOOKUP(4,[1]作成!$H$992:$K$1046,4,FALSE))</f>
        <v>切干大根のサラダ</v>
      </c>
      <c r="F79" s="112"/>
      <c r="G79" s="61" t="s">
        <v>132</v>
      </c>
      <c r="H79" s="62" t="s">
        <v>131</v>
      </c>
      <c r="I79" s="62" t="s">
        <v>221</v>
      </c>
      <c r="J79" s="61" t="s">
        <v>222</v>
      </c>
      <c r="K79" s="61" t="s">
        <v>120</v>
      </c>
      <c r="L79" s="62" t="s">
        <v>223</v>
      </c>
      <c r="M79" s="61" t="s">
        <v>129</v>
      </c>
      <c r="N79" s="62"/>
      <c r="O79" s="62"/>
      <c r="P79" s="59">
        <f>IF([1]計算!X24=0," ",[1]計算!X24)</f>
        <v>41.599890000000002</v>
      </c>
      <c r="Q79" s="64" t="s">
        <v>40</v>
      </c>
      <c r="R79" s="6" t="s">
        <v>224</v>
      </c>
    </row>
    <row r="80" spans="1:19" ht="20.100000000000001" customHeight="1">
      <c r="A80" s="98"/>
      <c r="B80" s="113"/>
      <c r="C80" s="104"/>
      <c r="D80" s="107"/>
      <c r="E80" s="111" t="str">
        <f>IF(ISERROR(VLOOKUP(5,[1]作成!$H$992:$K$1046,4,FALSE))," ",VLOOKUP(5,[1]作成!$H$992:$K$1046,4,FALSE))</f>
        <v>かき玉汁</v>
      </c>
      <c r="F80" s="112"/>
      <c r="G80" s="61" t="s">
        <v>125</v>
      </c>
      <c r="H80" s="62" t="s">
        <v>225</v>
      </c>
      <c r="I80" s="62" t="s">
        <v>226</v>
      </c>
      <c r="J80" s="61" t="s">
        <v>160</v>
      </c>
      <c r="K80" s="61" t="s">
        <v>200</v>
      </c>
      <c r="L80" s="62"/>
      <c r="M80" s="61"/>
      <c r="N80" s="62"/>
      <c r="O80" s="62"/>
      <c r="P80" s="59">
        <f>IF([1]計算!Z24=0," ",[1]計算!Z24)</f>
        <v>23.496250000000003</v>
      </c>
      <c r="Q80" s="64" t="s">
        <v>40</v>
      </c>
      <c r="R80" s="6" t="s">
        <v>220</v>
      </c>
    </row>
    <row r="81" spans="1:18" ht="20.100000000000001" customHeight="1">
      <c r="A81" s="99"/>
      <c r="B81" s="113"/>
      <c r="C81" s="105"/>
      <c r="D81" s="108"/>
      <c r="E81" s="49" t="str">
        <f>IF(ISERROR(VLOOKUP(6,[1]作成!$H$992:$K$1046,4,FALSE))," ",VLOOKUP(6,[1]作成!$H$992:$K$1046,4,FALSE))</f>
        <v>ヨーグルト</v>
      </c>
      <c r="F81" s="50" t="str">
        <f>IF(ISERROR(VLOOKUP(7,[1]作成!$H$992:$K$1046,4,FALSE))," ",VLOOKUP(7,[1]作成!$H$992:$K$1046,4,FALSE))</f>
        <v xml:space="preserve"> </v>
      </c>
      <c r="G81" s="65"/>
      <c r="H81" s="66"/>
      <c r="I81" s="66"/>
      <c r="J81" s="65"/>
      <c r="K81" s="65"/>
      <c r="L81" s="66"/>
      <c r="M81" s="65"/>
      <c r="N81" s="66"/>
      <c r="O81" s="66"/>
      <c r="P81" s="114" t="str">
        <f>IF([1]人数!I30=0," ",[1]人数!I30)</f>
        <v xml:space="preserve"> </v>
      </c>
      <c r="Q81" s="115"/>
      <c r="R81" s="6" t="s">
        <v>224</v>
      </c>
    </row>
    <row r="82" spans="1:18" ht="20.100000000000001" customHeight="1">
      <c r="A82" s="97">
        <f>IF([1]人数!$F31=0," ",[1]人数!$F31)</f>
        <v>24</v>
      </c>
      <c r="B82" s="113" t="s">
        <v>41</v>
      </c>
      <c r="C82" s="103" t="str">
        <f>IF(ISERROR(VLOOKUP(1,[1]作成!$H$1047:$K$1101,4,FALSE))," ",VLOOKUP(1,[1]作成!$H$1047:$K$1101,4,FALSE))</f>
        <v>麦飯</v>
      </c>
      <c r="D82" s="106" t="str">
        <f>IF(ISERROR(VLOOKUP(2,[1]作成!$H$1047:$K$1101,4,FALSE))," ",VLOOKUP(2,[1]作成!$H$1047:$K$1101,4,FALSE))</f>
        <v>牛乳</v>
      </c>
      <c r="E82" s="109" t="str">
        <f>IF(ISERROR(VLOOKUP(3,[1]作成!$H$1047:$K$1101,4,FALSE))," ",VLOOKUP(3,[1]作成!$H$1047:$K$1101,4,FALSE))</f>
        <v>チキンカレー</v>
      </c>
      <c r="F82" s="110"/>
      <c r="G82" s="55" t="s">
        <v>124</v>
      </c>
      <c r="H82" s="58"/>
      <c r="I82" s="58" t="s">
        <v>117</v>
      </c>
      <c r="J82" s="55" t="s">
        <v>227</v>
      </c>
      <c r="K82" s="55" t="s">
        <v>98</v>
      </c>
      <c r="L82" s="58" t="s">
        <v>228</v>
      </c>
      <c r="M82" s="55" t="s">
        <v>229</v>
      </c>
      <c r="N82" s="58" t="s">
        <v>230</v>
      </c>
      <c r="O82" s="58" t="s">
        <v>138</v>
      </c>
      <c r="P82" s="59">
        <f>IF([1]計算!U25=0," ",[1]計算!U25)</f>
        <v>907.91160000000002</v>
      </c>
      <c r="Q82" s="60" t="s">
        <v>42</v>
      </c>
      <c r="R82" s="6" t="s">
        <v>63</v>
      </c>
    </row>
    <row r="83" spans="1:18" ht="20.100000000000001" customHeight="1">
      <c r="A83" s="98"/>
      <c r="B83" s="113"/>
      <c r="C83" s="104"/>
      <c r="D83" s="107"/>
      <c r="E83" s="111" t="str">
        <f>IF(ISERROR(VLOOKUP(4,[1]作成!$H$1047:$K$1101,4,FALSE))," ",VLOOKUP(4,[1]作成!$H$1047:$K$1101,4,FALSE))</f>
        <v>福神漬</v>
      </c>
      <c r="F83" s="112"/>
      <c r="G83" s="61"/>
      <c r="H83" s="62"/>
      <c r="I83" s="62" t="s">
        <v>231</v>
      </c>
      <c r="J83" s="62" t="s">
        <v>232</v>
      </c>
      <c r="K83" s="61" t="s">
        <v>233</v>
      </c>
      <c r="L83" s="62" t="s">
        <v>234</v>
      </c>
      <c r="M83" s="61" t="s">
        <v>145</v>
      </c>
      <c r="N83" s="62" t="s">
        <v>235</v>
      </c>
      <c r="O83" s="62" t="s">
        <v>112</v>
      </c>
      <c r="P83" s="59">
        <f>IF([1]計算!X25=0," ",[1]計算!X25)</f>
        <v>23.617359999999994</v>
      </c>
      <c r="Q83" s="64" t="s">
        <v>43</v>
      </c>
      <c r="R83" s="6" t="s">
        <v>73</v>
      </c>
    </row>
    <row r="84" spans="1:18" ht="20.100000000000001" customHeight="1">
      <c r="A84" s="98"/>
      <c r="B84" s="113"/>
      <c r="C84" s="104"/>
      <c r="D84" s="107"/>
      <c r="E84" s="111" t="str">
        <f>IF(ISERROR(VLOOKUP(5,[1]作成!$H$1047:$K$1101,4,FALSE))," ",VLOOKUP(5,[1]作成!$H$1047:$K$1101,4,FALSE))</f>
        <v>フルーツミルクゼリー</v>
      </c>
      <c r="F84" s="112"/>
      <c r="G84" s="61"/>
      <c r="H84" s="62"/>
      <c r="I84" s="62"/>
      <c r="J84" s="61"/>
      <c r="K84" s="61" t="s">
        <v>236</v>
      </c>
      <c r="L84" s="62" t="s">
        <v>237</v>
      </c>
      <c r="M84" s="61"/>
      <c r="N84" s="62"/>
      <c r="O84" s="62" t="s">
        <v>238</v>
      </c>
      <c r="P84" s="59">
        <f>IF([1]計算!Z25=0," ",[1]計算!Z25)</f>
        <v>20.388650000000005</v>
      </c>
      <c r="Q84" s="64" t="s">
        <v>113</v>
      </c>
      <c r="R84" s="6" t="s">
        <v>224</v>
      </c>
    </row>
    <row r="85" spans="1:18" ht="20.100000000000001" customHeight="1">
      <c r="A85" s="99"/>
      <c r="B85" s="113"/>
      <c r="C85" s="105"/>
      <c r="D85" s="108"/>
      <c r="E85" s="49" t="str">
        <f>IF(ISERROR(VLOOKUP(6,[1]作成!$H$1047:$K$1101,4,FALSE))," ",VLOOKUP(6,[1]作成!$H$1047:$K$1101,4,FALSE))</f>
        <v xml:space="preserve"> </v>
      </c>
      <c r="F85" s="50" t="str">
        <f>IF(ISERROR(VLOOKUP(7,[1]作成!$H$1047:$K$1101,4,FALSE))," ",VLOOKUP(7,[1]作成!$H$1047:$K$1101,4,FALSE))</f>
        <v xml:space="preserve"> </v>
      </c>
      <c r="G85" s="65"/>
      <c r="H85" s="66"/>
      <c r="I85" s="66"/>
      <c r="J85" s="65"/>
      <c r="K85" s="65" t="s">
        <v>239</v>
      </c>
      <c r="L85" s="66" t="s">
        <v>240</v>
      </c>
      <c r="M85" s="65"/>
      <c r="N85" s="66"/>
      <c r="O85" s="66"/>
      <c r="P85" s="114" t="str">
        <f>IF([1]人数!I31=0," ",[1]人数!I31)</f>
        <v xml:space="preserve"> </v>
      </c>
      <c r="Q85" s="115"/>
      <c r="R85" s="6" t="s">
        <v>100</v>
      </c>
    </row>
    <row r="86" spans="1:18" ht="20.100000000000001" customHeight="1">
      <c r="A86" s="97">
        <f>IF([1]人数!$F32=0," ",[1]人数!$F32)</f>
        <v>27</v>
      </c>
      <c r="B86" s="100" t="s">
        <v>29</v>
      </c>
      <c r="C86" s="103" t="str">
        <f>IF(ISERROR(VLOOKUP(1,[1]作成!$H$1102:$K$1156,4,FALSE))," ",VLOOKUP(1,[1]作成!$H$1102:$K$1156,4,FALSE))</f>
        <v>ごはん</v>
      </c>
      <c r="D86" s="106" t="str">
        <f>IF(ISERROR(VLOOKUP(2,[1]作成!$H$1102:$K$1156,4,FALSE))," ",VLOOKUP(2,[1]作成!$H$1102:$K$1156,4,FALSE))</f>
        <v>牛乳</v>
      </c>
      <c r="E86" s="109" t="str">
        <f>IF(ISERROR(VLOOKUP(3,[1]作成!$H$1102:$K$1156,4,FALSE))," ",VLOOKUP(3,[1]作成!$H$1102:$K$1156,4,FALSE))</f>
        <v>鶏肉のハーブフライ</v>
      </c>
      <c r="F86" s="110"/>
      <c r="G86" s="55" t="s">
        <v>124</v>
      </c>
      <c r="H86" s="58" t="s">
        <v>131</v>
      </c>
      <c r="I86" s="58" t="s">
        <v>117</v>
      </c>
      <c r="J86" s="55" t="s">
        <v>241</v>
      </c>
      <c r="K86" s="55" t="s">
        <v>242</v>
      </c>
      <c r="L86" s="58" t="s">
        <v>243</v>
      </c>
      <c r="M86" s="55" t="s">
        <v>121</v>
      </c>
      <c r="N86" s="58" t="s">
        <v>145</v>
      </c>
      <c r="O86" s="58" t="s">
        <v>138</v>
      </c>
      <c r="P86" s="59">
        <f>IF([1]計算!U26=0," ",[1]計算!U26)</f>
        <v>842.85859999999968</v>
      </c>
      <c r="Q86" s="60" t="s">
        <v>30</v>
      </c>
      <c r="R86" s="6" t="s">
        <v>123</v>
      </c>
    </row>
    <row r="87" spans="1:18" ht="20.100000000000001" customHeight="1">
      <c r="A87" s="98"/>
      <c r="B87" s="101"/>
      <c r="C87" s="104"/>
      <c r="D87" s="107"/>
      <c r="E87" s="111" t="str">
        <f>IF(ISERROR(VLOOKUP(4,[1]作成!$H$1102:$K$1156,4,FALSE))," ",VLOOKUP(4,[1]作成!$H$1102:$K$1156,4,FALSE))</f>
        <v>ブロッコリーのおかか和え</v>
      </c>
      <c r="F87" s="112"/>
      <c r="G87" s="61" t="s">
        <v>244</v>
      </c>
      <c r="H87" s="62" t="s">
        <v>245</v>
      </c>
      <c r="I87" s="62" t="s">
        <v>246</v>
      </c>
      <c r="J87" s="61" t="s">
        <v>247</v>
      </c>
      <c r="K87" s="61"/>
      <c r="L87" s="62"/>
      <c r="M87" s="61" t="s">
        <v>146</v>
      </c>
      <c r="N87" s="62" t="s">
        <v>128</v>
      </c>
      <c r="O87" s="62" t="s">
        <v>248</v>
      </c>
      <c r="P87" s="59">
        <f>IF([1]計算!X26=0," ",[1]計算!X26)</f>
        <v>33.543409999999994</v>
      </c>
      <c r="Q87" s="64" t="s">
        <v>31</v>
      </c>
      <c r="R87" s="6" t="s">
        <v>123</v>
      </c>
    </row>
    <row r="88" spans="1:18" ht="20.100000000000001" customHeight="1">
      <c r="A88" s="98"/>
      <c r="B88" s="101"/>
      <c r="C88" s="104"/>
      <c r="D88" s="107"/>
      <c r="E88" s="111" t="str">
        <f>IF(ISERROR(VLOOKUP(5,[1]作成!$H$1102:$K$1156,4,FALSE))," ",VLOOKUP(5,[1]作成!$H$1102:$K$1156,4,FALSE))</f>
        <v>クラムチャウダー</v>
      </c>
      <c r="F88" s="112"/>
      <c r="G88" s="61" t="s">
        <v>249</v>
      </c>
      <c r="H88" s="62"/>
      <c r="I88" s="62"/>
      <c r="J88" s="61" t="s">
        <v>82</v>
      </c>
      <c r="K88" s="61"/>
      <c r="L88" s="62"/>
      <c r="M88" s="61" t="s">
        <v>250</v>
      </c>
      <c r="N88" s="62" t="s">
        <v>251</v>
      </c>
      <c r="O88" s="62" t="s">
        <v>252</v>
      </c>
      <c r="P88" s="59">
        <f>IF([1]計算!Z26=0," ",[1]計算!Z26)</f>
        <v>24.391100000000005</v>
      </c>
      <c r="Q88" s="64" t="s">
        <v>253</v>
      </c>
      <c r="R88" s="6" t="s">
        <v>254</v>
      </c>
    </row>
    <row r="89" spans="1:18" ht="20.100000000000001" customHeight="1">
      <c r="A89" s="99"/>
      <c r="B89" s="102"/>
      <c r="C89" s="105"/>
      <c r="D89" s="108"/>
      <c r="E89" s="51" t="str">
        <f>IF(ISERROR(VLOOKUP(6,[1]作成!$H$1102:$K$1156,4,FALSE))," ",VLOOKUP(6,[1]作成!$H$1102:$K$1156,4,FALSE))</f>
        <v xml:space="preserve"> </v>
      </c>
      <c r="F89" s="51" t="str">
        <f>IF(ISERROR(VLOOKUP(7,[1]作成!$H$1102:$K$1156,4,FALSE))," ",VLOOKUP(7,[1]作成!$H$1102:$K$1156,4,FALSE))</f>
        <v xml:space="preserve"> </v>
      </c>
      <c r="G89" s="65"/>
      <c r="H89" s="66"/>
      <c r="I89" s="66"/>
      <c r="J89" s="65" t="s">
        <v>255</v>
      </c>
      <c r="K89" s="65"/>
      <c r="L89" s="66"/>
      <c r="M89" s="65"/>
      <c r="N89" s="66"/>
      <c r="O89" s="66" t="s">
        <v>150</v>
      </c>
      <c r="P89" s="114" t="str">
        <f>IF([1]人数!I32=0," ",[1]人数!I32)</f>
        <v xml:space="preserve"> </v>
      </c>
      <c r="Q89" s="115"/>
      <c r="R89" s="6" t="s">
        <v>1</v>
      </c>
    </row>
    <row r="90" spans="1:18" ht="20.100000000000001" customHeight="1">
      <c r="A90" s="97">
        <f>IF([1]人数!$F33=0," ",[1]人数!$F33)</f>
        <v>28</v>
      </c>
      <c r="B90" s="113" t="s">
        <v>32</v>
      </c>
      <c r="C90" s="103" t="str">
        <f>IF(ISERROR(VLOOKUP(1,[1]作成!$H$1157:$K$1211,4,FALSE))," ",VLOOKUP(1,[1]作成!$H$1157:$K$1211,4,FALSE))</f>
        <v>麦飯</v>
      </c>
      <c r="D90" s="106" t="str">
        <f>IF(ISERROR(VLOOKUP(2,[1]作成!$H$1157:$K$1211,4,FALSE))," ",VLOOKUP(2,[1]作成!$H$1157:$K$1211,4,FALSE))</f>
        <v>牛乳</v>
      </c>
      <c r="E90" s="109" t="str">
        <f>IF(ISERROR(VLOOKUP(3,[1]作成!$H$1157:$K$1211,4,FALSE))," ",VLOOKUP(3,[1]作成!$H$1157:$K$1211,4,FALSE))</f>
        <v>ハヤシライス</v>
      </c>
      <c r="F90" s="110"/>
      <c r="G90" s="55" t="s">
        <v>168</v>
      </c>
      <c r="H90" s="58" t="s">
        <v>256</v>
      </c>
      <c r="I90" s="58" t="s">
        <v>117</v>
      </c>
      <c r="J90" s="55" t="s">
        <v>143</v>
      </c>
      <c r="K90" s="55" t="s">
        <v>257</v>
      </c>
      <c r="L90" s="58" t="s">
        <v>258</v>
      </c>
      <c r="M90" s="55" t="s">
        <v>229</v>
      </c>
      <c r="N90" s="58" t="s">
        <v>145</v>
      </c>
      <c r="O90" s="58" t="s">
        <v>138</v>
      </c>
      <c r="P90" s="59">
        <f>IF([1]計算!U27=0," ",[1]計算!U27)</f>
        <v>844.58879999999965</v>
      </c>
      <c r="Q90" s="60" t="s">
        <v>33</v>
      </c>
      <c r="R90" s="6" t="s">
        <v>140</v>
      </c>
    </row>
    <row r="91" spans="1:18" ht="20.100000000000001" customHeight="1">
      <c r="A91" s="98"/>
      <c r="B91" s="113"/>
      <c r="C91" s="104"/>
      <c r="D91" s="107"/>
      <c r="E91" s="111" t="str">
        <f>IF(ISERROR(VLOOKUP(4,[1]作成!$H$1157:$K$1211,4,FALSE))," ",VLOOKUP(4,[1]作成!$H$1157:$K$1211,4,FALSE))</f>
        <v>カラフルサラダ</v>
      </c>
      <c r="F91" s="112"/>
      <c r="G91" s="61" t="s">
        <v>259</v>
      </c>
      <c r="H91" s="62"/>
      <c r="I91" s="62" t="s">
        <v>88</v>
      </c>
      <c r="J91" s="62" t="s">
        <v>232</v>
      </c>
      <c r="K91" s="61" t="s">
        <v>83</v>
      </c>
      <c r="L91" s="62" t="s">
        <v>260</v>
      </c>
      <c r="M91" s="61"/>
      <c r="N91" s="62"/>
      <c r="O91" s="62" t="s">
        <v>261</v>
      </c>
      <c r="P91" s="59">
        <f>IF([1]計算!X27=0," ",[1]計算!X27)</f>
        <v>28.356580000000008</v>
      </c>
      <c r="Q91" s="64" t="s">
        <v>253</v>
      </c>
      <c r="R91" s="6" t="s">
        <v>254</v>
      </c>
    </row>
    <row r="92" spans="1:18" ht="20.100000000000001" customHeight="1">
      <c r="A92" s="98"/>
      <c r="B92" s="113"/>
      <c r="C92" s="104"/>
      <c r="D92" s="107"/>
      <c r="E92" s="111" t="str">
        <f>IF(ISERROR(VLOOKUP(5,[1]作成!$H$1157:$K$1211,4,FALSE))," ",VLOOKUP(5,[1]作成!$H$1157:$K$1211,4,FALSE))</f>
        <v xml:space="preserve"> </v>
      </c>
      <c r="F92" s="112"/>
      <c r="G92" s="61"/>
      <c r="H92" s="62"/>
      <c r="I92" s="62"/>
      <c r="J92" s="61" t="s">
        <v>262</v>
      </c>
      <c r="K92" s="61" t="s">
        <v>263</v>
      </c>
      <c r="L92" s="62" t="s">
        <v>91</v>
      </c>
      <c r="M92" s="61"/>
      <c r="N92" s="62"/>
      <c r="O92" s="62" t="s">
        <v>150</v>
      </c>
      <c r="P92" s="59">
        <f>IF([1]計算!Z27=0," ",[1]計算!Z27)</f>
        <v>27.751750000000001</v>
      </c>
      <c r="Q92" s="64" t="s">
        <v>62</v>
      </c>
      <c r="R92" s="6" t="s">
        <v>254</v>
      </c>
    </row>
    <row r="93" spans="1:18" ht="20.100000000000001" customHeight="1">
      <c r="A93" s="99"/>
      <c r="B93" s="113"/>
      <c r="C93" s="105"/>
      <c r="D93" s="108"/>
      <c r="E93" s="49" t="str">
        <f>IF(ISERROR(VLOOKUP(6,[1]作成!$H$1157:$K$1211,4,FALSE))," ",VLOOKUP(6,[1]作成!$H$1157:$K$1211,4,FALSE))</f>
        <v xml:space="preserve"> </v>
      </c>
      <c r="F93" s="50" t="str">
        <f>IF(ISERROR(VLOOKUP(7,[1]作成!$H$1157:$K$1211,4,FALSE))," ",VLOOKUP(7,[1]作成!$H$1157:$K$1211,4,FALSE))</f>
        <v xml:space="preserve"> </v>
      </c>
      <c r="G93" s="65"/>
      <c r="H93" s="66"/>
      <c r="I93" s="66"/>
      <c r="J93" s="65" t="s">
        <v>218</v>
      </c>
      <c r="K93" s="65"/>
      <c r="L93" s="66"/>
      <c r="M93" s="65"/>
      <c r="N93" s="66"/>
      <c r="O93" s="66" t="s">
        <v>153</v>
      </c>
      <c r="P93" s="96" t="str">
        <f>IF([1]人数!I33=0," ",[1]人数!I33)</f>
        <v xml:space="preserve"> </v>
      </c>
      <c r="Q93" s="96"/>
      <c r="R93" s="6" t="s">
        <v>254</v>
      </c>
    </row>
    <row r="94" spans="1:18" ht="20.100000000000001" customHeight="1">
      <c r="A94" s="97">
        <f>IF([1]人数!$F34=0," ",[1]人数!$F34)</f>
        <v>29</v>
      </c>
      <c r="B94" s="113" t="s">
        <v>35</v>
      </c>
      <c r="C94" s="103" t="str">
        <f>IF(ISERROR(VLOOKUP(1,[1]作成!$H$1212:$K$1266,4,FALSE))," ",VLOOKUP(1,[1]作成!$H$1212:$K$1266,4,FALSE))</f>
        <v>ごはん</v>
      </c>
      <c r="D94" s="106" t="str">
        <f>IF(ISERROR(VLOOKUP(2,[1]作成!$H$1212:$K$1266,4,FALSE))," ",VLOOKUP(2,[1]作成!$H$1212:$K$1266,4,FALSE))</f>
        <v>牛乳</v>
      </c>
      <c r="E94" s="109" t="str">
        <f>IF(ISERROR(VLOOKUP(3,[1]作成!$H$1212:$K$1266,4,FALSE))," ",VLOOKUP(3,[1]作成!$H$1212:$K$1266,4,FALSE))</f>
        <v>さばのごま味噌煮</v>
      </c>
      <c r="F94" s="110"/>
      <c r="G94" s="55" t="s">
        <v>67</v>
      </c>
      <c r="H94" s="58" t="s">
        <v>264</v>
      </c>
      <c r="I94" s="58" t="s">
        <v>117</v>
      </c>
      <c r="J94" s="55" t="s">
        <v>69</v>
      </c>
      <c r="K94" s="55" t="s">
        <v>156</v>
      </c>
      <c r="L94" s="58" t="s">
        <v>265</v>
      </c>
      <c r="M94" s="55" t="s">
        <v>121</v>
      </c>
      <c r="N94" s="58" t="s">
        <v>128</v>
      </c>
      <c r="O94" s="58" t="s">
        <v>166</v>
      </c>
      <c r="P94" s="59">
        <f>IF([1]計算!U28=0," ",[1]計算!U28)</f>
        <v>819.03700000000015</v>
      </c>
      <c r="Q94" s="60" t="s">
        <v>36</v>
      </c>
      <c r="R94" s="6" t="s">
        <v>73</v>
      </c>
    </row>
    <row r="95" spans="1:18" ht="20.100000000000001" customHeight="1">
      <c r="A95" s="98"/>
      <c r="B95" s="113"/>
      <c r="C95" s="104"/>
      <c r="D95" s="107"/>
      <c r="E95" s="111" t="str">
        <f>IF(ISERROR(VLOOKUP(4,[1]作成!$H$1212:$K$1266,4,FALSE))," ",VLOOKUP(4,[1]作成!$H$1212:$K$1266,4,FALSE))</f>
        <v>ゆかり和え</v>
      </c>
      <c r="F95" s="112"/>
      <c r="G95" s="61" t="s">
        <v>77</v>
      </c>
      <c r="H95" s="62" t="s">
        <v>168</v>
      </c>
      <c r="I95" s="62"/>
      <c r="J95" s="61" t="s">
        <v>266</v>
      </c>
      <c r="K95" s="61" t="s">
        <v>91</v>
      </c>
      <c r="L95" s="62" t="s">
        <v>79</v>
      </c>
      <c r="M95" s="61"/>
      <c r="N95" s="62"/>
      <c r="O95" s="62"/>
      <c r="P95" s="59">
        <f>IF([1]計算!X28=0," ",[1]計算!X28)</f>
        <v>31.479849999999999</v>
      </c>
      <c r="Q95" s="64" t="s">
        <v>62</v>
      </c>
      <c r="R95" s="6" t="s">
        <v>73</v>
      </c>
    </row>
    <row r="96" spans="1:18" ht="20.100000000000001" customHeight="1">
      <c r="A96" s="98"/>
      <c r="B96" s="113"/>
      <c r="C96" s="104"/>
      <c r="D96" s="107"/>
      <c r="E96" s="111" t="str">
        <f>IF(ISERROR(VLOOKUP(5,[1]作成!$H$1212:$K$1266,4,FALSE))," ",VLOOKUP(5,[1]作成!$H$1212:$K$1266,4,FALSE))</f>
        <v>根菜汁</v>
      </c>
      <c r="F96" s="112"/>
      <c r="G96" s="61"/>
      <c r="H96" s="62"/>
      <c r="I96" s="62"/>
      <c r="J96" s="61" t="s">
        <v>160</v>
      </c>
      <c r="K96" s="61" t="s">
        <v>48</v>
      </c>
      <c r="L96" s="62" t="s">
        <v>180</v>
      </c>
      <c r="M96" s="61"/>
      <c r="N96" s="62"/>
      <c r="O96" s="62"/>
      <c r="P96" s="59">
        <f>IF([1]計算!Z28=0," ",[1]計算!Z28)</f>
        <v>27.746650000000002</v>
      </c>
      <c r="Q96" s="64" t="s">
        <v>62</v>
      </c>
      <c r="R96" s="6" t="s">
        <v>1</v>
      </c>
    </row>
    <row r="97" spans="1:19" ht="20.100000000000001" customHeight="1">
      <c r="A97" s="99"/>
      <c r="B97" s="113"/>
      <c r="C97" s="105"/>
      <c r="D97" s="108"/>
      <c r="E97" s="49" t="str">
        <f>IF(ISERROR(VLOOKUP(6,[1]作成!$H$1212:$K$1266,4,FALSE))," ",VLOOKUP(6,[1]作成!$H$1212:$K$1266,4,FALSE))</f>
        <v xml:space="preserve"> </v>
      </c>
      <c r="F97" s="50" t="str">
        <f>IF(ISERROR(VLOOKUP(7,[1]作成!$H$1212:$K$1266,4,FALSE))," ",VLOOKUP(7,[1]作成!$H$1212:$K$1266,4,FALSE))</f>
        <v xml:space="preserve"> </v>
      </c>
      <c r="G97" s="65"/>
      <c r="H97" s="66"/>
      <c r="I97" s="66"/>
      <c r="J97" s="65"/>
      <c r="K97" s="65" t="s">
        <v>165</v>
      </c>
      <c r="L97" s="66"/>
      <c r="M97" s="65"/>
      <c r="N97" s="66"/>
      <c r="O97" s="66"/>
      <c r="P97" s="114" t="str">
        <f>IF([1]人数!I34=0," ",[1]人数!I34)</f>
        <v xml:space="preserve"> </v>
      </c>
      <c r="Q97" s="115"/>
      <c r="R97" s="6" t="s">
        <v>1</v>
      </c>
    </row>
    <row r="98" spans="1:19" ht="20.100000000000001" customHeight="1">
      <c r="A98" s="97">
        <f>IF([1]人数!$F35=0," ",[1]人数!$F35)</f>
        <v>30</v>
      </c>
      <c r="B98" s="113" t="s">
        <v>38</v>
      </c>
      <c r="C98" s="103" t="str">
        <f>IF(ISERROR(VLOOKUP(1,[1]作成!$H$1267:$K$1321,4,FALSE))," ",VLOOKUP(1,[1]作成!$H$1267:$K$1321,4,FALSE))</f>
        <v>バターライス</v>
      </c>
      <c r="D98" s="106" t="str">
        <f>IF(ISERROR(VLOOKUP(2,[1]作成!$H$1267:$K$1321,4,FALSE))," ",VLOOKUP(2,[1]作成!$H$1267:$K$1321,4,FALSE))</f>
        <v>牛乳</v>
      </c>
      <c r="E98" s="109" t="str">
        <f>IF(ISERROR(VLOOKUP(3,[1]作成!$H$1267:$K$1321,4,FALSE))," ",VLOOKUP(3,[1]作成!$H$1267:$K$1321,4,FALSE))</f>
        <v>ガーリックピラフ</v>
      </c>
      <c r="F98" s="110"/>
      <c r="G98" s="55" t="s">
        <v>267</v>
      </c>
      <c r="H98" s="58" t="s">
        <v>268</v>
      </c>
      <c r="I98" s="58" t="s">
        <v>117</v>
      </c>
      <c r="J98" s="55" t="s">
        <v>269</v>
      </c>
      <c r="K98" s="55" t="s">
        <v>270</v>
      </c>
      <c r="L98" s="58" t="s">
        <v>271</v>
      </c>
      <c r="M98" s="55" t="s">
        <v>229</v>
      </c>
      <c r="N98" s="58" t="s">
        <v>128</v>
      </c>
      <c r="O98" s="58" t="s">
        <v>252</v>
      </c>
      <c r="P98" s="59">
        <f>IF([1]計算!U29=0," ",[1]計算!U29)</f>
        <v>836.03259999999989</v>
      </c>
      <c r="Q98" s="60" t="s">
        <v>272</v>
      </c>
      <c r="R98" s="6" t="s">
        <v>220</v>
      </c>
    </row>
    <row r="99" spans="1:19" ht="20.100000000000001" customHeight="1">
      <c r="A99" s="98"/>
      <c r="B99" s="113"/>
      <c r="C99" s="104"/>
      <c r="D99" s="107"/>
      <c r="E99" s="111" t="str">
        <f>IF(ISERROR(VLOOKUP(4,[1]作成!$H$1267:$K$1321,4,FALSE))," ",VLOOKUP(4,[1]作成!$H$1267:$K$1321,4,FALSE))</f>
        <v>キッシュ風</v>
      </c>
      <c r="F99" s="112"/>
      <c r="G99" s="61" t="s">
        <v>131</v>
      </c>
      <c r="H99" s="62" t="s">
        <v>168</v>
      </c>
      <c r="I99" s="62" t="s">
        <v>221</v>
      </c>
      <c r="J99" s="61" t="s">
        <v>218</v>
      </c>
      <c r="K99" s="61" t="s">
        <v>273</v>
      </c>
      <c r="L99" s="62"/>
      <c r="M99" s="61"/>
      <c r="N99" s="62"/>
      <c r="O99" s="62" t="s">
        <v>150</v>
      </c>
      <c r="P99" s="59">
        <f>IF([1]計算!X29=0," ",[1]計算!X29)</f>
        <v>30.820449999999994</v>
      </c>
      <c r="Q99" s="64" t="s">
        <v>40</v>
      </c>
      <c r="R99" s="6" t="s">
        <v>220</v>
      </c>
    </row>
    <row r="100" spans="1:19" ht="20.100000000000001" customHeight="1">
      <c r="A100" s="98"/>
      <c r="B100" s="113"/>
      <c r="C100" s="104"/>
      <c r="D100" s="107"/>
      <c r="E100" s="111" t="str">
        <f>IF(ISERROR(VLOOKUP(5,[1]作成!$H$1267:$K$1321,4,FALSE))," ",VLOOKUP(5,[1]作成!$H$1267:$K$1321,4,FALSE))</f>
        <v>野々市大豆のミネストローネ</v>
      </c>
      <c r="F100" s="112"/>
      <c r="G100" s="61" t="s">
        <v>184</v>
      </c>
      <c r="H100" s="62"/>
      <c r="I100" s="62"/>
      <c r="J100" s="61" t="s">
        <v>274</v>
      </c>
      <c r="K100" s="61"/>
      <c r="L100" s="62"/>
      <c r="M100" s="61"/>
      <c r="N100" s="62"/>
      <c r="O100" s="62" t="s">
        <v>153</v>
      </c>
      <c r="P100" s="59">
        <f>IF([1]計算!Z29=0," ",[1]計算!Z29)</f>
        <v>27.023880000000002</v>
      </c>
      <c r="Q100" s="64" t="s">
        <v>109</v>
      </c>
      <c r="R100" s="6" t="s">
        <v>110</v>
      </c>
    </row>
    <row r="101" spans="1:19" ht="20.100000000000001" customHeight="1">
      <c r="A101" s="99"/>
      <c r="B101" s="113"/>
      <c r="C101" s="105"/>
      <c r="D101" s="108"/>
      <c r="E101" s="49" t="str">
        <f>IF(ISERROR(VLOOKUP(6,[1]作成!$H$1267:$K$1321,4,FALSE))," ",VLOOKUP(6,[1]作成!$H$1267:$K$1321,4,FALSE))</f>
        <v xml:space="preserve"> </v>
      </c>
      <c r="F101" s="50" t="str">
        <f>IF(ISERROR(VLOOKUP(7,[1]作成!$H$1267:$K$1321,4,FALSE))," ",VLOOKUP(7,[1]作成!$H$1267:$K$1321,4,FALSE))</f>
        <v xml:space="preserve"> </v>
      </c>
      <c r="G101" s="65"/>
      <c r="H101" s="66"/>
      <c r="I101" s="66"/>
      <c r="J101" s="65" t="s">
        <v>104</v>
      </c>
      <c r="K101" s="65"/>
      <c r="L101" s="66"/>
      <c r="M101" s="65"/>
      <c r="N101" s="66"/>
      <c r="O101" s="66"/>
      <c r="P101" s="96" t="str">
        <f>IF([1]人数!I35=0," ",[1]人数!I35)</f>
        <v xml:space="preserve"> </v>
      </c>
      <c r="Q101" s="96"/>
      <c r="R101" s="6" t="s">
        <v>110</v>
      </c>
    </row>
    <row r="102" spans="1:19" ht="20.100000000000001" customHeight="1">
      <c r="A102" s="97">
        <f>IF([1]人数!$F36=0," ",[1]人数!$F36)</f>
        <v>31</v>
      </c>
      <c r="B102" s="100" t="s">
        <v>41</v>
      </c>
      <c r="C102" s="103" t="str">
        <f>IF(ISERROR(VLOOKUP(1,[1]作成!$H$1322:$K$1376,4,FALSE))," ",VLOOKUP(1,[1]作成!$H$1322:$K$1376,4,FALSE))</f>
        <v>ごはん</v>
      </c>
      <c r="D102" s="106" t="str">
        <f>IF(ISERROR(VLOOKUP(2,[1]作成!$H$1322:$K$1376,4,FALSE))," ",VLOOKUP(2,[1]作成!$H$1322:$K$1376,4,FALSE))</f>
        <v>牛乳</v>
      </c>
      <c r="E102" s="109" t="str">
        <f>IF(ISERROR(VLOOKUP(3,[1]作成!$H$1322:$K$1376,4,FALSE))," ",VLOOKUP(3,[1]作成!$H$1322:$K$1376,4,FALSE))</f>
        <v>揚げギョーザ</v>
      </c>
      <c r="F102" s="110"/>
      <c r="G102" s="76" t="s">
        <v>275</v>
      </c>
      <c r="H102" s="63" t="s">
        <v>168</v>
      </c>
      <c r="I102" s="63" t="s">
        <v>117</v>
      </c>
      <c r="J102" s="76" t="s">
        <v>187</v>
      </c>
      <c r="K102" s="76" t="s">
        <v>276</v>
      </c>
      <c r="L102" s="63" t="s">
        <v>98</v>
      </c>
      <c r="M102" s="76" t="s">
        <v>121</v>
      </c>
      <c r="N102" s="63" t="s">
        <v>51</v>
      </c>
      <c r="O102" s="63" t="s">
        <v>138</v>
      </c>
      <c r="P102" s="59">
        <f>IF([1]計算!U30=0," ",[1]計算!U30)</f>
        <v>814.07560000000012</v>
      </c>
      <c r="Q102" s="60" t="s">
        <v>277</v>
      </c>
      <c r="R102" s="6" t="s">
        <v>110</v>
      </c>
    </row>
    <row r="103" spans="1:19" ht="20.100000000000001" customHeight="1">
      <c r="A103" s="98"/>
      <c r="B103" s="101"/>
      <c r="C103" s="104"/>
      <c r="D103" s="107"/>
      <c r="E103" s="111" t="str">
        <f>IF(ISERROR(VLOOKUP(4,[1]作成!$H$1322:$K$1376,4,FALSE))," ",VLOOKUP(4,[1]作成!$H$1322:$K$1376,4,FALSE))</f>
        <v>回鍋肉</v>
      </c>
      <c r="F103" s="112"/>
      <c r="G103" s="76" t="s">
        <v>124</v>
      </c>
      <c r="H103" s="63" t="s">
        <v>278</v>
      </c>
      <c r="I103" s="63" t="s">
        <v>279</v>
      </c>
      <c r="J103" s="76" t="s">
        <v>280</v>
      </c>
      <c r="K103" s="76" t="s">
        <v>105</v>
      </c>
      <c r="L103" s="63" t="s">
        <v>201</v>
      </c>
      <c r="M103" s="76" t="s">
        <v>129</v>
      </c>
      <c r="N103" s="63"/>
      <c r="O103" s="63"/>
      <c r="P103" s="59">
        <f>IF([1]計算!X30=0," ",[1]計算!X30)</f>
        <v>29.031120000000005</v>
      </c>
      <c r="Q103" s="64" t="s">
        <v>109</v>
      </c>
      <c r="R103" s="6" t="s">
        <v>110</v>
      </c>
    </row>
    <row r="104" spans="1:19" ht="20.100000000000001" customHeight="1">
      <c r="A104" s="98"/>
      <c r="B104" s="101"/>
      <c r="C104" s="104"/>
      <c r="D104" s="107"/>
      <c r="E104" s="111" t="str">
        <f>IF(ISERROR(VLOOKUP(5,[1]作成!$H$1322:$K$1376,4,FALSE))," ",VLOOKUP(5,[1]作成!$H$1322:$K$1376,4,FALSE))</f>
        <v>わかめスープ</v>
      </c>
      <c r="F104" s="112"/>
      <c r="G104" s="76" t="s">
        <v>185</v>
      </c>
      <c r="H104" s="63"/>
      <c r="I104" s="63"/>
      <c r="J104" s="76"/>
      <c r="K104" s="76" t="s">
        <v>243</v>
      </c>
      <c r="L104" s="63" t="s">
        <v>281</v>
      </c>
      <c r="M104" s="76" t="s">
        <v>282</v>
      </c>
      <c r="N104" s="63"/>
      <c r="O104" s="63"/>
      <c r="P104" s="59">
        <f>IF([1]計算!Z30=0," ",[1]計算!Z30)</f>
        <v>22.960349999999998</v>
      </c>
      <c r="Q104" s="64" t="s">
        <v>31</v>
      </c>
      <c r="R104" s="6" t="s">
        <v>123</v>
      </c>
    </row>
    <row r="105" spans="1:19" ht="20.100000000000001" customHeight="1">
      <c r="A105" s="99"/>
      <c r="B105" s="102"/>
      <c r="C105" s="105"/>
      <c r="D105" s="108"/>
      <c r="E105" s="49" t="str">
        <f>IF(ISERROR(VLOOKUP(6,[1]作成!$H$1322:$K$1376,4,FALSE))," ",VLOOKUP(6,[1]作成!$H$1322:$K$1376,4,FALSE))</f>
        <v>セノビーゼリー</v>
      </c>
      <c r="F105" s="50" t="str">
        <f>IF(ISERROR(VLOOKUP(7,[1]作成!$H$1322:$K$1376,4,FALSE))," ",VLOOKUP(7,[1]作成!$H$1322:$K$1376,4,FALSE))</f>
        <v xml:space="preserve"> </v>
      </c>
      <c r="G105" s="77"/>
      <c r="H105" s="67"/>
      <c r="I105" s="67"/>
      <c r="J105" s="77"/>
      <c r="K105" s="77" t="s">
        <v>283</v>
      </c>
      <c r="L105" s="67"/>
      <c r="M105" s="77"/>
      <c r="N105" s="67"/>
      <c r="O105" s="67"/>
      <c r="P105" s="96" t="str">
        <f>IF([1]人数!I36=0," ",[1]人数!I36)</f>
        <v xml:space="preserve"> </v>
      </c>
      <c r="Q105" s="96"/>
      <c r="R105" s="6" t="s">
        <v>123</v>
      </c>
    </row>
    <row r="106" spans="1:19" ht="15.95" hidden="1" customHeight="1">
      <c r="A106" s="80" t="str">
        <f>IF([1]人数!$F37=0," ",[1]人数!$F37)</f>
        <v xml:space="preserve"> </v>
      </c>
      <c r="B106" s="83" t="s">
        <v>29</v>
      </c>
      <c r="C106" s="86" t="str">
        <f>IF(ISERROR(VLOOKUP(1,[1]作成!$H$1377:$K$1431,4,FALSE))," ",VLOOKUP(1,[1]作成!$H$1377:$K$1431,4,FALSE))</f>
        <v xml:space="preserve"> </v>
      </c>
      <c r="D106" s="89" t="str">
        <f>IF(ISERROR(VLOOKUP(2,[1]作成!$H$1377:$K$1431,4,FALSE))," ",VLOOKUP(2,[1]作成!$H$1377:$K$1431,4,FALSE))</f>
        <v xml:space="preserve"> </v>
      </c>
      <c r="E106" s="92" t="str">
        <f>IF(ISERROR(VLOOKUP(3,[1]作成!$H$1377:$K$1431,4,FALSE))," ",VLOOKUP(3,[1]作成!$H$1377:$K$1431,4,FALSE))</f>
        <v xml:space="preserve"> </v>
      </c>
      <c r="F106" s="93"/>
      <c r="G106" s="33"/>
      <c r="H106" s="34"/>
      <c r="I106" s="34"/>
      <c r="J106" s="33"/>
      <c r="K106" s="33"/>
      <c r="L106" s="34"/>
      <c r="M106" s="33"/>
      <c r="N106" s="34"/>
      <c r="O106" s="34"/>
      <c r="P106" s="35" t="str">
        <f>IF([1]計算!U31=0," ",[1]計算!U31)</f>
        <v xml:space="preserve"> </v>
      </c>
      <c r="Q106" s="36" t="s">
        <v>30</v>
      </c>
      <c r="R106" s="6"/>
    </row>
    <row r="107" spans="1:19" ht="15.95" hidden="1" customHeight="1">
      <c r="A107" s="81"/>
      <c r="B107" s="84"/>
      <c r="C107" s="87"/>
      <c r="D107" s="90"/>
      <c r="E107" s="94" t="str">
        <f>IF(ISERROR(VLOOKUP(4,[1]作成!$H$1377:$K$1431,4,FALSE))," ",VLOOKUP(4,[1]作成!$H$1377:$K$1431,4,FALSE))</f>
        <v xml:space="preserve"> </v>
      </c>
      <c r="F107" s="95"/>
      <c r="G107" s="37"/>
      <c r="H107" s="38"/>
      <c r="I107" s="38"/>
      <c r="J107" s="37"/>
      <c r="K107" s="37"/>
      <c r="L107" s="38"/>
      <c r="M107" s="37"/>
      <c r="N107" s="38"/>
      <c r="O107" s="38"/>
      <c r="P107" s="35" t="str">
        <f>IF([1]計算!X31=0," ",[1]計算!X31)</f>
        <v xml:space="preserve"> </v>
      </c>
      <c r="Q107" s="39" t="s">
        <v>31</v>
      </c>
      <c r="R107" s="6"/>
    </row>
    <row r="108" spans="1:19" ht="15.95" hidden="1" customHeight="1">
      <c r="A108" s="81"/>
      <c r="B108" s="84"/>
      <c r="C108" s="87"/>
      <c r="D108" s="90"/>
      <c r="E108" s="94" t="str">
        <f>IF(ISERROR(VLOOKUP(5,[1]作成!$H$1377:$K$1431,4,FALSE))," ",VLOOKUP(5,[1]作成!$H$1377:$K$1431,4,FALSE))</f>
        <v xml:space="preserve"> </v>
      </c>
      <c r="F108" s="95"/>
      <c r="G108" s="37"/>
      <c r="H108" s="38"/>
      <c r="I108" s="38"/>
      <c r="J108" s="37"/>
      <c r="K108" s="37"/>
      <c r="L108" s="38"/>
      <c r="M108" s="37"/>
      <c r="N108" s="38"/>
      <c r="O108" s="38"/>
      <c r="P108" s="35" t="str">
        <f>IF([1]計算!Z31=0," ",[1]計算!Z31)</f>
        <v xml:space="preserve"> </v>
      </c>
      <c r="Q108" s="39" t="s">
        <v>37</v>
      </c>
      <c r="R108" s="6"/>
    </row>
    <row r="109" spans="1:19" ht="15.95" hidden="1" customHeight="1">
      <c r="A109" s="82"/>
      <c r="B109" s="85"/>
      <c r="C109" s="88"/>
      <c r="D109" s="91"/>
      <c r="E109" s="40" t="str">
        <f>IF(ISERROR(VLOOKUP(6,[1]作成!$H$1377:$K$1431,4,FALSE))," ",VLOOKUP(6,[1]作成!$H$1377:$K$1431,4,FALSE))</f>
        <v xml:space="preserve"> </v>
      </c>
      <c r="F109" s="41" t="str">
        <f>IF(ISERROR(VLOOKUP(7,[1]作成!$H$1377:$K$1431,4,FALSE))," ",VLOOKUP(7,[1]作成!$H$1377:$K$1431,4,FALSE))</f>
        <v xml:space="preserve"> </v>
      </c>
      <c r="G109" s="42"/>
      <c r="H109" s="43"/>
      <c r="I109" s="43"/>
      <c r="J109" s="42"/>
      <c r="K109" s="42"/>
      <c r="L109" s="43"/>
      <c r="M109" s="42"/>
      <c r="N109" s="43"/>
      <c r="O109" s="43"/>
      <c r="P109" s="78" t="str">
        <f>IF([1]人数!I37=0," ",[1]人数!I37)</f>
        <v xml:space="preserve"> </v>
      </c>
      <c r="Q109" s="78"/>
      <c r="R109" s="6"/>
    </row>
    <row r="110" spans="1:19" ht="15.95" customHeight="1">
      <c r="A110" s="6"/>
      <c r="B110" s="6"/>
      <c r="C110" s="44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 t="s">
        <v>123</v>
      </c>
      <c r="S110" s="1"/>
    </row>
    <row r="111" spans="1:19" ht="15.95" customHeight="1">
      <c r="A111" s="6"/>
      <c r="B111" s="6"/>
      <c r="C111" s="44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 t="s">
        <v>123</v>
      </c>
      <c r="S111" s="1"/>
    </row>
    <row r="112" spans="1:19" ht="15.95" customHeight="1">
      <c r="A112" s="6"/>
      <c r="B112" s="6"/>
      <c r="C112" s="44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 t="s">
        <v>123</v>
      </c>
      <c r="S112" s="1"/>
    </row>
    <row r="113" spans="1:19" ht="15.95" customHeight="1">
      <c r="A113" s="6"/>
      <c r="B113" s="6"/>
      <c r="C113" s="44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 t="s">
        <v>224</v>
      </c>
      <c r="S113" s="1"/>
    </row>
    <row r="114" spans="1:19" ht="15.95" hidden="1" customHeight="1">
      <c r="A114" s="45"/>
      <c r="B114" s="45"/>
      <c r="C114" s="46"/>
      <c r="D114" s="45"/>
      <c r="E114" s="45"/>
      <c r="F114" s="45"/>
      <c r="P114" s="45"/>
      <c r="Q114" s="45"/>
    </row>
    <row r="115" spans="1:19" ht="15.95" hidden="1" customHeight="1">
      <c r="A115" s="45"/>
      <c r="B115" s="45"/>
      <c r="C115" s="46"/>
      <c r="D115" s="45"/>
      <c r="E115" s="45"/>
      <c r="F115" s="45"/>
      <c r="P115" s="45"/>
      <c r="Q115" s="45"/>
    </row>
    <row r="116" spans="1:19" ht="15.95" hidden="1" customHeight="1">
      <c r="A116" s="45"/>
      <c r="B116" s="45"/>
      <c r="C116" s="46"/>
      <c r="D116" s="45"/>
      <c r="E116" s="45"/>
      <c r="F116" s="45"/>
      <c r="P116" s="45"/>
      <c r="Q116" s="45"/>
    </row>
    <row r="117" spans="1:19" ht="15.95" hidden="1" customHeight="1">
      <c r="A117" s="45"/>
      <c r="B117" s="45"/>
      <c r="C117" s="46"/>
      <c r="D117" s="45"/>
      <c r="E117" s="45"/>
      <c r="F117" s="45"/>
      <c r="P117" s="45"/>
      <c r="Q117" s="45"/>
    </row>
    <row r="118" spans="1:19" ht="15.95" hidden="1" customHeight="1">
      <c r="A118" s="45"/>
      <c r="B118" s="45"/>
      <c r="C118" s="46"/>
      <c r="D118" s="45"/>
      <c r="E118" s="45"/>
      <c r="F118" s="45"/>
      <c r="P118" s="45"/>
      <c r="Q118" s="45"/>
    </row>
    <row r="119" spans="1:19" ht="15.95" hidden="1" customHeight="1">
      <c r="A119" s="45"/>
      <c r="B119" s="45"/>
      <c r="C119" s="46"/>
      <c r="D119" s="45"/>
      <c r="E119" s="45"/>
      <c r="F119" s="45"/>
      <c r="P119" s="45"/>
      <c r="Q119" s="45"/>
    </row>
    <row r="120" spans="1:19" ht="15.95" hidden="1" customHeight="1">
      <c r="A120" s="45"/>
      <c r="B120" s="45"/>
      <c r="C120" s="46"/>
      <c r="D120" s="45"/>
      <c r="E120" s="45"/>
      <c r="F120" s="45"/>
      <c r="P120" s="45"/>
      <c r="Q120" s="45"/>
    </row>
    <row r="121" spans="1:19" ht="15.95" hidden="1" customHeight="1">
      <c r="A121" s="45"/>
      <c r="B121" s="45"/>
      <c r="C121" s="46"/>
      <c r="D121" s="45"/>
      <c r="E121" s="45"/>
      <c r="F121" s="45"/>
      <c r="P121" s="45"/>
      <c r="Q121" s="45"/>
    </row>
    <row r="122" spans="1:19" ht="15.95" hidden="1" customHeight="1">
      <c r="A122" s="45"/>
      <c r="B122" s="45"/>
      <c r="C122" s="46"/>
      <c r="D122" s="45"/>
      <c r="E122" s="45"/>
      <c r="F122" s="45"/>
      <c r="P122" s="45"/>
      <c r="Q122" s="45"/>
    </row>
    <row r="123" spans="1:19" ht="15.95" hidden="1" customHeight="1">
      <c r="A123" s="45"/>
      <c r="B123" s="45"/>
      <c r="C123" s="46"/>
      <c r="D123" s="45"/>
      <c r="E123" s="45"/>
      <c r="F123" s="45"/>
      <c r="P123" s="45"/>
      <c r="Q123" s="45"/>
    </row>
    <row r="124" spans="1:19" ht="15.95" hidden="1" customHeight="1">
      <c r="A124" s="45"/>
      <c r="B124" s="45"/>
      <c r="C124" s="46"/>
      <c r="D124" s="45"/>
      <c r="E124" s="45"/>
      <c r="F124" s="45"/>
      <c r="P124" s="45"/>
      <c r="Q124" s="45"/>
    </row>
    <row r="125" spans="1:19" ht="15.95" hidden="1" customHeight="1">
      <c r="A125" s="45"/>
      <c r="B125" s="45"/>
      <c r="C125" s="46"/>
      <c r="D125" s="45"/>
      <c r="E125" s="45"/>
      <c r="F125" s="45"/>
      <c r="P125" s="45"/>
      <c r="Q125" s="45"/>
    </row>
    <row r="126" spans="1:19" ht="15.95" hidden="1" customHeight="1">
      <c r="A126" s="45"/>
      <c r="B126" s="45"/>
      <c r="C126" s="46"/>
      <c r="D126" s="45"/>
      <c r="E126" s="45"/>
      <c r="F126" s="45"/>
      <c r="P126" s="45"/>
      <c r="Q126" s="45"/>
    </row>
    <row r="127" spans="1:19" ht="15.95" hidden="1" customHeight="1">
      <c r="A127" s="45"/>
      <c r="B127" s="45"/>
      <c r="C127" s="46"/>
      <c r="D127" s="45"/>
      <c r="E127" s="45"/>
      <c r="F127" s="45"/>
      <c r="P127" s="45"/>
      <c r="Q127" s="45"/>
    </row>
    <row r="128" spans="1:19" ht="15.95" hidden="1" customHeight="1">
      <c r="A128" s="45"/>
      <c r="B128" s="45"/>
      <c r="C128" s="46"/>
      <c r="D128" s="45"/>
      <c r="E128" s="45"/>
      <c r="F128" s="45"/>
      <c r="P128" s="45"/>
      <c r="Q128" s="45"/>
    </row>
    <row r="129" spans="1:19" ht="15.95" hidden="1" customHeight="1">
      <c r="A129" s="45"/>
      <c r="B129" s="45"/>
      <c r="C129" s="46"/>
      <c r="D129" s="45"/>
      <c r="E129" s="45"/>
      <c r="F129" s="45"/>
      <c r="P129" s="45"/>
      <c r="Q129" s="45"/>
    </row>
    <row r="130" spans="1:19" ht="15.95" hidden="1" customHeight="1">
      <c r="A130" s="45"/>
      <c r="B130" s="45"/>
      <c r="C130" s="46"/>
      <c r="D130" s="45"/>
      <c r="E130" s="45"/>
      <c r="F130" s="45"/>
      <c r="P130" s="45"/>
      <c r="Q130" s="45"/>
    </row>
    <row r="131" spans="1:19" ht="15.95" hidden="1" customHeight="1">
      <c r="A131" s="45"/>
      <c r="B131" s="45"/>
      <c r="C131" s="46"/>
      <c r="D131" s="45"/>
      <c r="E131" s="45"/>
      <c r="F131" s="45"/>
      <c r="P131" s="45"/>
      <c r="Q131" s="45"/>
    </row>
    <row r="132" spans="1:19">
      <c r="A132" s="1"/>
      <c r="B132" s="1"/>
      <c r="C132" s="47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1"/>
      <c r="Q132" s="1"/>
      <c r="R132" s="6"/>
      <c r="S132" s="1"/>
    </row>
    <row r="133" spans="1:19">
      <c r="A133" s="1"/>
      <c r="B133" s="1"/>
      <c r="C133" s="47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1"/>
      <c r="Q133" s="1"/>
      <c r="R133" s="6"/>
      <c r="S133" s="1"/>
    </row>
  </sheetData>
  <sheetProtection autoFilter="0"/>
  <autoFilter ref="R1:R131">
    <filterColumn colId="0">
      <customFilters>
        <customFilter operator="notEqual" val=" "/>
      </customFilters>
    </filterColumn>
  </autoFilter>
  <mergeCells count="236">
    <mergeCell ref="A2:A5"/>
    <mergeCell ref="B2:B5"/>
    <mergeCell ref="A1:D1"/>
    <mergeCell ref="P2:Q2"/>
    <mergeCell ref="G3:H3"/>
    <mergeCell ref="K3:L3"/>
    <mergeCell ref="M3:N3"/>
    <mergeCell ref="P3:Q3"/>
    <mergeCell ref="C4:C5"/>
    <mergeCell ref="D4:D5"/>
    <mergeCell ref="E4:F5"/>
    <mergeCell ref="G4:H5"/>
    <mergeCell ref="I4:I5"/>
    <mergeCell ref="C2:F3"/>
    <mergeCell ref="G2:I2"/>
    <mergeCell ref="J2:L2"/>
    <mergeCell ref="M2:O2"/>
    <mergeCell ref="J4:J5"/>
    <mergeCell ref="K4:L5"/>
    <mergeCell ref="M4:N5"/>
    <mergeCell ref="O4:O5"/>
    <mergeCell ref="P4:Q4"/>
    <mergeCell ref="P5:Q5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G7:H7"/>
    <mergeCell ref="E8:F8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K32:L32"/>
    <mergeCell ref="K33:L33"/>
    <mergeCell ref="P33:Q33"/>
    <mergeCell ref="A34:A37"/>
    <mergeCell ref="B34:B37"/>
    <mergeCell ref="C34:C37"/>
    <mergeCell ref="D34:D37"/>
    <mergeCell ref="E34:F34"/>
    <mergeCell ref="E35:F35"/>
    <mergeCell ref="E36:F36"/>
    <mergeCell ref="A30:A33"/>
    <mergeCell ref="B30:B33"/>
    <mergeCell ref="C30:C33"/>
    <mergeCell ref="D30:D33"/>
    <mergeCell ref="E30:F30"/>
    <mergeCell ref="E31:F31"/>
    <mergeCell ref="E32:F32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G51:H51"/>
    <mergeCell ref="E52:F52"/>
    <mergeCell ref="K53:L53"/>
    <mergeCell ref="P53:Q53"/>
    <mergeCell ref="A54:A57"/>
    <mergeCell ref="B54:B57"/>
    <mergeCell ref="C54:C57"/>
    <mergeCell ref="D54:D57"/>
    <mergeCell ref="E54:F54"/>
    <mergeCell ref="E55:F55"/>
    <mergeCell ref="A50:A53"/>
    <mergeCell ref="B50:B53"/>
    <mergeCell ref="C50:C53"/>
    <mergeCell ref="D50:D53"/>
    <mergeCell ref="E50:F50"/>
    <mergeCell ref="E51:F51"/>
    <mergeCell ref="E56:F56"/>
    <mergeCell ref="P57:Q57"/>
    <mergeCell ref="A58:A61"/>
    <mergeCell ref="B58:B61"/>
    <mergeCell ref="C58:C61"/>
    <mergeCell ref="D58:D61"/>
    <mergeCell ref="E58:F58"/>
    <mergeCell ref="M58:N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70:A73"/>
    <mergeCell ref="B70:B73"/>
    <mergeCell ref="C70:C73"/>
    <mergeCell ref="E70:F70"/>
    <mergeCell ref="E71:F71"/>
    <mergeCell ref="E72:F72"/>
    <mergeCell ref="A66:A69"/>
    <mergeCell ref="B66:B69"/>
    <mergeCell ref="C66:C69"/>
    <mergeCell ref="E66:F66"/>
    <mergeCell ref="E67:F67"/>
    <mergeCell ref="E68:F68"/>
    <mergeCell ref="D66:D69"/>
    <mergeCell ref="D70:D73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E100:F100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109:Q109"/>
    <mergeCell ref="J1:L1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</mergeCells>
  <phoneticPr fontId="3"/>
  <pageMargins left="0.70866141732283472" right="0.31496062992125984" top="0.55118110236220474" bottom="0.35433070866141736" header="0.31496062992125984" footer="0.31496062992125984"/>
  <pageSetup paperSize="9" scale="44" orientation="portrait" verticalDpi="300" r:id="rId1"/>
  <rowBreaks count="1" manualBreakCount="1">
    <brk id="11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寺岸智子</cp:lastModifiedBy>
  <cp:lastPrinted>2019-04-24T01:12:40Z</cp:lastPrinted>
  <dcterms:created xsi:type="dcterms:W3CDTF">2019-04-23T01:17:04Z</dcterms:created>
  <dcterms:modified xsi:type="dcterms:W3CDTF">2019-05-07T04:23:27Z</dcterms:modified>
</cp:coreProperties>
</file>