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yusyoku_center3\Desktop\給食資料\★予定献立表\平成31年度\"/>
    </mc:Choice>
  </mc:AlternateContent>
  <bookViews>
    <workbookView xWindow="0" yWindow="0" windowWidth="20490" windowHeight="7530"/>
  </bookViews>
  <sheets>
    <sheet name="館野" sheetId="1" r:id="rId1"/>
    <sheet name="野小" sheetId="2" r:id="rId2"/>
    <sheet name="富陽" sheetId="3" r:id="rId3"/>
    <sheet name="御園　菅原" sheetId="4" r:id="rId4"/>
  </sheets>
  <externalReferences>
    <externalReference r:id="rId5"/>
  </externalReferences>
  <definedNames>
    <definedName name="_xlnm._FilterDatabase" localSheetId="0" hidden="1">館野!$R$1:$R$131</definedName>
    <definedName name="_xlnm._FilterDatabase" localSheetId="3" hidden="1">'御園　菅原'!$R$1:$R$131</definedName>
    <definedName name="_xlnm._FilterDatabase" localSheetId="2" hidden="1">富陽!$R$1:$R$131</definedName>
    <definedName name="_xlnm._FilterDatabase" localSheetId="1" hidden="1">野小!$R$1:$R$131</definedName>
    <definedName name="_xlnm.Print_Area" localSheetId="0">館野!$A$1:$Q$131</definedName>
    <definedName name="_xlnm.Print_Area" localSheetId="3">'御園　菅原'!$A$1:$Q$131</definedName>
    <definedName name="_xlnm.Print_Area" localSheetId="2">富陽!$A$1:$Q$131</definedName>
    <definedName name="_xlnm.Print_Area" localSheetId="1">野小!$A$1:$Q$131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9" i="4" l="1"/>
  <c r="F109" i="4"/>
  <c r="E109" i="4"/>
  <c r="P108" i="4"/>
  <c r="E108" i="4"/>
  <c r="P107" i="4"/>
  <c r="E107" i="4"/>
  <c r="P106" i="4"/>
  <c r="E106" i="4"/>
  <c r="D106" i="4"/>
  <c r="C106" i="4"/>
  <c r="F105" i="4"/>
  <c r="E105" i="4"/>
  <c r="P104" i="4"/>
  <c r="E104" i="4"/>
  <c r="P103" i="4"/>
  <c r="E103" i="4"/>
  <c r="P102" i="4"/>
  <c r="E102" i="4"/>
  <c r="D102" i="4"/>
  <c r="C102" i="4"/>
  <c r="F101" i="4"/>
  <c r="E101" i="4"/>
  <c r="P100" i="4"/>
  <c r="E100" i="4"/>
  <c r="P99" i="4"/>
  <c r="E99" i="4"/>
  <c r="P98" i="4"/>
  <c r="E98" i="4"/>
  <c r="D98" i="4"/>
  <c r="C98" i="4"/>
  <c r="F97" i="4"/>
  <c r="E97" i="4"/>
  <c r="P96" i="4"/>
  <c r="E96" i="4"/>
  <c r="P95" i="4"/>
  <c r="E95" i="4"/>
  <c r="P94" i="4"/>
  <c r="E94" i="4"/>
  <c r="D94" i="4"/>
  <c r="C94" i="4"/>
  <c r="F93" i="4"/>
  <c r="E93" i="4"/>
  <c r="P92" i="4"/>
  <c r="E92" i="4"/>
  <c r="P91" i="4"/>
  <c r="E91" i="4"/>
  <c r="P90" i="4"/>
  <c r="E90" i="4"/>
  <c r="D90" i="4"/>
  <c r="C90" i="4"/>
  <c r="F85" i="4"/>
  <c r="E85" i="4"/>
  <c r="P84" i="4"/>
  <c r="E84" i="4"/>
  <c r="P83" i="4"/>
  <c r="E83" i="4"/>
  <c r="P82" i="4"/>
  <c r="E82" i="4"/>
  <c r="D82" i="4"/>
  <c r="C82" i="4"/>
  <c r="F81" i="4"/>
  <c r="E81" i="4"/>
  <c r="P80" i="4"/>
  <c r="E80" i="4"/>
  <c r="P79" i="4"/>
  <c r="E79" i="4"/>
  <c r="P78" i="4"/>
  <c r="E78" i="4"/>
  <c r="D78" i="4"/>
  <c r="C78" i="4"/>
  <c r="F77" i="4"/>
  <c r="E77" i="4"/>
  <c r="P76" i="4"/>
  <c r="E76" i="4"/>
  <c r="P75" i="4"/>
  <c r="E75" i="4"/>
  <c r="P74" i="4"/>
  <c r="E74" i="4"/>
  <c r="D74" i="4"/>
  <c r="C74" i="4"/>
  <c r="F73" i="4"/>
  <c r="E73" i="4"/>
  <c r="P72" i="4"/>
  <c r="E72" i="4"/>
  <c r="P71" i="4"/>
  <c r="E71" i="4"/>
  <c r="P70" i="4"/>
  <c r="E70" i="4"/>
  <c r="D70" i="4"/>
  <c r="C70" i="4"/>
  <c r="F69" i="4"/>
  <c r="E69" i="4"/>
  <c r="P68" i="4"/>
  <c r="E68" i="4"/>
  <c r="P67" i="4"/>
  <c r="E67" i="4"/>
  <c r="P66" i="4"/>
  <c r="E66" i="4"/>
  <c r="D66" i="4"/>
  <c r="C66" i="4"/>
  <c r="F65" i="4"/>
  <c r="E65" i="4"/>
  <c r="P64" i="4"/>
  <c r="E64" i="4"/>
  <c r="P63" i="4"/>
  <c r="E63" i="4"/>
  <c r="P62" i="4"/>
  <c r="E62" i="4"/>
  <c r="D62" i="4"/>
  <c r="C62" i="4"/>
  <c r="F61" i="4"/>
  <c r="E61" i="4"/>
  <c r="P60" i="4"/>
  <c r="E60" i="4"/>
  <c r="P59" i="4"/>
  <c r="E59" i="4"/>
  <c r="P58" i="4"/>
  <c r="E58" i="4"/>
  <c r="D58" i="4"/>
  <c r="C58" i="4"/>
  <c r="F57" i="4"/>
  <c r="E57" i="4"/>
  <c r="P56" i="4"/>
  <c r="E56" i="4"/>
  <c r="P55" i="4"/>
  <c r="E55" i="4"/>
  <c r="P54" i="4"/>
  <c r="E54" i="4"/>
  <c r="D54" i="4"/>
  <c r="C54" i="4"/>
  <c r="F53" i="4"/>
  <c r="E53" i="4"/>
  <c r="P52" i="4"/>
  <c r="E52" i="4"/>
  <c r="P51" i="4"/>
  <c r="E51" i="4"/>
  <c r="P50" i="4"/>
  <c r="E50" i="4"/>
  <c r="D50" i="4"/>
  <c r="C50" i="4"/>
  <c r="F49" i="4"/>
  <c r="E49" i="4"/>
  <c r="P48" i="4"/>
  <c r="E48" i="4"/>
  <c r="P47" i="4"/>
  <c r="E47" i="4"/>
  <c r="P46" i="4"/>
  <c r="E46" i="4"/>
  <c r="D46" i="4"/>
  <c r="C46" i="4"/>
  <c r="F45" i="4"/>
  <c r="E45" i="4"/>
  <c r="P44" i="4"/>
  <c r="E44" i="4"/>
  <c r="P43" i="4"/>
  <c r="E43" i="4"/>
  <c r="P42" i="4"/>
  <c r="E42" i="4"/>
  <c r="D42" i="4"/>
  <c r="C42" i="4"/>
  <c r="F41" i="4"/>
  <c r="E41" i="4"/>
  <c r="P40" i="4"/>
  <c r="E40" i="4"/>
  <c r="P39" i="4"/>
  <c r="E39" i="4"/>
  <c r="P38" i="4"/>
  <c r="E38" i="4"/>
  <c r="D38" i="4"/>
  <c r="C38" i="4"/>
  <c r="F37" i="4"/>
  <c r="E37" i="4"/>
  <c r="P36" i="4"/>
  <c r="E36" i="4"/>
  <c r="P35" i="4"/>
  <c r="E35" i="4"/>
  <c r="P34" i="4"/>
  <c r="E34" i="4"/>
  <c r="D34" i="4"/>
  <c r="C34" i="4"/>
  <c r="F33" i="4"/>
  <c r="E33" i="4"/>
  <c r="P32" i="4"/>
  <c r="E32" i="4"/>
  <c r="P31" i="4"/>
  <c r="E31" i="4"/>
  <c r="P30" i="4"/>
  <c r="E30" i="4"/>
  <c r="D30" i="4"/>
  <c r="C30" i="4"/>
  <c r="P13" i="4"/>
  <c r="F13" i="4"/>
  <c r="E13" i="4"/>
  <c r="P12" i="4"/>
  <c r="E12" i="4"/>
  <c r="P11" i="4"/>
  <c r="E11" i="4"/>
  <c r="P10" i="4"/>
  <c r="E10" i="4"/>
  <c r="D10" i="4"/>
  <c r="C10" i="4"/>
  <c r="P9" i="4"/>
  <c r="F9" i="4"/>
  <c r="E9" i="4"/>
  <c r="P8" i="4"/>
  <c r="E8" i="4"/>
  <c r="P7" i="4"/>
  <c r="E7" i="4"/>
  <c r="P6" i="4"/>
  <c r="E6" i="4"/>
  <c r="D6" i="4"/>
  <c r="C6" i="4"/>
  <c r="E1" i="4"/>
  <c r="P109" i="3"/>
  <c r="F109" i="3"/>
  <c r="E109" i="3"/>
  <c r="P108" i="3"/>
  <c r="E108" i="3"/>
  <c r="P107" i="3"/>
  <c r="E107" i="3"/>
  <c r="P106" i="3"/>
  <c r="E106" i="3"/>
  <c r="D106" i="3"/>
  <c r="C106" i="3"/>
  <c r="F105" i="3"/>
  <c r="E105" i="3"/>
  <c r="P104" i="3"/>
  <c r="E104" i="3"/>
  <c r="P103" i="3"/>
  <c r="E103" i="3"/>
  <c r="P102" i="3"/>
  <c r="E102" i="3"/>
  <c r="D102" i="3"/>
  <c r="C102" i="3"/>
  <c r="F101" i="3"/>
  <c r="E101" i="3"/>
  <c r="P100" i="3"/>
  <c r="E100" i="3"/>
  <c r="P99" i="3"/>
  <c r="E99" i="3"/>
  <c r="P98" i="3"/>
  <c r="E98" i="3"/>
  <c r="D98" i="3"/>
  <c r="C98" i="3"/>
  <c r="F97" i="3"/>
  <c r="E97" i="3"/>
  <c r="P96" i="3"/>
  <c r="E96" i="3"/>
  <c r="P95" i="3"/>
  <c r="E95" i="3"/>
  <c r="P94" i="3"/>
  <c r="E94" i="3"/>
  <c r="D94" i="3"/>
  <c r="C94" i="3"/>
  <c r="F93" i="3"/>
  <c r="E93" i="3"/>
  <c r="P92" i="3"/>
  <c r="E92" i="3"/>
  <c r="P91" i="3"/>
  <c r="E91" i="3"/>
  <c r="P90" i="3"/>
  <c r="E90" i="3"/>
  <c r="D90" i="3"/>
  <c r="C90" i="3"/>
  <c r="F85" i="3"/>
  <c r="E85" i="3"/>
  <c r="P84" i="3"/>
  <c r="E84" i="3"/>
  <c r="P83" i="3"/>
  <c r="E83" i="3"/>
  <c r="P82" i="3"/>
  <c r="E82" i="3"/>
  <c r="D82" i="3"/>
  <c r="C82" i="3"/>
  <c r="F81" i="3"/>
  <c r="E81" i="3"/>
  <c r="P80" i="3"/>
  <c r="E80" i="3"/>
  <c r="P79" i="3"/>
  <c r="E79" i="3"/>
  <c r="P78" i="3"/>
  <c r="E78" i="3"/>
  <c r="D78" i="3"/>
  <c r="C78" i="3"/>
  <c r="F77" i="3"/>
  <c r="E77" i="3"/>
  <c r="P76" i="3"/>
  <c r="E76" i="3"/>
  <c r="P75" i="3"/>
  <c r="E75" i="3"/>
  <c r="P74" i="3"/>
  <c r="E74" i="3"/>
  <c r="D74" i="3"/>
  <c r="C74" i="3"/>
  <c r="F73" i="3"/>
  <c r="E73" i="3"/>
  <c r="P72" i="3"/>
  <c r="E72" i="3"/>
  <c r="P71" i="3"/>
  <c r="E71" i="3"/>
  <c r="P70" i="3"/>
  <c r="E70" i="3"/>
  <c r="D70" i="3"/>
  <c r="C70" i="3"/>
  <c r="F69" i="3"/>
  <c r="E69" i="3"/>
  <c r="P68" i="3"/>
  <c r="E68" i="3"/>
  <c r="P67" i="3"/>
  <c r="E67" i="3"/>
  <c r="P66" i="3"/>
  <c r="E66" i="3"/>
  <c r="D66" i="3"/>
  <c r="C66" i="3"/>
  <c r="F65" i="3"/>
  <c r="E65" i="3"/>
  <c r="P64" i="3"/>
  <c r="E64" i="3"/>
  <c r="P63" i="3"/>
  <c r="E63" i="3"/>
  <c r="P62" i="3"/>
  <c r="E62" i="3"/>
  <c r="D62" i="3"/>
  <c r="C62" i="3"/>
  <c r="F61" i="3"/>
  <c r="E61" i="3"/>
  <c r="P60" i="3"/>
  <c r="E60" i="3"/>
  <c r="P59" i="3"/>
  <c r="E59" i="3"/>
  <c r="P58" i="3"/>
  <c r="E58" i="3"/>
  <c r="D58" i="3"/>
  <c r="C58" i="3"/>
  <c r="F57" i="3"/>
  <c r="E57" i="3"/>
  <c r="P56" i="3"/>
  <c r="E56" i="3"/>
  <c r="P55" i="3"/>
  <c r="E55" i="3"/>
  <c r="P54" i="3"/>
  <c r="E54" i="3"/>
  <c r="D54" i="3"/>
  <c r="C54" i="3"/>
  <c r="F53" i="3"/>
  <c r="E53" i="3"/>
  <c r="P52" i="3"/>
  <c r="E52" i="3"/>
  <c r="P51" i="3"/>
  <c r="E51" i="3"/>
  <c r="P50" i="3"/>
  <c r="E50" i="3"/>
  <c r="D50" i="3"/>
  <c r="C50" i="3"/>
  <c r="F49" i="3"/>
  <c r="E49" i="3"/>
  <c r="P48" i="3"/>
  <c r="E48" i="3"/>
  <c r="P47" i="3"/>
  <c r="E47" i="3"/>
  <c r="P46" i="3"/>
  <c r="E46" i="3"/>
  <c r="D46" i="3"/>
  <c r="C46" i="3"/>
  <c r="F45" i="3"/>
  <c r="E45" i="3"/>
  <c r="P44" i="3"/>
  <c r="E44" i="3"/>
  <c r="P43" i="3"/>
  <c r="E43" i="3"/>
  <c r="P42" i="3"/>
  <c r="E42" i="3"/>
  <c r="D42" i="3"/>
  <c r="C42" i="3"/>
  <c r="F37" i="3"/>
  <c r="E37" i="3"/>
  <c r="P36" i="3"/>
  <c r="E36" i="3"/>
  <c r="P35" i="3"/>
  <c r="E35" i="3"/>
  <c r="P34" i="3"/>
  <c r="E34" i="3"/>
  <c r="D34" i="3"/>
  <c r="C34" i="3"/>
  <c r="P13" i="3"/>
  <c r="F13" i="3"/>
  <c r="E13" i="3"/>
  <c r="P12" i="3"/>
  <c r="E12" i="3"/>
  <c r="P11" i="3"/>
  <c r="E11" i="3"/>
  <c r="P10" i="3"/>
  <c r="E10" i="3"/>
  <c r="D10" i="3"/>
  <c r="C10" i="3"/>
  <c r="P9" i="3"/>
  <c r="F9" i="3"/>
  <c r="E9" i="3"/>
  <c r="P8" i="3"/>
  <c r="E8" i="3"/>
  <c r="P7" i="3"/>
  <c r="E7" i="3"/>
  <c r="P6" i="3"/>
  <c r="E6" i="3"/>
  <c r="D6" i="3"/>
  <c r="C6" i="3"/>
  <c r="E1" i="3"/>
  <c r="P109" i="2"/>
  <c r="F109" i="2"/>
  <c r="E109" i="2"/>
  <c r="P108" i="2"/>
  <c r="E108" i="2"/>
  <c r="P107" i="2"/>
  <c r="E107" i="2"/>
  <c r="P106" i="2"/>
  <c r="E106" i="2"/>
  <c r="D106" i="2"/>
  <c r="C106" i="2"/>
  <c r="F105" i="2"/>
  <c r="E105" i="2"/>
  <c r="P104" i="2"/>
  <c r="E104" i="2"/>
  <c r="P103" i="2"/>
  <c r="E103" i="2"/>
  <c r="P102" i="2"/>
  <c r="E102" i="2"/>
  <c r="D102" i="2"/>
  <c r="C102" i="2"/>
  <c r="F101" i="2"/>
  <c r="E101" i="2"/>
  <c r="P100" i="2"/>
  <c r="E100" i="2"/>
  <c r="P99" i="2"/>
  <c r="E99" i="2"/>
  <c r="P98" i="2"/>
  <c r="E98" i="2"/>
  <c r="D98" i="2"/>
  <c r="C98" i="2"/>
  <c r="F97" i="2"/>
  <c r="E97" i="2"/>
  <c r="P96" i="2"/>
  <c r="E96" i="2"/>
  <c r="P95" i="2"/>
  <c r="E95" i="2"/>
  <c r="P94" i="2"/>
  <c r="E94" i="2"/>
  <c r="D94" i="2"/>
  <c r="C94" i="2"/>
  <c r="F93" i="2"/>
  <c r="E93" i="2"/>
  <c r="P92" i="2"/>
  <c r="E92" i="2"/>
  <c r="P91" i="2"/>
  <c r="E91" i="2"/>
  <c r="P90" i="2"/>
  <c r="E90" i="2"/>
  <c r="D90" i="2"/>
  <c r="C90" i="2"/>
  <c r="F85" i="2"/>
  <c r="E85" i="2"/>
  <c r="P84" i="2"/>
  <c r="E84" i="2"/>
  <c r="P83" i="2"/>
  <c r="E83" i="2"/>
  <c r="P82" i="2"/>
  <c r="E82" i="2"/>
  <c r="D82" i="2"/>
  <c r="C82" i="2"/>
  <c r="F81" i="2"/>
  <c r="E81" i="2"/>
  <c r="P80" i="2"/>
  <c r="E80" i="2"/>
  <c r="P79" i="2"/>
  <c r="E79" i="2"/>
  <c r="P78" i="2"/>
  <c r="E78" i="2"/>
  <c r="D78" i="2"/>
  <c r="C78" i="2"/>
  <c r="F77" i="2"/>
  <c r="E77" i="2"/>
  <c r="P76" i="2"/>
  <c r="E76" i="2"/>
  <c r="P75" i="2"/>
  <c r="E75" i="2"/>
  <c r="P74" i="2"/>
  <c r="E74" i="2"/>
  <c r="D74" i="2"/>
  <c r="C74" i="2"/>
  <c r="F73" i="2"/>
  <c r="E73" i="2"/>
  <c r="P72" i="2"/>
  <c r="E72" i="2"/>
  <c r="P71" i="2"/>
  <c r="E71" i="2"/>
  <c r="P70" i="2"/>
  <c r="E70" i="2"/>
  <c r="D70" i="2"/>
  <c r="C70" i="2"/>
  <c r="F69" i="2"/>
  <c r="E69" i="2"/>
  <c r="P68" i="2"/>
  <c r="E68" i="2"/>
  <c r="P67" i="2"/>
  <c r="E67" i="2"/>
  <c r="P66" i="2"/>
  <c r="E66" i="2"/>
  <c r="D66" i="2"/>
  <c r="C66" i="2"/>
  <c r="F65" i="2"/>
  <c r="E65" i="2"/>
  <c r="P64" i="2"/>
  <c r="E64" i="2"/>
  <c r="P63" i="2"/>
  <c r="E63" i="2"/>
  <c r="P62" i="2"/>
  <c r="E62" i="2"/>
  <c r="D62" i="2"/>
  <c r="C62" i="2"/>
  <c r="F61" i="2"/>
  <c r="E61" i="2"/>
  <c r="P60" i="2"/>
  <c r="E60" i="2"/>
  <c r="P59" i="2"/>
  <c r="E59" i="2"/>
  <c r="P58" i="2"/>
  <c r="E58" i="2"/>
  <c r="D58" i="2"/>
  <c r="C58" i="2"/>
  <c r="F57" i="2"/>
  <c r="E57" i="2"/>
  <c r="P56" i="2"/>
  <c r="E56" i="2"/>
  <c r="P55" i="2"/>
  <c r="E55" i="2"/>
  <c r="P54" i="2"/>
  <c r="E54" i="2"/>
  <c r="D54" i="2"/>
  <c r="C54" i="2"/>
  <c r="F53" i="2"/>
  <c r="E53" i="2"/>
  <c r="P52" i="2"/>
  <c r="E52" i="2"/>
  <c r="P51" i="2"/>
  <c r="E51" i="2"/>
  <c r="P50" i="2"/>
  <c r="E50" i="2"/>
  <c r="D50" i="2"/>
  <c r="C50" i="2"/>
  <c r="F49" i="2"/>
  <c r="E49" i="2"/>
  <c r="P48" i="2"/>
  <c r="E48" i="2"/>
  <c r="P47" i="2"/>
  <c r="E47" i="2"/>
  <c r="P46" i="2"/>
  <c r="E46" i="2"/>
  <c r="D46" i="2"/>
  <c r="C46" i="2"/>
  <c r="F45" i="2"/>
  <c r="E45" i="2"/>
  <c r="P44" i="2"/>
  <c r="E44" i="2"/>
  <c r="P43" i="2"/>
  <c r="E43" i="2"/>
  <c r="P42" i="2"/>
  <c r="E42" i="2"/>
  <c r="D42" i="2"/>
  <c r="C42" i="2"/>
  <c r="F41" i="2"/>
  <c r="E41" i="2"/>
  <c r="P40" i="2"/>
  <c r="E40" i="2"/>
  <c r="P39" i="2"/>
  <c r="E39" i="2"/>
  <c r="P38" i="2"/>
  <c r="E38" i="2"/>
  <c r="D38" i="2"/>
  <c r="C38" i="2"/>
  <c r="F33" i="2"/>
  <c r="E33" i="2"/>
  <c r="P32" i="2"/>
  <c r="E32" i="2"/>
  <c r="P31" i="2"/>
  <c r="E31" i="2"/>
  <c r="P30" i="2"/>
  <c r="E30" i="2"/>
  <c r="D30" i="2"/>
  <c r="C30" i="2"/>
  <c r="P13" i="2"/>
  <c r="F13" i="2"/>
  <c r="E13" i="2"/>
  <c r="P12" i="2"/>
  <c r="E12" i="2"/>
  <c r="P11" i="2"/>
  <c r="E11" i="2"/>
  <c r="P10" i="2"/>
  <c r="E10" i="2"/>
  <c r="D10" i="2"/>
  <c r="C10" i="2"/>
  <c r="P9" i="2"/>
  <c r="F9" i="2"/>
  <c r="E9" i="2"/>
  <c r="P8" i="2"/>
  <c r="E8" i="2"/>
  <c r="P7" i="2"/>
  <c r="E7" i="2"/>
  <c r="P6" i="2"/>
  <c r="E6" i="2"/>
  <c r="D6" i="2"/>
  <c r="C6" i="2"/>
  <c r="E1" i="2"/>
  <c r="P109" i="1"/>
  <c r="F109" i="1"/>
  <c r="E109" i="1"/>
  <c r="P108" i="1"/>
  <c r="E108" i="1"/>
  <c r="P107" i="1"/>
  <c r="E107" i="1"/>
  <c r="P106" i="1"/>
  <c r="E106" i="1"/>
  <c r="D106" i="1"/>
  <c r="C106" i="1"/>
  <c r="F105" i="1"/>
  <c r="E105" i="1"/>
  <c r="P104" i="1"/>
  <c r="E104" i="1"/>
  <c r="P103" i="1"/>
  <c r="E103" i="1"/>
  <c r="P102" i="1"/>
  <c r="E102" i="1"/>
  <c r="D102" i="1"/>
  <c r="C102" i="1"/>
  <c r="F101" i="1"/>
  <c r="E101" i="1"/>
  <c r="P100" i="1"/>
  <c r="E100" i="1"/>
  <c r="P99" i="1"/>
  <c r="E99" i="1"/>
  <c r="P98" i="1"/>
  <c r="E98" i="1"/>
  <c r="D98" i="1"/>
  <c r="C98" i="1"/>
  <c r="F97" i="1"/>
  <c r="E97" i="1"/>
  <c r="P96" i="1"/>
  <c r="E96" i="1"/>
  <c r="P95" i="1"/>
  <c r="E95" i="1"/>
  <c r="P94" i="1"/>
  <c r="E94" i="1"/>
  <c r="D94" i="1"/>
  <c r="C94" i="1"/>
  <c r="F93" i="1"/>
  <c r="E93" i="1"/>
  <c r="P92" i="1"/>
  <c r="E92" i="1"/>
  <c r="P91" i="1"/>
  <c r="E91" i="1"/>
  <c r="P90" i="1"/>
  <c r="E90" i="1"/>
  <c r="D90" i="1"/>
  <c r="C90" i="1"/>
  <c r="F85" i="1"/>
  <c r="E85" i="1"/>
  <c r="P84" i="1"/>
  <c r="E84" i="1"/>
  <c r="P83" i="1"/>
  <c r="E83" i="1"/>
  <c r="P82" i="1"/>
  <c r="E82" i="1"/>
  <c r="D82" i="1"/>
  <c r="C82" i="1"/>
  <c r="F81" i="1"/>
  <c r="E81" i="1"/>
  <c r="P80" i="1"/>
  <c r="E80" i="1"/>
  <c r="P79" i="1"/>
  <c r="E79" i="1"/>
  <c r="P78" i="1"/>
  <c r="E78" i="1"/>
  <c r="D78" i="1"/>
  <c r="C78" i="1"/>
  <c r="F77" i="1"/>
  <c r="E77" i="1"/>
  <c r="P76" i="1"/>
  <c r="E76" i="1"/>
  <c r="P75" i="1"/>
  <c r="E75" i="1"/>
  <c r="P74" i="1"/>
  <c r="E74" i="1"/>
  <c r="D74" i="1"/>
  <c r="C74" i="1"/>
  <c r="F73" i="1"/>
  <c r="E73" i="1"/>
  <c r="P72" i="1"/>
  <c r="E72" i="1"/>
  <c r="P71" i="1"/>
  <c r="E71" i="1"/>
  <c r="P70" i="1"/>
  <c r="E70" i="1"/>
  <c r="D70" i="1"/>
  <c r="C70" i="1"/>
  <c r="F69" i="1"/>
  <c r="E69" i="1"/>
  <c r="P68" i="1"/>
  <c r="E68" i="1"/>
  <c r="P67" i="1"/>
  <c r="E67" i="1"/>
  <c r="P66" i="1"/>
  <c r="E66" i="1"/>
  <c r="D66" i="1"/>
  <c r="C66" i="1"/>
  <c r="F65" i="1"/>
  <c r="E65" i="1"/>
  <c r="P64" i="1"/>
  <c r="E64" i="1"/>
  <c r="P63" i="1"/>
  <c r="E63" i="1"/>
  <c r="P62" i="1"/>
  <c r="E62" i="1"/>
  <c r="D62" i="1"/>
  <c r="C62" i="1"/>
  <c r="F61" i="1"/>
  <c r="E61" i="1"/>
  <c r="P60" i="1"/>
  <c r="E60" i="1"/>
  <c r="P59" i="1"/>
  <c r="E59" i="1"/>
  <c r="P58" i="1"/>
  <c r="E58" i="1"/>
  <c r="D58" i="1"/>
  <c r="C58" i="1"/>
  <c r="F57" i="1"/>
  <c r="E57" i="1"/>
  <c r="P56" i="1"/>
  <c r="E56" i="1"/>
  <c r="P55" i="1"/>
  <c r="E55" i="1"/>
  <c r="P54" i="1"/>
  <c r="E54" i="1"/>
  <c r="D54" i="1"/>
  <c r="C54" i="1"/>
  <c r="F53" i="1"/>
  <c r="E53" i="1"/>
  <c r="P52" i="1"/>
  <c r="E52" i="1"/>
  <c r="P51" i="1"/>
  <c r="E51" i="1"/>
  <c r="P50" i="1"/>
  <c r="E50" i="1"/>
  <c r="D50" i="1"/>
  <c r="C50" i="1"/>
  <c r="F49" i="1"/>
  <c r="E49" i="1"/>
  <c r="P48" i="1"/>
  <c r="E48" i="1"/>
  <c r="P47" i="1"/>
  <c r="E47" i="1"/>
  <c r="P46" i="1"/>
  <c r="E46" i="1"/>
  <c r="D46" i="1"/>
  <c r="C46" i="1"/>
  <c r="F45" i="1"/>
  <c r="E45" i="1"/>
  <c r="P44" i="1"/>
  <c r="E44" i="1"/>
  <c r="P43" i="1"/>
  <c r="E43" i="1"/>
  <c r="P42" i="1"/>
  <c r="E42" i="1"/>
  <c r="D42" i="1"/>
  <c r="C42" i="1"/>
  <c r="F41" i="1"/>
  <c r="E41" i="1"/>
  <c r="P40" i="1"/>
  <c r="E40" i="1"/>
  <c r="P39" i="1"/>
  <c r="E39" i="1"/>
  <c r="P38" i="1"/>
  <c r="E38" i="1"/>
  <c r="D38" i="1"/>
  <c r="C38" i="1"/>
  <c r="F37" i="1"/>
  <c r="E37" i="1"/>
  <c r="P36" i="1"/>
  <c r="E36" i="1"/>
  <c r="P35" i="1"/>
  <c r="E35" i="1"/>
  <c r="P34" i="1"/>
  <c r="E34" i="1"/>
  <c r="D34" i="1"/>
  <c r="C34" i="1"/>
  <c r="P13" i="1"/>
  <c r="F13" i="1"/>
  <c r="E13" i="1"/>
  <c r="P12" i="1"/>
  <c r="E12" i="1"/>
  <c r="P11" i="1"/>
  <c r="E11" i="1"/>
  <c r="P10" i="1"/>
  <c r="E10" i="1"/>
  <c r="D10" i="1"/>
  <c r="C10" i="1"/>
  <c r="P9" i="1"/>
  <c r="F9" i="1"/>
  <c r="E9" i="1"/>
  <c r="P8" i="1"/>
  <c r="E8" i="1"/>
  <c r="P7" i="1"/>
  <c r="E7" i="1"/>
  <c r="P6" i="1"/>
  <c r="E6" i="1"/>
  <c r="D6" i="1"/>
  <c r="C6" i="1"/>
  <c r="E1" i="1"/>
  <c r="A6" i="4" l="1"/>
  <c r="A6" i="3"/>
  <c r="A6" i="2"/>
  <c r="A6" i="1"/>
  <c r="A10" i="4" l="1"/>
  <c r="A10" i="3"/>
  <c r="A10" i="2"/>
  <c r="A10" i="1"/>
  <c r="A14" i="4" l="1"/>
  <c r="A14" i="3"/>
  <c r="A14" i="2"/>
  <c r="A14" i="1"/>
  <c r="A106" i="4" l="1"/>
  <c r="A106" i="3"/>
  <c r="A106" i="2"/>
  <c r="A106" i="1"/>
  <c r="A18" i="4" l="1"/>
  <c r="A18" i="3"/>
  <c r="A18" i="2"/>
  <c r="A18" i="1"/>
  <c r="A22" i="4" l="1"/>
  <c r="A22" i="3"/>
  <c r="A22" i="2"/>
  <c r="A22" i="1"/>
  <c r="A26" i="4" l="1"/>
  <c r="A26" i="3"/>
  <c r="A26" i="2"/>
  <c r="A26" i="1"/>
  <c r="A30" i="4" l="1"/>
  <c r="A30" i="3"/>
  <c r="A30" i="2"/>
  <c r="A30" i="1"/>
  <c r="A34" i="4" l="1"/>
  <c r="A34" i="3"/>
  <c r="A34" i="2"/>
  <c r="A34" i="1"/>
  <c r="A38" i="4" l="1"/>
  <c r="A38" i="3"/>
  <c r="A38" i="2"/>
  <c r="A38" i="1"/>
  <c r="A42" i="4" l="1"/>
  <c r="A42" i="3"/>
  <c r="A42" i="2"/>
  <c r="A42" i="1"/>
  <c r="A46" i="4" l="1"/>
  <c r="A46" i="3"/>
  <c r="A46" i="2"/>
  <c r="A46" i="1"/>
  <c r="A50" i="4" l="1"/>
  <c r="A50" i="3"/>
  <c r="A50" i="2"/>
  <c r="A50" i="1"/>
  <c r="A54" i="4" l="1"/>
  <c r="A54" i="3"/>
  <c r="A54" i="2"/>
  <c r="A54" i="1"/>
  <c r="A58" i="4" l="1"/>
  <c r="A58" i="3"/>
  <c r="A58" i="2"/>
  <c r="A58" i="1"/>
  <c r="A62" i="4" l="1"/>
  <c r="A62" i="3"/>
  <c r="A62" i="2"/>
  <c r="A62" i="1"/>
  <c r="A66" i="4" l="1"/>
  <c r="A66" i="3"/>
  <c r="A66" i="2"/>
  <c r="A66" i="1"/>
  <c r="A70" i="4" l="1"/>
  <c r="A70" i="3"/>
  <c r="A70" i="2"/>
  <c r="A70" i="1"/>
  <c r="A74" i="4" l="1"/>
  <c r="A74" i="3"/>
  <c r="A74" i="2"/>
  <c r="A74" i="1"/>
  <c r="A78" i="4" l="1"/>
  <c r="A78" i="3"/>
  <c r="A78" i="2"/>
  <c r="A78" i="1"/>
  <c r="A82" i="4" l="1"/>
  <c r="A82" i="3"/>
  <c r="A82" i="2"/>
  <c r="A82" i="1"/>
  <c r="A86" i="4" l="1"/>
  <c r="A86" i="3"/>
  <c r="A86" i="2"/>
  <c r="A86" i="1"/>
  <c r="A90" i="4" l="1"/>
  <c r="A90" i="3"/>
  <c r="A90" i="2"/>
  <c r="A90" i="1"/>
  <c r="A94" i="4" l="1"/>
  <c r="A94" i="3"/>
  <c r="A94" i="2"/>
  <c r="A94" i="1"/>
  <c r="A98" i="4" l="1"/>
  <c r="A98" i="3"/>
  <c r="A98" i="2"/>
  <c r="A98" i="1"/>
  <c r="A102" i="4" l="1"/>
  <c r="A102" i="3"/>
  <c r="A102" i="2"/>
  <c r="A102" i="1"/>
</calcChain>
</file>

<file path=xl/comments1.xml><?xml version="1.0" encoding="utf-8"?>
<comments xmlns="http://schemas.openxmlformats.org/spreadsheetml/2006/main">
  <authors>
    <author>作成者</author>
  </authors>
  <commentList>
    <comment ref="C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Administrator</t>
        </r>
      </text>
    </comment>
  </commentList>
</comments>
</file>

<file path=xl/sharedStrings.xml><?xml version="1.0" encoding="utf-8"?>
<sst xmlns="http://schemas.openxmlformats.org/spreadsheetml/2006/main" count="2306" uniqueCount="210">
  <si>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</si>
  <si>
    <t>館野小学校</t>
    <rPh sb="0" eb="1">
      <t>タチ</t>
    </rPh>
    <rPh sb="1" eb="2">
      <t>ノ</t>
    </rPh>
    <rPh sb="2" eb="5">
      <t>ショウガッコウ</t>
    </rPh>
    <phoneticPr fontId="3"/>
  </si>
  <si>
    <t>●</t>
    <phoneticPr fontId="3"/>
  </si>
  <si>
    <t>日</t>
    <rPh sb="0" eb="1">
      <t>ヒ</t>
    </rPh>
    <phoneticPr fontId="3"/>
  </si>
  <si>
    <t>曜</t>
    <rPh sb="0" eb="1">
      <t>ヨウ</t>
    </rPh>
    <phoneticPr fontId="3"/>
  </si>
  <si>
    <t>献　立　名</t>
    <rPh sb="0" eb="1">
      <t>ケン</t>
    </rPh>
    <rPh sb="2" eb="3">
      <t>リツ</t>
    </rPh>
    <rPh sb="4" eb="5">
      <t>メイ</t>
    </rPh>
    <phoneticPr fontId="3"/>
  </si>
  <si>
    <t>血や肉、骨になる</t>
    <rPh sb="0" eb="1">
      <t>チ</t>
    </rPh>
    <rPh sb="2" eb="3">
      <t>ニク</t>
    </rPh>
    <rPh sb="4" eb="5">
      <t>ホネ</t>
    </rPh>
    <phoneticPr fontId="12"/>
  </si>
  <si>
    <t>体の調子を整える</t>
    <rPh sb="0" eb="1">
      <t>カラダ</t>
    </rPh>
    <rPh sb="2" eb="4">
      <t>チョウシ</t>
    </rPh>
    <rPh sb="5" eb="6">
      <t>トトノ</t>
    </rPh>
    <phoneticPr fontId="12"/>
  </si>
  <si>
    <t>熱や力になる</t>
    <rPh sb="0" eb="1">
      <t>ネツ</t>
    </rPh>
    <rPh sb="2" eb="3">
      <t>チカラ</t>
    </rPh>
    <phoneticPr fontId="12"/>
  </si>
  <si>
    <t>エネルギー</t>
    <phoneticPr fontId="3"/>
  </si>
  <si>
    <t>たんぱく質</t>
    <rPh sb="4" eb="5">
      <t>シツ</t>
    </rPh>
    <phoneticPr fontId="3"/>
  </si>
  <si>
    <t>主食</t>
    <rPh sb="0" eb="2">
      <t>シュショク</t>
    </rPh>
    <phoneticPr fontId="3"/>
  </si>
  <si>
    <t>牛乳</t>
    <phoneticPr fontId="3"/>
  </si>
  <si>
    <t>おかず</t>
    <phoneticPr fontId="3"/>
  </si>
  <si>
    <t>赤色の食品</t>
    <rPh sb="0" eb="2">
      <t>アカイロ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</si>
  <si>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</si>
  <si>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黄色の食品</t>
    <rPh sb="0" eb="2">
      <t>キイロ</t>
    </rPh>
    <rPh sb="3" eb="5">
      <t>ショクヒン</t>
    </rPh>
    <phoneticPr fontId="3"/>
  </si>
  <si>
    <t>脂質</t>
    <rPh sb="0" eb="1">
      <t>アブラ</t>
    </rPh>
    <rPh sb="1" eb="2">
      <t>シツ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</si>
  <si>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</si>
  <si>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月</t>
    <rPh sb="0" eb="1">
      <t>ゲツ</t>
    </rPh>
    <phoneticPr fontId="3"/>
  </si>
  <si>
    <t>Kcal</t>
    <phoneticPr fontId="3"/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</si>
  <si>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</si>
  <si>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ｇ</t>
    <phoneticPr fontId="3"/>
  </si>
  <si>
    <t>火</t>
    <rPh sb="0" eb="1">
      <t>カ</t>
    </rPh>
    <phoneticPr fontId="3"/>
  </si>
  <si>
    <t>水</t>
    <rPh sb="0" eb="1">
      <t>スイ</t>
    </rPh>
    <phoneticPr fontId="3"/>
  </si>
  <si>
    <t>即位の日</t>
    <rPh sb="0" eb="2">
      <t>ソクイ</t>
    </rPh>
    <rPh sb="3" eb="4">
      <t>ヒ</t>
    </rPh>
    <phoneticPr fontId="3"/>
  </si>
  <si>
    <t>●</t>
    <phoneticPr fontId="3"/>
  </si>
  <si>
    <t>●</t>
    <phoneticPr fontId="3"/>
  </si>
  <si>
    <t>木</t>
    <rPh sb="0" eb="1">
      <t>モク</t>
    </rPh>
    <phoneticPr fontId="3"/>
  </si>
  <si>
    <t>国民の休日</t>
    <rPh sb="0" eb="2">
      <t>コクミン</t>
    </rPh>
    <rPh sb="3" eb="5">
      <t>キュウジツ</t>
    </rPh>
    <phoneticPr fontId="3"/>
  </si>
  <si>
    <t>●</t>
    <phoneticPr fontId="3"/>
  </si>
  <si>
    <t>金</t>
    <rPh sb="0" eb="1">
      <t>キン</t>
    </rPh>
    <phoneticPr fontId="3"/>
  </si>
  <si>
    <t>憲法記念日</t>
    <rPh sb="0" eb="5">
      <t>ケンポウキネンビ</t>
    </rPh>
    <phoneticPr fontId="3"/>
  </si>
  <si>
    <t>●</t>
    <phoneticPr fontId="3"/>
  </si>
  <si>
    <t>子どもの日のふりかえ休日</t>
    <rPh sb="0" eb="1">
      <t>コ</t>
    </rPh>
    <rPh sb="4" eb="5">
      <t>ヒ</t>
    </rPh>
    <rPh sb="10" eb="12">
      <t>キュウジツ</t>
    </rPh>
    <phoneticPr fontId="3"/>
  </si>
  <si>
    <t>えんそくよび日</t>
    <rPh sb="6" eb="7">
      <t>ヒ</t>
    </rPh>
    <phoneticPr fontId="3"/>
  </si>
  <si>
    <t>牛乳</t>
    <rPh sb="0" eb="2">
      <t>ギュウニュウ</t>
    </rPh>
    <phoneticPr fontId="3"/>
  </si>
  <si>
    <t>鶏肉</t>
  </si>
  <si>
    <t>白飯</t>
  </si>
  <si>
    <t>にんじん</t>
  </si>
  <si>
    <t>もやし</t>
  </si>
  <si>
    <t>さば</t>
  </si>
  <si>
    <t>うすあげ</t>
  </si>
  <si>
    <t>三温糖</t>
  </si>
  <si>
    <t>スナップえんどう</t>
  </si>
  <si>
    <t>キャベツ</t>
  </si>
  <si>
    <t>●</t>
    <phoneticPr fontId="3"/>
  </si>
  <si>
    <t>みそ</t>
  </si>
  <si>
    <t>じゃがいも</t>
  </si>
  <si>
    <t>しょうが</t>
  </si>
  <si>
    <t>たけのこ</t>
  </si>
  <si>
    <t>かつおぶし</t>
  </si>
  <si>
    <t>しお昆布</t>
  </si>
  <si>
    <t>ごま</t>
  </si>
  <si>
    <t>ねぎ</t>
  </si>
  <si>
    <t>ごぼう</t>
  </si>
  <si>
    <t>かぼちゃ</t>
  </si>
  <si>
    <t>小麦粉</t>
  </si>
  <si>
    <t>サラダ油</t>
  </si>
  <si>
    <t>山菜</t>
  </si>
  <si>
    <t>焼きかまぼこ</t>
  </si>
  <si>
    <t>米粉</t>
  </si>
  <si>
    <t>たまねぎ</t>
  </si>
  <si>
    <t>わかめ</t>
  </si>
  <si>
    <t>うどん</t>
  </si>
  <si>
    <t>干ししいたけ</t>
  </si>
  <si>
    <t>大豆ペースト</t>
    <phoneticPr fontId="3"/>
  </si>
  <si>
    <t>バター</t>
  </si>
  <si>
    <t>Kcal</t>
    <phoneticPr fontId="3"/>
  </si>
  <si>
    <t>ヨーグルト</t>
  </si>
  <si>
    <t>生クリーム</t>
  </si>
  <si>
    <t>トマト缶</t>
  </si>
  <si>
    <t>きゅうり</t>
  </si>
  <si>
    <t>ｇ</t>
    <phoneticPr fontId="3"/>
  </si>
  <si>
    <t>豚肉</t>
  </si>
  <si>
    <t>魚ふりかけ</t>
  </si>
  <si>
    <t>マヨネーズ</t>
  </si>
  <si>
    <t>にんにく</t>
  </si>
  <si>
    <t>●</t>
    <phoneticPr fontId="3"/>
  </si>
  <si>
    <t>●大豆</t>
  </si>
  <si>
    <t>白いんげん豆</t>
  </si>
  <si>
    <t>●</t>
    <phoneticPr fontId="3"/>
  </si>
  <si>
    <t>ししゃも</t>
  </si>
  <si>
    <t>パセリ</t>
  </si>
  <si>
    <t>●キャベツ</t>
  </si>
  <si>
    <t>鶏卵</t>
  </si>
  <si>
    <t>えのきたけ</t>
  </si>
  <si>
    <t>ｇ</t>
    <phoneticPr fontId="3"/>
  </si>
  <si>
    <t>パン粉</t>
  </si>
  <si>
    <t>ゆかり粉</t>
  </si>
  <si>
    <t>つきこんにゃく</t>
  </si>
  <si>
    <t>ｇ</t>
    <phoneticPr fontId="3"/>
  </si>
  <si>
    <t>焼き豆腐</t>
  </si>
  <si>
    <t>ベーコン</t>
  </si>
  <si>
    <t>コーン</t>
  </si>
  <si>
    <t>チーズ</t>
  </si>
  <si>
    <t>青ピーマン</t>
  </si>
  <si>
    <t>●アスパラガス</t>
  </si>
  <si>
    <t>ロースハム　</t>
    <phoneticPr fontId="3"/>
  </si>
  <si>
    <t>しめじ</t>
  </si>
  <si>
    <t>●</t>
    <phoneticPr fontId="3"/>
  </si>
  <si>
    <t>ぶどうゼリー</t>
  </si>
  <si>
    <t>赤ピーマン</t>
  </si>
  <si>
    <t>マッシュルーム</t>
  </si>
  <si>
    <t>ひよこ豆</t>
    <rPh sb="3" eb="4">
      <t>マメ</t>
    </rPh>
    <phoneticPr fontId="3"/>
  </si>
  <si>
    <t>Kcal</t>
    <phoneticPr fontId="3"/>
  </si>
  <si>
    <t>大豆ペースト</t>
  </si>
  <si>
    <t>片栗粉</t>
  </si>
  <si>
    <t>ブロッコリー</t>
  </si>
  <si>
    <t>まぐろフレーク</t>
  </si>
  <si>
    <t>ｇ</t>
    <phoneticPr fontId="3"/>
  </si>
  <si>
    <t>絹ごし豆腐</t>
  </si>
  <si>
    <t>いんげん豆</t>
    <rPh sb="4" eb="5">
      <t>マメ</t>
    </rPh>
    <phoneticPr fontId="3"/>
  </si>
  <si>
    <t>珠洲市の献立</t>
    <rPh sb="0" eb="3">
      <t>スズシ</t>
    </rPh>
    <rPh sb="4" eb="6">
      <t>コンダテ</t>
    </rPh>
    <phoneticPr fontId="3"/>
  </si>
  <si>
    <t>Kcal</t>
    <phoneticPr fontId="3"/>
  </si>
  <si>
    <t>フランクフルトソーセージ</t>
    <phoneticPr fontId="3"/>
  </si>
  <si>
    <t>こまつな</t>
  </si>
  <si>
    <t>牛肉</t>
  </si>
  <si>
    <t>ひじき</t>
  </si>
  <si>
    <t>だいこん</t>
  </si>
  <si>
    <t>さつまあげ</t>
  </si>
  <si>
    <t>切り干し大根</t>
  </si>
  <si>
    <t>Kcal</t>
    <phoneticPr fontId="3"/>
  </si>
  <si>
    <t>ホキ</t>
  </si>
  <si>
    <t>ごま油</t>
  </si>
  <si>
    <t>白みそ</t>
  </si>
  <si>
    <t>ｇ</t>
    <phoneticPr fontId="3"/>
  </si>
  <si>
    <t>ロースハム</t>
  </si>
  <si>
    <t>あつあげ</t>
  </si>
  <si>
    <t>●大豆ペースト</t>
  </si>
  <si>
    <t>水あめ</t>
  </si>
  <si>
    <t>ロースハム　　</t>
  </si>
  <si>
    <t>卵スプレッド</t>
  </si>
  <si>
    <t>むぎ飯</t>
  </si>
  <si>
    <t>Kcal</t>
    <phoneticPr fontId="3"/>
  </si>
  <si>
    <t>ｇ</t>
    <phoneticPr fontId="3"/>
  </si>
  <si>
    <t>●</t>
    <phoneticPr fontId="3"/>
  </si>
  <si>
    <t>さくら麦飯</t>
  </si>
  <si>
    <t>さやいんげん</t>
  </si>
  <si>
    <t>ｇ</t>
    <phoneticPr fontId="3"/>
  </si>
  <si>
    <t>豆乳</t>
  </si>
  <si>
    <t>●しいたけ</t>
  </si>
  <si>
    <t>木綿豆腐</t>
  </si>
  <si>
    <t>Kcal</t>
    <phoneticPr fontId="3"/>
  </si>
  <si>
    <t>ギョウザ</t>
  </si>
  <si>
    <t>●大豆たんぱく</t>
  </si>
  <si>
    <t>カレールウ</t>
  </si>
  <si>
    <t>マスカットゼリー</t>
  </si>
  <si>
    <t>みかん缶</t>
  </si>
  <si>
    <t>ミルクゼリー</t>
  </si>
  <si>
    <t>黄桃缶</t>
  </si>
  <si>
    <t>りんごゼリー</t>
  </si>
  <si>
    <t>パイン缶</t>
  </si>
  <si>
    <t>運動会ふりかえ休日</t>
    <rPh sb="0" eb="3">
      <t>ウンドウカイ</t>
    </rPh>
    <rPh sb="7" eb="9">
      <t>キュウジツ</t>
    </rPh>
    <phoneticPr fontId="3"/>
  </si>
  <si>
    <t>豆腐</t>
  </si>
  <si>
    <t>しらす干し</t>
  </si>
  <si>
    <t>食パン</t>
  </si>
  <si>
    <t>トマト水煮</t>
  </si>
  <si>
    <t>Kcal</t>
    <phoneticPr fontId="3"/>
  </si>
  <si>
    <t>えび</t>
  </si>
  <si>
    <t>マカロニ</t>
  </si>
  <si>
    <t>ジャム</t>
  </si>
  <si>
    <t>オリーブ油</t>
  </si>
  <si>
    <t>バジル</t>
  </si>
  <si>
    <t>あさりむき身</t>
  </si>
  <si>
    <t>アーモンド</t>
  </si>
  <si>
    <t>セロリ</t>
  </si>
  <si>
    <t>チンゲンサイ</t>
  </si>
  <si>
    <t>大豆たんぱく</t>
  </si>
  <si>
    <t>がんもどき</t>
  </si>
  <si>
    <t>えだまめ</t>
  </si>
  <si>
    <t>春巻き</t>
  </si>
  <si>
    <t>緑豆春雨</t>
  </si>
  <si>
    <t>牛乳</t>
  </si>
  <si>
    <t>※都合により献立の内容を一部変更する場合があります。</t>
    <rPh sb="1" eb="3">
      <t>ツゴウ</t>
    </rPh>
    <rPh sb="6" eb="8">
      <t>コンダテ</t>
    </rPh>
    <rPh sb="9" eb="11">
      <t>ナイヨウ</t>
    </rPh>
    <rPh sb="12" eb="14">
      <t>イチブ</t>
    </rPh>
    <rPh sb="14" eb="16">
      <t>ヘンコウ</t>
    </rPh>
    <rPh sb="18" eb="20">
      <t>バアイ</t>
    </rPh>
    <phoneticPr fontId="3"/>
  </si>
  <si>
    <t>※主な食材料名は、食品の栄養的な働きにより、赤、緑、黄のグループに分けて記載してあります。</t>
    <rPh sb="1" eb="2">
      <t>オモ</t>
    </rPh>
    <rPh sb="3" eb="5">
      <t>ショクザイ</t>
    </rPh>
    <rPh sb="5" eb="6">
      <t>リョウ</t>
    </rPh>
    <rPh sb="6" eb="7">
      <t>メイ</t>
    </rPh>
    <rPh sb="9" eb="11">
      <t>ショクヒン</t>
    </rPh>
    <rPh sb="12" eb="15">
      <t>エイヨウテキ</t>
    </rPh>
    <rPh sb="16" eb="17">
      <t>ハタラ</t>
    </rPh>
    <rPh sb="22" eb="23">
      <t>アカ</t>
    </rPh>
    <rPh sb="24" eb="25">
      <t>ミドリ</t>
    </rPh>
    <rPh sb="26" eb="27">
      <t>キ</t>
    </rPh>
    <rPh sb="33" eb="34">
      <t>ワ</t>
    </rPh>
    <rPh sb="36" eb="38">
      <t>キサイ</t>
    </rPh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</si>
  <si>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</si>
  <si>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●は、野々市市の地場産物を使用する予定です。</t>
    <rPh sb="3" eb="6">
      <t>ノノイチ</t>
    </rPh>
    <rPh sb="6" eb="7">
      <t>シ</t>
    </rPh>
    <rPh sb="8" eb="10">
      <t>ジバ</t>
    </rPh>
    <rPh sb="10" eb="11">
      <t>サン</t>
    </rPh>
    <rPh sb="11" eb="12">
      <t>ブツ</t>
    </rPh>
    <rPh sb="13" eb="15">
      <t>シヨウ</t>
    </rPh>
    <rPh sb="17" eb="19">
      <t>ヨテイ</t>
    </rPh>
    <phoneticPr fontId="3"/>
  </si>
  <si>
    <t>　　　　　</t>
    <phoneticPr fontId="3"/>
  </si>
  <si>
    <t>野々市小学校</t>
    <rPh sb="0" eb="3">
      <t>ノノイチ</t>
    </rPh>
    <rPh sb="3" eb="6">
      <t>ショウガッコウ</t>
    </rPh>
    <phoneticPr fontId="3"/>
  </si>
  <si>
    <t>エネルギー</t>
    <phoneticPr fontId="3"/>
  </si>
  <si>
    <t>●</t>
    <phoneticPr fontId="3"/>
  </si>
  <si>
    <t>牛乳</t>
    <phoneticPr fontId="3"/>
  </si>
  <si>
    <t>おかず</t>
    <phoneticPr fontId="3"/>
  </si>
  <si>
    <t>ｇ</t>
    <phoneticPr fontId="3"/>
  </si>
  <si>
    <t>黄ピーマン</t>
  </si>
  <si>
    <t>ハヤシルウ</t>
  </si>
  <si>
    <t>さくらんぼゼリー</t>
  </si>
  <si>
    <t>えんそくよび日</t>
    <rPh sb="6" eb="7">
      <t>ヒ</t>
    </rPh>
    <phoneticPr fontId="3"/>
  </si>
  <si>
    <t>大豆ペースト</t>
    <phoneticPr fontId="3"/>
  </si>
  <si>
    <t>ロースハム　</t>
    <phoneticPr fontId="3"/>
  </si>
  <si>
    <t>フランクフルトソーセージ</t>
    <phoneticPr fontId="3"/>
  </si>
  <si>
    <t>Kcal</t>
    <phoneticPr fontId="3"/>
  </si>
  <si>
    <t>　　　　　</t>
    <phoneticPr fontId="3"/>
  </si>
  <si>
    <t>富陽小学校</t>
    <rPh sb="0" eb="1">
      <t>トミ</t>
    </rPh>
    <rPh sb="1" eb="2">
      <t>ヨウ</t>
    </rPh>
    <rPh sb="2" eb="5">
      <t>ショウガッコウ</t>
    </rPh>
    <phoneticPr fontId="3"/>
  </si>
  <si>
    <t>エネルギー</t>
    <phoneticPr fontId="3"/>
  </si>
  <si>
    <t>おかず</t>
    <phoneticPr fontId="3"/>
  </si>
  <si>
    <t>えんそく</t>
    <phoneticPr fontId="3"/>
  </si>
  <si>
    <t>ｇ</t>
    <phoneticPr fontId="3"/>
  </si>
  <si>
    <t>●</t>
    <phoneticPr fontId="3"/>
  </si>
  <si>
    <t>御園小学校　菅原小学校</t>
    <rPh sb="0" eb="2">
      <t>ミソノ</t>
    </rPh>
    <rPh sb="2" eb="5">
      <t>ショウガッコウ</t>
    </rPh>
    <rPh sb="6" eb="8">
      <t>スガハラ</t>
    </rPh>
    <rPh sb="8" eb="11">
      <t>ショウガッコウ</t>
    </rPh>
    <phoneticPr fontId="3"/>
  </si>
  <si>
    <t>●</t>
    <phoneticPr fontId="3"/>
  </si>
  <si>
    <t>エネルギー</t>
    <phoneticPr fontId="3"/>
  </si>
  <si>
    <t>おかず</t>
    <phoneticPr fontId="3"/>
  </si>
  <si>
    <t>ｇ</t>
    <phoneticPr fontId="3"/>
  </si>
  <si>
    <t>Kcal</t>
    <phoneticPr fontId="3"/>
  </si>
  <si>
    <t>ｇ</t>
    <phoneticPr fontId="3"/>
  </si>
  <si>
    <t>フランクフルトソーセージ</t>
    <phoneticPr fontId="3"/>
  </si>
  <si>
    <t>　　　　　</t>
    <phoneticPr fontId="3"/>
  </si>
  <si>
    <t>ケチャップライス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</si>
</sst>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24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5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sz val="18"/>
      <color theme="1"/>
      <name val="HGP創英角ﾎﾟｯﾌﾟ体"/>
      <family val="3"/>
      <charset val="128"/>
    </font>
    <font>
      <sz val="20"/>
      <color theme="1"/>
      <name val="HGP創英角ﾎﾟｯﾌﾟ体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textRotation="255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right" vertical="center" shrinkToFit="1"/>
      <protection hidden="1"/>
    </xf>
    <xf numFmtId="0" fontId="6" fillId="0" borderId="0" xfId="0" applyFont="1" applyProtection="1">
      <alignment vertical="center"/>
      <protection hidden="1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  <protection hidden="1"/>
    </xf>
    <xf numFmtId="0" fontId="10" fillId="0" borderId="0" xfId="0" applyFont="1" applyProtection="1">
      <alignment vertical="center"/>
      <protection hidden="1"/>
    </xf>
    <xf numFmtId="0" fontId="14" fillId="0" borderId="2" xfId="0" applyFont="1" applyFill="1" applyBorder="1" applyAlignment="1" applyProtection="1">
      <alignment vertical="center" shrinkToFit="1"/>
      <protection locked="0"/>
    </xf>
    <xf numFmtId="0" fontId="14" fillId="0" borderId="3" xfId="0" applyFont="1" applyFill="1" applyBorder="1" applyAlignment="1" applyProtection="1">
      <alignment vertical="center" shrinkToFit="1"/>
      <protection locked="0"/>
    </xf>
    <xf numFmtId="0" fontId="14" fillId="0" borderId="4" xfId="0" applyFont="1" applyFill="1" applyBorder="1" applyAlignment="1" applyProtection="1">
      <alignment vertical="center" shrinkToFit="1"/>
      <protection locked="0"/>
    </xf>
    <xf numFmtId="38" fontId="10" fillId="0" borderId="16" xfId="1" applyFont="1" applyFill="1" applyBorder="1" applyAlignment="1" applyProtection="1">
      <alignment horizontal="center" vertical="center" shrinkToFit="1"/>
      <protection hidden="1"/>
    </xf>
    <xf numFmtId="38" fontId="10" fillId="0" borderId="17" xfId="1" applyFont="1" applyFill="1" applyBorder="1" applyAlignment="1" applyProtection="1">
      <alignment horizontal="left" vertical="center" shrinkToFit="1"/>
      <protection hidden="1"/>
    </xf>
    <xf numFmtId="0" fontId="14" fillId="0" borderId="10" xfId="0" applyFont="1" applyFill="1" applyBorder="1" applyAlignment="1" applyProtection="1">
      <alignment vertical="center" shrinkToFit="1"/>
      <protection locked="0"/>
    </xf>
    <xf numFmtId="0" fontId="14" fillId="0" borderId="0" xfId="0" applyFont="1" applyFill="1" applyBorder="1" applyAlignment="1" applyProtection="1">
      <alignment vertical="center" shrinkToFit="1"/>
      <protection locked="0"/>
    </xf>
    <xf numFmtId="0" fontId="14" fillId="0" borderId="11" xfId="0" applyFont="1" applyFill="1" applyBorder="1" applyAlignment="1" applyProtection="1">
      <alignment vertical="center" shrinkToFit="1"/>
      <protection locked="0"/>
    </xf>
    <xf numFmtId="176" fontId="10" fillId="0" borderId="17" xfId="1" applyNumberFormat="1" applyFont="1" applyFill="1" applyBorder="1" applyAlignment="1" applyProtection="1">
      <alignment horizontal="left" vertical="center" shrinkToFit="1"/>
      <protection hidden="1"/>
    </xf>
    <xf numFmtId="0" fontId="14" fillId="0" borderId="11" xfId="0" applyFont="1" applyBorder="1" applyAlignment="1" applyProtection="1">
      <alignment vertical="center" shrinkToFit="1"/>
      <protection locked="0"/>
    </xf>
    <xf numFmtId="0" fontId="14" fillId="0" borderId="0" xfId="0" applyFont="1" applyBorder="1" applyAlignment="1" applyProtection="1">
      <alignment vertical="center" shrinkToFit="1"/>
      <protection locked="0"/>
    </xf>
    <xf numFmtId="0" fontId="9" fillId="0" borderId="15" xfId="0" applyFont="1" applyFill="1" applyBorder="1" applyAlignment="1" applyProtection="1">
      <alignment horizontal="left" vertical="center" shrinkToFit="1"/>
      <protection hidden="1"/>
    </xf>
    <xf numFmtId="0" fontId="9" fillId="0" borderId="13" xfId="0" applyFont="1" applyFill="1" applyBorder="1" applyAlignment="1" applyProtection="1">
      <alignment horizontal="left" vertical="center" shrinkToFit="1"/>
      <protection hidden="1"/>
    </xf>
    <xf numFmtId="0" fontId="9" fillId="0" borderId="14" xfId="0" applyFont="1" applyFill="1" applyBorder="1" applyAlignment="1" applyProtection="1">
      <alignment horizontal="left" vertical="center" shrinkToFit="1"/>
      <protection hidden="1"/>
    </xf>
    <xf numFmtId="0" fontId="14" fillId="0" borderId="13" xfId="0" applyFont="1" applyFill="1" applyBorder="1" applyAlignment="1" applyProtection="1">
      <alignment vertical="center" shrinkToFit="1"/>
      <protection locked="0"/>
    </xf>
    <xf numFmtId="0" fontId="14" fillId="0" borderId="15" xfId="0" applyFont="1" applyFill="1" applyBorder="1" applyAlignment="1" applyProtection="1">
      <alignment vertical="center" shrinkToFit="1"/>
      <protection locked="0"/>
    </xf>
    <xf numFmtId="0" fontId="14" fillId="0" borderId="15" xfId="0" applyFont="1" applyBorder="1" applyAlignment="1" applyProtection="1">
      <alignment vertical="center" shrinkToFit="1"/>
      <protection locked="0"/>
    </xf>
    <xf numFmtId="0" fontId="14" fillId="0" borderId="14" xfId="0" applyFont="1" applyFill="1" applyBorder="1" applyAlignment="1" applyProtection="1">
      <alignment vertical="center" shrinkToFit="1"/>
      <protection locked="0"/>
    </xf>
    <xf numFmtId="0" fontId="14" fillId="0" borderId="14" xfId="0" applyFont="1" applyBorder="1" applyAlignment="1" applyProtection="1">
      <alignment vertical="center" shrinkToFit="1"/>
      <protection locked="0"/>
    </xf>
    <xf numFmtId="0" fontId="14" fillId="0" borderId="4" xfId="0" applyFont="1" applyBorder="1" applyAlignment="1" applyProtection="1">
      <alignment vertical="center" shrinkToFit="1"/>
      <protection locked="0"/>
    </xf>
    <xf numFmtId="0" fontId="14" fillId="0" borderId="10" xfId="0" applyFont="1" applyBorder="1" applyAlignment="1" applyProtection="1">
      <alignment vertical="center" shrinkToFit="1"/>
      <protection locked="0"/>
    </xf>
    <xf numFmtId="0" fontId="14" fillId="0" borderId="13" xfId="0" applyFont="1" applyBorder="1" applyAlignment="1" applyProtection="1">
      <alignment vertical="center" shrinkToFit="1"/>
      <protection locked="0"/>
    </xf>
    <xf numFmtId="0" fontId="14" fillId="0" borderId="2" xfId="0" applyFont="1" applyBorder="1" applyAlignment="1" applyProtection="1">
      <alignment vertical="center" shrinkToFit="1"/>
      <protection locked="0"/>
    </xf>
    <xf numFmtId="0" fontId="14" fillId="0" borderId="3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textRotation="255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10" fillId="0" borderId="1" xfId="0" applyFont="1" applyBorder="1" applyAlignment="1" applyProtection="1">
      <alignment horizontal="center" vertical="center" shrinkToFit="1"/>
      <protection hidden="1"/>
    </xf>
    <xf numFmtId="0" fontId="10" fillId="0" borderId="6" xfId="0" applyFont="1" applyBorder="1" applyAlignment="1" applyProtection="1">
      <alignment horizontal="center" vertical="center" shrinkToFit="1"/>
      <protection hidden="1"/>
    </xf>
    <xf numFmtId="0" fontId="10" fillId="0" borderId="12" xfId="0" applyFont="1" applyBorder="1" applyAlignment="1" applyProtection="1">
      <alignment horizontal="center" vertical="center" shrinkToFit="1"/>
      <protection hidden="1"/>
    </xf>
    <xf numFmtId="0" fontId="7" fillId="0" borderId="2" xfId="0" applyFont="1" applyBorder="1" applyAlignment="1" applyProtection="1">
      <alignment horizontal="center" vertical="center" shrinkToFit="1"/>
      <protection hidden="1"/>
    </xf>
    <xf numFmtId="0" fontId="7" fillId="0" borderId="3" xfId="0" applyFont="1" applyBorder="1" applyAlignment="1" applyProtection="1">
      <alignment horizontal="center" vertical="center" shrinkToFit="1"/>
      <protection hidden="1"/>
    </xf>
    <xf numFmtId="0" fontId="7" fillId="0" borderId="4" xfId="0" applyFont="1" applyBorder="1" applyAlignment="1" applyProtection="1">
      <alignment horizontal="center" vertical="center" shrinkToFit="1"/>
      <protection hidden="1"/>
    </xf>
    <xf numFmtId="0" fontId="7" fillId="0" borderId="7" xfId="0" applyFont="1" applyBorder="1" applyAlignment="1" applyProtection="1">
      <alignment horizontal="center" vertical="center" shrinkToFit="1"/>
      <protection hidden="1"/>
    </xf>
    <xf numFmtId="0" fontId="7" fillId="0" borderId="8" xfId="0" applyFont="1" applyBorder="1" applyAlignment="1" applyProtection="1">
      <alignment horizontal="center" vertical="center" shrinkToFit="1"/>
      <protection hidden="1"/>
    </xf>
    <xf numFmtId="0" fontId="7" fillId="0" borderId="9" xfId="0" applyFont="1" applyBorder="1" applyAlignment="1" applyProtection="1">
      <alignment horizontal="center" vertical="center" shrinkToFit="1"/>
      <protection hidden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 applyProtection="1">
      <alignment horizontal="center" vertical="center" shrinkToFit="1"/>
      <protection hidden="1"/>
    </xf>
    <xf numFmtId="0" fontId="9" fillId="0" borderId="12" xfId="0" applyFont="1" applyBorder="1" applyAlignment="1" applyProtection="1">
      <alignment horizontal="center" vertical="center" shrinkToFit="1"/>
      <protection hidden="1"/>
    </xf>
    <xf numFmtId="0" fontId="7" fillId="0" borderId="6" xfId="0" applyFont="1" applyBorder="1" applyAlignment="1" applyProtection="1">
      <alignment horizontal="center" vertical="center" textRotation="255" shrinkToFit="1"/>
      <protection hidden="1"/>
    </xf>
    <xf numFmtId="0" fontId="7" fillId="0" borderId="12" xfId="0" applyFont="1" applyBorder="1" applyAlignment="1" applyProtection="1">
      <alignment horizontal="center" vertical="center" textRotation="255" shrinkToFit="1"/>
      <protection hidden="1"/>
    </xf>
    <xf numFmtId="0" fontId="9" fillId="0" borderId="10" xfId="0" applyFont="1" applyBorder="1" applyAlignment="1" applyProtection="1">
      <alignment horizontal="center" vertical="center" shrinkToFit="1"/>
      <protection hidden="1"/>
    </xf>
    <xf numFmtId="0" fontId="9" fillId="0" borderId="11" xfId="0" applyFont="1" applyBorder="1" applyAlignment="1" applyProtection="1">
      <alignment horizontal="center" vertical="center" shrinkToFit="1"/>
      <protection hidden="1"/>
    </xf>
    <xf numFmtId="0" fontId="9" fillId="0" borderId="13" xfId="0" applyFont="1" applyBorder="1" applyAlignment="1" applyProtection="1">
      <alignment horizontal="center" vertical="center" shrinkToFit="1"/>
      <protection hidden="1"/>
    </xf>
    <xf numFmtId="0" fontId="9" fillId="0" borderId="14" xfId="0" applyFont="1" applyBorder="1" applyAlignment="1" applyProtection="1">
      <alignment horizontal="center" vertical="center" shrinkToFit="1"/>
      <protection hidden="1"/>
    </xf>
    <xf numFmtId="0" fontId="7" fillId="0" borderId="10" xfId="0" applyFont="1" applyBorder="1" applyAlignment="1" applyProtection="1">
      <alignment horizontal="center" vertical="center" wrapText="1" shrinkToFit="1"/>
      <protection hidden="1"/>
    </xf>
    <xf numFmtId="0" fontId="7" fillId="0" borderId="0" xfId="0" applyFont="1" applyBorder="1" applyAlignment="1" applyProtection="1">
      <alignment horizontal="center" vertical="center" wrapText="1" shrinkToFit="1"/>
      <protection hidden="1"/>
    </xf>
    <xf numFmtId="0" fontId="7" fillId="0" borderId="11" xfId="0" applyFont="1" applyBorder="1" applyAlignment="1" applyProtection="1">
      <alignment horizontal="center" vertical="center" wrapText="1" shrinkToFit="1"/>
      <protection hidden="1"/>
    </xf>
    <xf numFmtId="0" fontId="7" fillId="0" borderId="13" xfId="0" applyFont="1" applyBorder="1" applyAlignment="1" applyProtection="1">
      <alignment horizontal="center" vertical="center" wrapText="1" shrinkToFit="1"/>
      <protection hidden="1"/>
    </xf>
    <xf numFmtId="0" fontId="7" fillId="0" borderId="15" xfId="0" applyFont="1" applyBorder="1" applyAlignment="1" applyProtection="1">
      <alignment horizontal="center" vertical="center" wrapText="1" shrinkToFit="1"/>
      <protection hidden="1"/>
    </xf>
    <xf numFmtId="0" fontId="7" fillId="0" borderId="14" xfId="0" applyFont="1" applyBorder="1" applyAlignment="1" applyProtection="1">
      <alignment horizontal="center" vertical="center" wrapText="1" shrinkToFit="1"/>
      <protection hidden="1"/>
    </xf>
    <xf numFmtId="0" fontId="7" fillId="0" borderId="10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 wrapText="1"/>
      <protection hidden="1"/>
    </xf>
    <xf numFmtId="0" fontId="7" fillId="0" borderId="15" xfId="0" applyFont="1" applyBorder="1" applyAlignment="1" applyProtection="1">
      <alignment horizontal="center" vertical="center" wrapText="1"/>
      <protection hidden="1"/>
    </xf>
    <xf numFmtId="0" fontId="7" fillId="0" borderId="14" xfId="0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center" vertical="center" shrinkToFit="1"/>
      <protection hidden="1"/>
    </xf>
    <xf numFmtId="0" fontId="13" fillId="0" borderId="6" xfId="0" applyFont="1" applyFill="1" applyBorder="1" applyAlignment="1" applyProtection="1">
      <alignment horizontal="center" vertical="center" shrinkToFit="1"/>
      <protection hidden="1"/>
    </xf>
    <xf numFmtId="0" fontId="13" fillId="0" borderId="12" xfId="0" applyFont="1" applyFill="1" applyBorder="1" applyAlignment="1" applyProtection="1">
      <alignment horizontal="center" vertical="center" shrinkToFit="1"/>
      <protection hidden="1"/>
    </xf>
    <xf numFmtId="0" fontId="4" fillId="0" borderId="1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6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12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2" xfId="0" applyFont="1" applyFill="1" applyBorder="1" applyAlignment="1" applyProtection="1">
      <alignment horizontal="left" vertical="center" shrinkToFit="1"/>
      <protection hidden="1"/>
    </xf>
    <xf numFmtId="0" fontId="9" fillId="0" borderId="4" xfId="0" applyFont="1" applyFill="1" applyBorder="1" applyAlignment="1" applyProtection="1">
      <alignment horizontal="left" vertical="center" shrinkToFi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9" fillId="0" borderId="10" xfId="0" applyFont="1" applyFill="1" applyBorder="1" applyAlignment="1" applyProtection="1">
      <alignment horizontal="left" vertical="center" shrinkToFit="1"/>
      <protection hidden="1"/>
    </xf>
    <xf numFmtId="0" fontId="9" fillId="0" borderId="11" xfId="0" applyFont="1" applyFill="1" applyBorder="1" applyAlignment="1" applyProtection="1">
      <alignment horizontal="left" vertical="center" shrinkToFit="1"/>
      <protection hidden="1"/>
    </xf>
    <xf numFmtId="38" fontId="10" fillId="0" borderId="16" xfId="1" applyFont="1" applyFill="1" applyBorder="1" applyAlignment="1" applyProtection="1">
      <alignment horizontal="center" vertical="center" shrinkToFit="1"/>
      <protection hidden="1"/>
    </xf>
    <xf numFmtId="38" fontId="10" fillId="0" borderId="17" xfId="1" applyFont="1" applyFill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15" fillId="0" borderId="2" xfId="0" applyFont="1" applyFill="1" applyBorder="1" applyAlignment="1" applyProtection="1">
      <alignment horizontal="center" vertical="center" shrinkToFit="1"/>
      <protection hidden="1"/>
    </xf>
    <xf numFmtId="0" fontId="15" fillId="0" borderId="3" xfId="0" applyFont="1" applyFill="1" applyBorder="1" applyAlignment="1" applyProtection="1">
      <alignment horizontal="center" vertical="center" shrinkToFit="1"/>
      <protection hidden="1"/>
    </xf>
    <xf numFmtId="0" fontId="15" fillId="0" borderId="4" xfId="0" applyFont="1" applyFill="1" applyBorder="1" applyAlignment="1" applyProtection="1">
      <alignment horizontal="center" vertical="center" shrinkToFit="1"/>
      <protection hidden="1"/>
    </xf>
    <xf numFmtId="0" fontId="15" fillId="0" borderId="10" xfId="0" applyFont="1" applyFill="1" applyBorder="1" applyAlignment="1" applyProtection="1">
      <alignment horizontal="center" vertical="center" shrinkToFit="1"/>
      <protection hidden="1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15" fillId="0" borderId="11" xfId="0" applyFont="1" applyFill="1" applyBorder="1" applyAlignment="1" applyProtection="1">
      <alignment horizontal="center" vertical="center" shrinkToFit="1"/>
      <protection hidden="1"/>
    </xf>
    <xf numFmtId="0" fontId="15" fillId="0" borderId="13" xfId="0" applyFont="1" applyFill="1" applyBorder="1" applyAlignment="1" applyProtection="1">
      <alignment horizontal="center" vertical="center" shrinkToFit="1"/>
      <protection hidden="1"/>
    </xf>
    <xf numFmtId="0" fontId="15" fillId="0" borderId="15" xfId="0" applyFont="1" applyFill="1" applyBorder="1" applyAlignment="1" applyProtection="1">
      <alignment horizontal="center" vertical="center" shrinkToFit="1"/>
      <protection hidden="1"/>
    </xf>
    <xf numFmtId="0" fontId="15" fillId="0" borderId="14" xfId="0" applyFont="1" applyFill="1" applyBorder="1" applyAlignment="1" applyProtection="1">
      <alignment horizontal="center" vertical="center" shrinkToFit="1"/>
      <protection hidden="1"/>
    </xf>
    <xf numFmtId="0" fontId="14" fillId="0" borderId="0" xfId="0" applyFont="1" applyFill="1" applyBorder="1" applyAlignment="1" applyProtection="1">
      <alignment vertical="center" shrinkToFit="1"/>
      <protection locked="0"/>
    </xf>
    <xf numFmtId="0" fontId="14" fillId="0" borderId="11" xfId="0" applyFont="1" applyFill="1" applyBorder="1" applyAlignment="1" applyProtection="1">
      <alignment vertical="center" shrinkToFit="1"/>
      <protection locked="0"/>
    </xf>
    <xf numFmtId="0" fontId="9" fillId="0" borderId="3" xfId="0" applyFont="1" applyFill="1" applyBorder="1" applyAlignment="1" applyProtection="1">
      <alignment horizontal="left" vertical="center" shrinkToFit="1"/>
      <protection hidden="1"/>
    </xf>
    <xf numFmtId="0" fontId="9" fillId="0" borderId="0" xfId="0" applyFont="1" applyFill="1" applyBorder="1" applyAlignment="1" applyProtection="1">
      <alignment horizontal="left" vertical="center" shrinkToFit="1"/>
      <protection hidden="1"/>
    </xf>
    <xf numFmtId="38" fontId="10" fillId="0" borderId="5" xfId="1" applyFont="1" applyFill="1" applyBorder="1" applyAlignment="1" applyProtection="1">
      <alignment horizontal="center" vertical="center" shrinkToFit="1"/>
      <protection hidden="1"/>
    </xf>
    <xf numFmtId="0" fontId="15" fillId="0" borderId="2" xfId="0" applyFont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0" fontId="15" fillId="0" borderId="4" xfId="0" applyFont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15" fillId="0" borderId="11" xfId="0" applyFont="1" applyBorder="1" applyAlignment="1" applyProtection="1">
      <alignment horizontal="center" vertical="center"/>
      <protection hidden="1"/>
    </xf>
    <xf numFmtId="0" fontId="15" fillId="0" borderId="13" xfId="0" applyFont="1" applyBorder="1" applyAlignment="1" applyProtection="1">
      <alignment horizontal="center" vertical="center"/>
      <protection hidden="1"/>
    </xf>
    <xf numFmtId="0" fontId="15" fillId="0" borderId="15" xfId="0" applyFont="1" applyBorder="1" applyAlignment="1" applyProtection="1">
      <alignment horizontal="center" vertical="center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0" fontId="16" fillId="0" borderId="2" xfId="0" applyFont="1" applyFill="1" applyBorder="1" applyAlignment="1" applyProtection="1">
      <alignment horizontal="center" vertical="center" shrinkToFit="1"/>
      <protection hidden="1"/>
    </xf>
    <xf numFmtId="0" fontId="16" fillId="0" borderId="3" xfId="0" applyFont="1" applyFill="1" applyBorder="1" applyAlignment="1" applyProtection="1">
      <alignment horizontal="center" vertical="center" shrinkToFit="1"/>
      <protection hidden="1"/>
    </xf>
    <xf numFmtId="0" fontId="16" fillId="0" borderId="4" xfId="0" applyFont="1" applyFill="1" applyBorder="1" applyAlignment="1" applyProtection="1">
      <alignment horizontal="center" vertical="center" shrinkToFit="1"/>
      <protection hidden="1"/>
    </xf>
    <xf numFmtId="0" fontId="16" fillId="0" borderId="10" xfId="0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16" fillId="0" borderId="11" xfId="0" applyFont="1" applyFill="1" applyBorder="1" applyAlignment="1" applyProtection="1">
      <alignment horizontal="center" vertical="center" shrinkToFit="1"/>
      <protection hidden="1"/>
    </xf>
    <xf numFmtId="0" fontId="16" fillId="0" borderId="13" xfId="0" applyFont="1" applyFill="1" applyBorder="1" applyAlignment="1" applyProtection="1">
      <alignment horizontal="center" vertical="center" shrinkToFit="1"/>
      <protection hidden="1"/>
    </xf>
    <xf numFmtId="0" fontId="16" fillId="0" borderId="15" xfId="0" applyFont="1" applyFill="1" applyBorder="1" applyAlignment="1" applyProtection="1">
      <alignment horizontal="center" vertical="center" shrinkToFit="1"/>
      <protection hidden="1"/>
    </xf>
    <xf numFmtId="0" fontId="16" fillId="0" borderId="14" xfId="0" applyFont="1" applyFill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518640</xdr:colOff>
      <xdr:row>109</xdr:row>
      <xdr:rowOff>90606</xdr:rowOff>
    </xdr:from>
    <xdr:to>
      <xdr:col>15</xdr:col>
      <xdr:colOff>500062</xdr:colOff>
      <xdr:row>112</xdr:row>
      <xdr:rowOff>29452</xdr:rowOff>
    </xdr:to>
    <xdr:pic>
      <xdr:nvPicPr>
        <xdr:cNvPr id="2" name="図 1" descr="3_03_1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3415" y="20550306"/>
          <a:ext cx="791047" cy="509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328084</xdr:colOff>
      <xdr:row>83</xdr:row>
      <xdr:rowOff>102498</xdr:rowOff>
    </xdr:from>
    <xdr:to>
      <xdr:col>5</xdr:col>
      <xdr:colOff>1243481</xdr:colOff>
      <xdr:row>88</xdr:row>
      <xdr:rowOff>149357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3309" y="15933048"/>
          <a:ext cx="915397" cy="999359"/>
        </a:xfrm>
        <a:prstGeom prst="rect">
          <a:avLst/>
        </a:prstGeom>
      </xdr:spPr>
    </xdr:pic>
    <xdr:clientData/>
  </xdr:twoCellAnchor>
  <xdr:twoCellAnchor editAs="oneCell">
    <xdr:from>
      <xdr:col>5</xdr:col>
      <xdr:colOff>232834</xdr:colOff>
      <xdr:row>19</xdr:row>
      <xdr:rowOff>80468</xdr:rowOff>
    </xdr:from>
    <xdr:to>
      <xdr:col>5</xdr:col>
      <xdr:colOff>1158877</xdr:colOff>
      <xdr:row>27</xdr:row>
      <xdr:rowOff>158750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8059" y="2366468"/>
          <a:ext cx="926043" cy="1449882"/>
        </a:xfrm>
        <a:prstGeom prst="rect">
          <a:avLst/>
        </a:prstGeom>
      </xdr:spPr>
    </xdr:pic>
    <xdr:clientData/>
  </xdr:twoCellAnchor>
  <xdr:twoCellAnchor editAs="oneCell">
    <xdr:from>
      <xdr:col>10</xdr:col>
      <xdr:colOff>592668</xdr:colOff>
      <xdr:row>15</xdr:row>
      <xdr:rowOff>158751</xdr:rowOff>
    </xdr:from>
    <xdr:to>
      <xdr:col>11</xdr:col>
      <xdr:colOff>740834</xdr:colOff>
      <xdr:row>22</xdr:row>
      <xdr:rowOff>15791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88943" y="1758951"/>
          <a:ext cx="957791" cy="1057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518640</xdr:colOff>
      <xdr:row>109</xdr:row>
      <xdr:rowOff>90606</xdr:rowOff>
    </xdr:from>
    <xdr:to>
      <xdr:col>15</xdr:col>
      <xdr:colOff>500062</xdr:colOff>
      <xdr:row>112</xdr:row>
      <xdr:rowOff>29452</xdr:rowOff>
    </xdr:to>
    <xdr:pic>
      <xdr:nvPicPr>
        <xdr:cNvPr id="2" name="図 1" descr="3_03_1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3415" y="20550306"/>
          <a:ext cx="791047" cy="509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328084</xdr:colOff>
      <xdr:row>83</xdr:row>
      <xdr:rowOff>102498</xdr:rowOff>
    </xdr:from>
    <xdr:to>
      <xdr:col>5</xdr:col>
      <xdr:colOff>1243481</xdr:colOff>
      <xdr:row>88</xdr:row>
      <xdr:rowOff>149357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3309" y="15933048"/>
          <a:ext cx="915397" cy="999359"/>
        </a:xfrm>
        <a:prstGeom prst="rect">
          <a:avLst/>
        </a:prstGeom>
      </xdr:spPr>
    </xdr:pic>
    <xdr:clientData/>
  </xdr:twoCellAnchor>
  <xdr:twoCellAnchor editAs="oneCell">
    <xdr:from>
      <xdr:col>5</xdr:col>
      <xdr:colOff>232834</xdr:colOff>
      <xdr:row>19</xdr:row>
      <xdr:rowOff>80468</xdr:rowOff>
    </xdr:from>
    <xdr:to>
      <xdr:col>5</xdr:col>
      <xdr:colOff>1158877</xdr:colOff>
      <xdr:row>27</xdr:row>
      <xdr:rowOff>158750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8059" y="2366468"/>
          <a:ext cx="926043" cy="1449882"/>
        </a:xfrm>
        <a:prstGeom prst="rect">
          <a:avLst/>
        </a:prstGeom>
      </xdr:spPr>
    </xdr:pic>
    <xdr:clientData/>
  </xdr:twoCellAnchor>
  <xdr:twoCellAnchor editAs="oneCell">
    <xdr:from>
      <xdr:col>10</xdr:col>
      <xdr:colOff>592668</xdr:colOff>
      <xdr:row>15</xdr:row>
      <xdr:rowOff>158751</xdr:rowOff>
    </xdr:from>
    <xdr:to>
      <xdr:col>11</xdr:col>
      <xdr:colOff>740834</xdr:colOff>
      <xdr:row>22</xdr:row>
      <xdr:rowOff>15791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88943" y="1758951"/>
          <a:ext cx="957791" cy="1057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518640</xdr:colOff>
      <xdr:row>109</xdr:row>
      <xdr:rowOff>90606</xdr:rowOff>
    </xdr:from>
    <xdr:to>
      <xdr:col>15</xdr:col>
      <xdr:colOff>500062</xdr:colOff>
      <xdr:row>112</xdr:row>
      <xdr:rowOff>29452</xdr:rowOff>
    </xdr:to>
    <xdr:pic>
      <xdr:nvPicPr>
        <xdr:cNvPr id="2" name="図 1" descr="3_03_1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3415" y="20550306"/>
          <a:ext cx="791047" cy="509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328084</xdr:colOff>
      <xdr:row>83</xdr:row>
      <xdr:rowOff>102498</xdr:rowOff>
    </xdr:from>
    <xdr:to>
      <xdr:col>5</xdr:col>
      <xdr:colOff>1243481</xdr:colOff>
      <xdr:row>88</xdr:row>
      <xdr:rowOff>149357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3309" y="15933048"/>
          <a:ext cx="915397" cy="999359"/>
        </a:xfrm>
        <a:prstGeom prst="rect">
          <a:avLst/>
        </a:prstGeom>
      </xdr:spPr>
    </xdr:pic>
    <xdr:clientData/>
  </xdr:twoCellAnchor>
  <xdr:twoCellAnchor editAs="oneCell">
    <xdr:from>
      <xdr:col>5</xdr:col>
      <xdr:colOff>232834</xdr:colOff>
      <xdr:row>19</xdr:row>
      <xdr:rowOff>80468</xdr:rowOff>
    </xdr:from>
    <xdr:to>
      <xdr:col>5</xdr:col>
      <xdr:colOff>1158877</xdr:colOff>
      <xdr:row>27</xdr:row>
      <xdr:rowOff>158750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8059" y="2366468"/>
          <a:ext cx="926043" cy="1449882"/>
        </a:xfrm>
        <a:prstGeom prst="rect">
          <a:avLst/>
        </a:prstGeom>
      </xdr:spPr>
    </xdr:pic>
    <xdr:clientData/>
  </xdr:twoCellAnchor>
  <xdr:twoCellAnchor editAs="oneCell">
    <xdr:from>
      <xdr:col>10</xdr:col>
      <xdr:colOff>592668</xdr:colOff>
      <xdr:row>16</xdr:row>
      <xdr:rowOff>31750</xdr:rowOff>
    </xdr:from>
    <xdr:to>
      <xdr:col>11</xdr:col>
      <xdr:colOff>740834</xdr:colOff>
      <xdr:row>22</xdr:row>
      <xdr:rowOff>58123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21751" y="1788583"/>
          <a:ext cx="963083" cy="1042373"/>
        </a:xfrm>
        <a:prstGeom prst="rect">
          <a:avLst/>
        </a:prstGeom>
      </xdr:spPr>
    </xdr:pic>
    <xdr:clientData/>
  </xdr:twoCellAnchor>
  <xdr:twoCellAnchor editAs="oneCell">
    <xdr:from>
      <xdr:col>10</xdr:col>
      <xdr:colOff>698501</xdr:colOff>
      <xdr:row>28</xdr:row>
      <xdr:rowOff>25825</xdr:rowOff>
    </xdr:from>
    <xdr:to>
      <xdr:col>12</xdr:col>
      <xdr:colOff>95250</xdr:colOff>
      <xdr:row>32</xdr:row>
      <xdr:rowOff>154729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4776" y="3854875"/>
          <a:ext cx="1015999" cy="9575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518640</xdr:colOff>
      <xdr:row>109</xdr:row>
      <xdr:rowOff>90606</xdr:rowOff>
    </xdr:from>
    <xdr:to>
      <xdr:col>15</xdr:col>
      <xdr:colOff>500062</xdr:colOff>
      <xdr:row>112</xdr:row>
      <xdr:rowOff>29452</xdr:rowOff>
    </xdr:to>
    <xdr:pic>
      <xdr:nvPicPr>
        <xdr:cNvPr id="2" name="図 1" descr="3_03_1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3415" y="20550306"/>
          <a:ext cx="791047" cy="509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328084</xdr:colOff>
      <xdr:row>83</xdr:row>
      <xdr:rowOff>102498</xdr:rowOff>
    </xdr:from>
    <xdr:to>
      <xdr:col>5</xdr:col>
      <xdr:colOff>1243481</xdr:colOff>
      <xdr:row>88</xdr:row>
      <xdr:rowOff>149357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3309" y="15933048"/>
          <a:ext cx="915397" cy="999359"/>
        </a:xfrm>
        <a:prstGeom prst="rect">
          <a:avLst/>
        </a:prstGeom>
      </xdr:spPr>
    </xdr:pic>
    <xdr:clientData/>
  </xdr:twoCellAnchor>
  <xdr:twoCellAnchor editAs="oneCell">
    <xdr:from>
      <xdr:col>5</xdr:col>
      <xdr:colOff>232834</xdr:colOff>
      <xdr:row>19</xdr:row>
      <xdr:rowOff>80468</xdr:rowOff>
    </xdr:from>
    <xdr:to>
      <xdr:col>5</xdr:col>
      <xdr:colOff>1158877</xdr:colOff>
      <xdr:row>27</xdr:row>
      <xdr:rowOff>158750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8059" y="2366468"/>
          <a:ext cx="926043" cy="1449882"/>
        </a:xfrm>
        <a:prstGeom prst="rect">
          <a:avLst/>
        </a:prstGeom>
      </xdr:spPr>
    </xdr:pic>
    <xdr:clientData/>
  </xdr:twoCellAnchor>
  <xdr:twoCellAnchor editAs="oneCell">
    <xdr:from>
      <xdr:col>10</xdr:col>
      <xdr:colOff>592668</xdr:colOff>
      <xdr:row>15</xdr:row>
      <xdr:rowOff>158751</xdr:rowOff>
    </xdr:from>
    <xdr:to>
      <xdr:col>11</xdr:col>
      <xdr:colOff>740834</xdr:colOff>
      <xdr:row>22</xdr:row>
      <xdr:rowOff>15791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88943" y="1758951"/>
          <a:ext cx="957791" cy="10571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yusyoku_center3/Desktop/&#32102;&#39135;&#31649;&#29702;/2019&#24180;&#24230;/5&#26376;/&#9733;&#32102;&#39135;&#31649;&#29702;2019(5&#26376;)&#23567;&#23398;&#26657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"/>
      <sheetName val="アレルギー用献立（週）"/>
      <sheetName val="献立（日）"/>
      <sheetName val="献立（週）"/>
      <sheetName val="館野"/>
      <sheetName val="野小"/>
      <sheetName val="富陽"/>
      <sheetName val="御園　菅原"/>
      <sheetName val="群分類"/>
      <sheetName val="献立一覧"/>
      <sheetName val="食器具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2">
          <cell r="F12">
            <v>0</v>
          </cell>
        </row>
        <row r="13">
          <cell r="F13">
            <v>0</v>
          </cell>
        </row>
        <row r="14">
          <cell r="F14">
            <v>1</v>
          </cell>
        </row>
        <row r="15">
          <cell r="F15">
            <v>2</v>
          </cell>
        </row>
        <row r="16">
          <cell r="F16">
            <v>3</v>
          </cell>
        </row>
        <row r="17">
          <cell r="F17">
            <v>6</v>
          </cell>
        </row>
        <row r="18">
          <cell r="F18">
            <v>7</v>
          </cell>
        </row>
        <row r="19">
          <cell r="F19">
            <v>8</v>
          </cell>
        </row>
        <row r="20">
          <cell r="F20">
            <v>9</v>
          </cell>
        </row>
        <row r="21">
          <cell r="F21">
            <v>10</v>
          </cell>
        </row>
        <row r="22">
          <cell r="F22">
            <v>13</v>
          </cell>
        </row>
        <row r="23">
          <cell r="F23">
            <v>14</v>
          </cell>
        </row>
        <row r="24">
          <cell r="F24">
            <v>15</v>
          </cell>
        </row>
        <row r="25">
          <cell r="F25">
            <v>16</v>
          </cell>
        </row>
        <row r="26">
          <cell r="F26">
            <v>17</v>
          </cell>
        </row>
        <row r="27">
          <cell r="F27">
            <v>20</v>
          </cell>
        </row>
        <row r="28">
          <cell r="F28">
            <v>21</v>
          </cell>
        </row>
        <row r="29">
          <cell r="F29">
            <v>22</v>
          </cell>
        </row>
        <row r="30">
          <cell r="F30">
            <v>23</v>
          </cell>
        </row>
        <row r="31">
          <cell r="F31">
            <v>24</v>
          </cell>
        </row>
        <row r="32">
          <cell r="F32">
            <v>27</v>
          </cell>
        </row>
        <row r="33">
          <cell r="F33">
            <v>28</v>
          </cell>
        </row>
        <row r="34">
          <cell r="F34">
            <v>29</v>
          </cell>
        </row>
        <row r="35">
          <cell r="F35">
            <v>30</v>
          </cell>
        </row>
        <row r="36">
          <cell r="F36">
            <v>31</v>
          </cell>
        </row>
        <row r="37">
          <cell r="F37">
            <v>0</v>
          </cell>
        </row>
      </sheetData>
      <sheetData sheetId="7">
        <row r="1">
          <cell r="B1">
            <v>5</v>
          </cell>
        </row>
        <row r="334">
          <cell r="H334">
            <v>1</v>
          </cell>
          <cell r="I334">
            <v>1</v>
          </cell>
          <cell r="J334" t="str">
            <v>むぎごはん</v>
          </cell>
          <cell r="K334" t="str">
            <v>麦飯</v>
          </cell>
        </row>
        <row r="337">
          <cell r="H337">
            <v>2</v>
          </cell>
          <cell r="I337">
            <v>2</v>
          </cell>
          <cell r="J337" t="str">
            <v>牛乳</v>
          </cell>
          <cell r="K337" t="str">
            <v>牛乳</v>
          </cell>
        </row>
        <row r="339">
          <cell r="H339">
            <v>3</v>
          </cell>
          <cell r="I339">
            <v>3</v>
          </cell>
          <cell r="J339" t="str">
            <v>ハヤシライス</v>
          </cell>
          <cell r="K339" t="str">
            <v>ハヤシライス</v>
          </cell>
        </row>
        <row r="360">
          <cell r="H360">
            <v>4</v>
          </cell>
          <cell r="I360">
            <v>5</v>
          </cell>
          <cell r="J360" t="str">
            <v>カラフルサラダ</v>
          </cell>
          <cell r="K360" t="str">
            <v>カラフルサラダ</v>
          </cell>
        </row>
        <row r="372">
          <cell r="H372">
            <v>5</v>
          </cell>
          <cell r="I372">
            <v>8</v>
          </cell>
          <cell r="J372" t="str">
            <v>サクランボゼリー</v>
          </cell>
          <cell r="K372" t="str">
            <v>サクランボゼリー</v>
          </cell>
        </row>
        <row r="389">
          <cell r="H389">
            <v>1</v>
          </cell>
          <cell r="I389">
            <v>1</v>
          </cell>
          <cell r="J389" t="str">
            <v>ごはん</v>
          </cell>
          <cell r="K389" t="str">
            <v>ごはん</v>
          </cell>
        </row>
        <row r="392">
          <cell r="H392">
            <v>2</v>
          </cell>
          <cell r="I392">
            <v>2</v>
          </cell>
          <cell r="J392" t="str">
            <v>牛乳</v>
          </cell>
          <cell r="K392" t="str">
            <v>牛乳</v>
          </cell>
        </row>
        <row r="394">
          <cell r="H394">
            <v>3</v>
          </cell>
          <cell r="I394">
            <v>4</v>
          </cell>
          <cell r="J394" t="str">
            <v>さばのみそに</v>
          </cell>
          <cell r="K394" t="str">
            <v>鯖のみそ煮</v>
          </cell>
        </row>
        <row r="404">
          <cell r="H404">
            <v>4</v>
          </cell>
          <cell r="I404">
            <v>5</v>
          </cell>
          <cell r="J404" t="str">
            <v>こんぶあえ</v>
          </cell>
          <cell r="K404" t="str">
            <v>昆布和え</v>
          </cell>
        </row>
        <row r="414">
          <cell r="H414">
            <v>5</v>
          </cell>
          <cell r="I414">
            <v>7</v>
          </cell>
          <cell r="J414" t="str">
            <v>さつきじる</v>
          </cell>
          <cell r="K414" t="str">
            <v>五月汁</v>
          </cell>
        </row>
        <row r="444">
          <cell r="K444" t="str">
            <v>ごはん</v>
          </cell>
        </row>
        <row r="445">
          <cell r="H445">
            <v>1</v>
          </cell>
          <cell r="I445">
            <v>3</v>
          </cell>
          <cell r="J445" t="str">
            <v>わかめごはん</v>
          </cell>
          <cell r="K445" t="str">
            <v>わかめごはん</v>
          </cell>
        </row>
        <row r="448">
          <cell r="H448">
            <v>2</v>
          </cell>
          <cell r="I448">
            <v>2</v>
          </cell>
          <cell r="J448" t="str">
            <v>牛乳</v>
          </cell>
          <cell r="K448" t="str">
            <v>牛乳</v>
          </cell>
        </row>
        <row r="451">
          <cell r="H451">
            <v>3</v>
          </cell>
          <cell r="I451">
            <v>4</v>
          </cell>
          <cell r="J451" t="str">
            <v>てんぷらもりあわせ(エビ・かぼちゃ)</v>
          </cell>
          <cell r="K451" t="str">
            <v>天ぷら盛り合わせ(エビ・かぼちゃ)</v>
          </cell>
        </row>
        <row r="466">
          <cell r="H466">
            <v>4</v>
          </cell>
          <cell r="I466">
            <v>7</v>
          </cell>
          <cell r="J466" t="str">
            <v>さんさいうどん</v>
          </cell>
          <cell r="K466" t="str">
            <v>山菜うどん</v>
          </cell>
        </row>
        <row r="499">
          <cell r="H499">
            <v>1</v>
          </cell>
          <cell r="I499">
            <v>1</v>
          </cell>
          <cell r="J499" t="str">
            <v>ごはん</v>
          </cell>
          <cell r="K499" t="str">
            <v>ごはん</v>
          </cell>
        </row>
        <row r="502">
          <cell r="H502">
            <v>2</v>
          </cell>
          <cell r="I502">
            <v>2</v>
          </cell>
          <cell r="J502" t="str">
            <v>牛乳</v>
          </cell>
          <cell r="K502" t="str">
            <v>牛乳</v>
          </cell>
        </row>
        <row r="504">
          <cell r="H504">
            <v>3</v>
          </cell>
          <cell r="I504">
            <v>4</v>
          </cell>
          <cell r="J504" t="str">
            <v>タンドリーチキン</v>
          </cell>
          <cell r="K504" t="str">
            <v>タンドリーチキン</v>
          </cell>
        </row>
        <row r="518">
          <cell r="H518">
            <v>4</v>
          </cell>
          <cell r="I518">
            <v>5</v>
          </cell>
          <cell r="J518" t="str">
            <v>コールスローサラダ</v>
          </cell>
          <cell r="K518" t="str">
            <v>コールスローサラダ</v>
          </cell>
        </row>
        <row r="529">
          <cell r="H529">
            <v>5</v>
          </cell>
          <cell r="I529">
            <v>7</v>
          </cell>
          <cell r="J529" t="str">
            <v>ポークビーンズ</v>
          </cell>
          <cell r="K529" t="str">
            <v>ポークビーンズ</v>
          </cell>
        </row>
        <row r="551">
          <cell r="H551">
            <v>6</v>
          </cell>
          <cell r="I551">
            <v>9</v>
          </cell>
          <cell r="J551" t="str">
            <v>ふりかけ</v>
          </cell>
          <cell r="K551" t="str">
            <v>ふりかけ</v>
          </cell>
        </row>
        <row r="554">
          <cell r="H554">
            <v>1</v>
          </cell>
          <cell r="I554">
            <v>1</v>
          </cell>
          <cell r="J554" t="str">
            <v>ごはん</v>
          </cell>
          <cell r="K554" t="str">
            <v>ごはん</v>
          </cell>
        </row>
        <row r="557">
          <cell r="H557">
            <v>2</v>
          </cell>
          <cell r="I557">
            <v>2</v>
          </cell>
          <cell r="J557" t="str">
            <v>牛乳</v>
          </cell>
          <cell r="K557" t="str">
            <v>牛乳</v>
          </cell>
        </row>
        <row r="559">
          <cell r="H559">
            <v>3</v>
          </cell>
          <cell r="I559">
            <v>4</v>
          </cell>
          <cell r="J559" t="str">
            <v>ししゃもフライ</v>
          </cell>
          <cell r="K559" t="str">
            <v>ししゃもフライ</v>
          </cell>
        </row>
        <row r="568">
          <cell r="H568">
            <v>4</v>
          </cell>
          <cell r="I568">
            <v>5</v>
          </cell>
          <cell r="J568" t="str">
            <v>ゆかりあえ</v>
          </cell>
          <cell r="K568" t="str">
            <v>ゆかり和え</v>
          </cell>
        </row>
        <row r="577">
          <cell r="H577">
            <v>5</v>
          </cell>
          <cell r="I577">
            <v>6</v>
          </cell>
          <cell r="J577" t="str">
            <v>にくどうふ</v>
          </cell>
          <cell r="K577" t="str">
            <v>肉豆腐</v>
          </cell>
        </row>
        <row r="609">
          <cell r="I609">
            <v>1</v>
          </cell>
          <cell r="J609" t="str">
            <v>ケチャップライス</v>
          </cell>
          <cell r="K609" t="str">
            <v>ケチャップライス</v>
          </cell>
        </row>
        <row r="611">
          <cell r="H611">
            <v>1</v>
          </cell>
          <cell r="I611">
            <v>3</v>
          </cell>
          <cell r="J611" t="str">
            <v>チキンライス</v>
          </cell>
          <cell r="K611" t="str">
            <v>チキンライス</v>
          </cell>
        </row>
        <row r="625">
          <cell r="H625">
            <v>2</v>
          </cell>
          <cell r="I625">
            <v>2</v>
          </cell>
          <cell r="J625" t="str">
            <v>牛乳</v>
          </cell>
          <cell r="K625" t="str">
            <v>牛乳</v>
          </cell>
        </row>
        <row r="627">
          <cell r="H627">
            <v>3</v>
          </cell>
          <cell r="I627">
            <v>4</v>
          </cell>
          <cell r="J627" t="str">
            <v>キッシュふう</v>
          </cell>
          <cell r="K627" t="str">
            <v>キッシュ風</v>
          </cell>
        </row>
        <row r="639">
          <cell r="H639">
            <v>4</v>
          </cell>
          <cell r="I639">
            <v>7</v>
          </cell>
          <cell r="J639" t="str">
            <v>アスパラシチュー</v>
          </cell>
          <cell r="K639" t="str">
            <v>アスパラシチュー</v>
          </cell>
        </row>
        <row r="655">
          <cell r="H655">
            <v>5</v>
          </cell>
          <cell r="I655">
            <v>8</v>
          </cell>
          <cell r="J655" t="str">
            <v>ぶどうゼリー</v>
          </cell>
          <cell r="K655" t="str">
            <v>ぶどうゼリー</v>
          </cell>
        </row>
        <row r="664">
          <cell r="H664">
            <v>1</v>
          </cell>
          <cell r="I664">
            <v>1</v>
          </cell>
          <cell r="J664" t="str">
            <v>ごはん</v>
          </cell>
          <cell r="K664" t="str">
            <v>ごはん</v>
          </cell>
        </row>
        <row r="667">
          <cell r="H667">
            <v>2</v>
          </cell>
          <cell r="I667">
            <v>2</v>
          </cell>
          <cell r="J667" t="str">
            <v>牛乳</v>
          </cell>
          <cell r="K667" t="str">
            <v>牛乳</v>
          </cell>
        </row>
        <row r="669">
          <cell r="H669">
            <v>3</v>
          </cell>
          <cell r="I669">
            <v>4</v>
          </cell>
          <cell r="J669" t="str">
            <v>えんでんのしおからあげ</v>
          </cell>
          <cell r="K669" t="str">
            <v>塩田の塩から揚げ</v>
          </cell>
        </row>
        <row r="683">
          <cell r="H683">
            <v>4</v>
          </cell>
          <cell r="I683">
            <v>5</v>
          </cell>
          <cell r="J683" t="str">
            <v>みつけたろうサラダ</v>
          </cell>
          <cell r="K683" t="str">
            <v>みつけたろうサラダ</v>
          </cell>
        </row>
        <row r="694">
          <cell r="H694">
            <v>5</v>
          </cell>
          <cell r="I694">
            <v>7</v>
          </cell>
          <cell r="J694" t="str">
            <v>とびうおだしのみそしる</v>
          </cell>
          <cell r="K694" t="str">
            <v>飛魚出汁のみそ汁</v>
          </cell>
        </row>
        <row r="718">
          <cell r="H718">
            <v>1</v>
          </cell>
          <cell r="I718">
            <v>1</v>
          </cell>
          <cell r="J718" t="str">
            <v>ごはん</v>
          </cell>
          <cell r="K718" t="str">
            <v>ごはん</v>
          </cell>
        </row>
        <row r="721">
          <cell r="H721">
            <v>2</v>
          </cell>
          <cell r="I721">
            <v>2</v>
          </cell>
          <cell r="J721" t="str">
            <v>牛乳</v>
          </cell>
          <cell r="K721" t="str">
            <v>牛乳</v>
          </cell>
        </row>
        <row r="723">
          <cell r="H723">
            <v>3</v>
          </cell>
          <cell r="I723">
            <v>4</v>
          </cell>
          <cell r="J723" t="str">
            <v>ハンバーグ</v>
          </cell>
          <cell r="K723" t="str">
            <v>ハンバーグ</v>
          </cell>
        </row>
        <row r="740">
          <cell r="H740">
            <v>4</v>
          </cell>
          <cell r="I740">
            <v>5</v>
          </cell>
          <cell r="J740" t="str">
            <v>ひじきサラダ</v>
          </cell>
          <cell r="K740" t="str">
            <v>ひじきサラダ</v>
          </cell>
        </row>
        <row r="757">
          <cell r="H757">
            <v>5</v>
          </cell>
          <cell r="I757">
            <v>7</v>
          </cell>
          <cell r="J757" t="str">
            <v>やさいのスープに</v>
          </cell>
          <cell r="K757" t="str">
            <v>やさいのスープ煮</v>
          </cell>
        </row>
        <row r="773">
          <cell r="H773">
            <v>1</v>
          </cell>
          <cell r="I773">
            <v>1</v>
          </cell>
          <cell r="J773" t="str">
            <v>ごはん</v>
          </cell>
          <cell r="K773" t="str">
            <v>ごはん</v>
          </cell>
        </row>
        <row r="776">
          <cell r="H776">
            <v>2</v>
          </cell>
          <cell r="I776">
            <v>2</v>
          </cell>
          <cell r="J776" t="str">
            <v>牛乳</v>
          </cell>
          <cell r="K776" t="str">
            <v>牛乳</v>
          </cell>
        </row>
        <row r="778">
          <cell r="H778">
            <v>3</v>
          </cell>
          <cell r="I778">
            <v>4</v>
          </cell>
          <cell r="J778" t="str">
            <v>さかなのみそチーズやき</v>
          </cell>
          <cell r="K778" t="str">
            <v>魚のみそチーズ焼き</v>
          </cell>
        </row>
        <row r="791">
          <cell r="H791">
            <v>4</v>
          </cell>
          <cell r="I791">
            <v>5</v>
          </cell>
          <cell r="J791" t="str">
            <v>きりぼしだいこんのサラダ</v>
          </cell>
          <cell r="K791" t="str">
            <v>切干大根のサラダ</v>
          </cell>
        </row>
        <row r="807">
          <cell r="H807">
            <v>5</v>
          </cell>
          <cell r="I807">
            <v>7</v>
          </cell>
          <cell r="J807" t="str">
            <v>かきたまじる</v>
          </cell>
          <cell r="K807" t="str">
            <v>かき玉汁</v>
          </cell>
        </row>
        <row r="828">
          <cell r="H828">
            <v>1</v>
          </cell>
          <cell r="I828">
            <v>1</v>
          </cell>
          <cell r="J828" t="str">
            <v>ごはん</v>
          </cell>
          <cell r="K828" t="str">
            <v>ごはん</v>
          </cell>
        </row>
        <row r="831">
          <cell r="H831">
            <v>2</v>
          </cell>
          <cell r="I831">
            <v>2</v>
          </cell>
          <cell r="J831" t="str">
            <v>牛乳</v>
          </cell>
          <cell r="K831" t="str">
            <v>牛乳</v>
          </cell>
        </row>
        <row r="833">
          <cell r="H833">
            <v>3</v>
          </cell>
          <cell r="I833">
            <v>4</v>
          </cell>
          <cell r="J833" t="str">
            <v>ポークソテー</v>
          </cell>
          <cell r="K833" t="str">
            <v>ポークソテー</v>
          </cell>
        </row>
        <row r="846">
          <cell r="H846">
            <v>4</v>
          </cell>
          <cell r="I846">
            <v>5</v>
          </cell>
          <cell r="J846" t="str">
            <v>ポテトサラダ</v>
          </cell>
          <cell r="K846" t="str">
            <v>ポテトサラダ</v>
          </cell>
        </row>
        <row r="858">
          <cell r="H858">
            <v>5</v>
          </cell>
          <cell r="I858">
            <v>7</v>
          </cell>
          <cell r="J858" t="str">
            <v>キャベツとあつあげのみそしる</v>
          </cell>
          <cell r="K858" t="str">
            <v>キャベツとあつ揚げのみそ汁</v>
          </cell>
        </row>
        <row r="884">
          <cell r="H884">
            <v>1</v>
          </cell>
          <cell r="I884">
            <v>1</v>
          </cell>
          <cell r="J884" t="str">
            <v>むぎごはん</v>
          </cell>
          <cell r="K884" t="str">
            <v>麦飯</v>
          </cell>
        </row>
        <row r="887">
          <cell r="H887">
            <v>3</v>
          </cell>
          <cell r="I887">
            <v>3</v>
          </cell>
          <cell r="J887" t="str">
            <v>スタミナチンジャオどん</v>
          </cell>
          <cell r="K887" t="str">
            <v>スタミナチンジャオ丼</v>
          </cell>
        </row>
        <row r="909">
          <cell r="H909">
            <v>2</v>
          </cell>
          <cell r="I909">
            <v>2</v>
          </cell>
          <cell r="J909" t="str">
            <v>牛乳</v>
          </cell>
          <cell r="K909" t="str">
            <v>牛乳</v>
          </cell>
        </row>
        <row r="912">
          <cell r="H912">
            <v>4</v>
          </cell>
          <cell r="I912">
            <v>7</v>
          </cell>
          <cell r="J912" t="str">
            <v>とうふとたまごのスープ</v>
          </cell>
          <cell r="K912" t="str">
            <v>豆腐とたまごのスープ</v>
          </cell>
        </row>
        <row r="931">
          <cell r="H931">
            <v>5</v>
          </cell>
          <cell r="I931">
            <v>8</v>
          </cell>
          <cell r="J931" t="str">
            <v>ヨーグルト</v>
          </cell>
          <cell r="K931" t="str">
            <v>ヨーグルト</v>
          </cell>
        </row>
        <row r="939">
          <cell r="I939">
            <v>1</v>
          </cell>
          <cell r="J939" t="str">
            <v>さくらめし</v>
          </cell>
          <cell r="K939" t="str">
            <v>さくらめし</v>
          </cell>
        </row>
        <row r="941">
          <cell r="H941">
            <v>1</v>
          </cell>
          <cell r="I941">
            <v>3</v>
          </cell>
          <cell r="J941" t="str">
            <v>ひじきごはん</v>
          </cell>
          <cell r="K941" t="str">
            <v>ひじきご飯</v>
          </cell>
        </row>
        <row r="953">
          <cell r="H953">
            <v>2</v>
          </cell>
          <cell r="I953">
            <v>2</v>
          </cell>
          <cell r="J953" t="str">
            <v>牛乳</v>
          </cell>
          <cell r="K953" t="str">
            <v>牛乳</v>
          </cell>
        </row>
        <row r="955">
          <cell r="H955">
            <v>3</v>
          </cell>
          <cell r="I955">
            <v>4</v>
          </cell>
          <cell r="J955" t="str">
            <v>とりにくとごぼうのごまからめ</v>
          </cell>
          <cell r="K955" t="str">
            <v>鶏肉とごぼうのごまからめ</v>
          </cell>
        </row>
        <row r="975">
          <cell r="H975">
            <v>4</v>
          </cell>
          <cell r="I975">
            <v>7</v>
          </cell>
          <cell r="J975" t="str">
            <v>とうにゅうみそしる</v>
          </cell>
          <cell r="K975" t="str">
            <v>豆乳みそ汁</v>
          </cell>
        </row>
        <row r="993">
          <cell r="H993">
            <v>1</v>
          </cell>
          <cell r="I993">
            <v>1</v>
          </cell>
          <cell r="J993" t="str">
            <v>ごはん</v>
          </cell>
          <cell r="K993" t="str">
            <v>ごはん</v>
          </cell>
        </row>
        <row r="996">
          <cell r="H996">
            <v>2</v>
          </cell>
          <cell r="I996">
            <v>2</v>
          </cell>
          <cell r="J996" t="str">
            <v>牛乳</v>
          </cell>
          <cell r="K996" t="str">
            <v>牛乳</v>
          </cell>
        </row>
        <row r="998">
          <cell r="H998">
            <v>3</v>
          </cell>
          <cell r="I998">
            <v>4</v>
          </cell>
          <cell r="J998" t="str">
            <v>あげギョウザ</v>
          </cell>
          <cell r="K998" t="str">
            <v>揚げギョウザ</v>
          </cell>
        </row>
        <row r="1002">
          <cell r="H1002">
            <v>4</v>
          </cell>
          <cell r="I1002">
            <v>5</v>
          </cell>
          <cell r="J1002" t="str">
            <v>やさいのピリから</v>
          </cell>
          <cell r="K1002" t="str">
            <v>野菜のピリ辛</v>
          </cell>
        </row>
        <row r="1016">
          <cell r="H1016">
            <v>5</v>
          </cell>
          <cell r="I1016">
            <v>7</v>
          </cell>
          <cell r="J1016" t="str">
            <v>マーボーどうふ</v>
          </cell>
          <cell r="K1016" t="str">
            <v>マーボー豆腐</v>
          </cell>
        </row>
        <row r="1048">
          <cell r="H1048">
            <v>1</v>
          </cell>
          <cell r="I1048">
            <v>1</v>
          </cell>
          <cell r="J1048" t="str">
            <v>むぎごはん</v>
          </cell>
          <cell r="K1048" t="str">
            <v>麦飯</v>
          </cell>
        </row>
        <row r="1051">
          <cell r="H1051">
            <v>2</v>
          </cell>
          <cell r="I1051">
            <v>2</v>
          </cell>
          <cell r="J1051" t="str">
            <v>牛乳</v>
          </cell>
          <cell r="K1051" t="str">
            <v>牛乳</v>
          </cell>
        </row>
        <row r="1053">
          <cell r="H1053">
            <v>3</v>
          </cell>
          <cell r="I1053">
            <v>3</v>
          </cell>
          <cell r="J1053" t="str">
            <v>カレーライス</v>
          </cell>
          <cell r="K1053" t="str">
            <v>カレーライス</v>
          </cell>
        </row>
        <row r="1077">
          <cell r="H1077">
            <v>4</v>
          </cell>
          <cell r="I1077">
            <v>8</v>
          </cell>
          <cell r="J1077" t="str">
            <v>フルーツミルクゼリー</v>
          </cell>
          <cell r="K1077" t="str">
            <v>フルーツミルクゼリー</v>
          </cell>
        </row>
        <row r="1158">
          <cell r="H1158">
            <v>1</v>
          </cell>
          <cell r="I1158">
            <v>1</v>
          </cell>
          <cell r="J1158" t="str">
            <v>ごはん</v>
          </cell>
          <cell r="K1158" t="str">
            <v>ごはん</v>
          </cell>
        </row>
        <row r="1161">
          <cell r="H1161">
            <v>2</v>
          </cell>
          <cell r="I1161">
            <v>2</v>
          </cell>
          <cell r="J1161" t="str">
            <v>牛乳</v>
          </cell>
          <cell r="K1161" t="str">
            <v>牛乳</v>
          </cell>
        </row>
        <row r="1163">
          <cell r="H1163">
            <v>3</v>
          </cell>
          <cell r="I1163">
            <v>4</v>
          </cell>
          <cell r="J1163" t="str">
            <v>ピリからチキン</v>
          </cell>
          <cell r="K1163" t="str">
            <v>ピリ辛チキン</v>
          </cell>
        </row>
        <row r="1178">
          <cell r="H1178">
            <v>4</v>
          </cell>
          <cell r="I1178">
            <v>5</v>
          </cell>
          <cell r="J1178" t="str">
            <v>とうふとじゃこのサラダ</v>
          </cell>
          <cell r="K1178" t="str">
            <v>豆腐とじゃこのサラダ</v>
          </cell>
        </row>
        <row r="1193">
          <cell r="H1193">
            <v>5</v>
          </cell>
          <cell r="I1193">
            <v>7</v>
          </cell>
          <cell r="J1193" t="str">
            <v>じゃがいものみそしる</v>
          </cell>
          <cell r="K1193" t="str">
            <v>じゃがいものみそ汁</v>
          </cell>
        </row>
        <row r="1214">
          <cell r="H1214">
            <v>1</v>
          </cell>
          <cell r="I1214">
            <v>1</v>
          </cell>
          <cell r="J1214" t="str">
            <v>しょくパン</v>
          </cell>
          <cell r="K1214" t="str">
            <v>食パン（冷）</v>
          </cell>
        </row>
        <row r="1216">
          <cell r="H1216">
            <v>2</v>
          </cell>
          <cell r="I1216">
            <v>2</v>
          </cell>
          <cell r="J1216" t="str">
            <v>牛乳</v>
          </cell>
          <cell r="K1216" t="str">
            <v>牛乳</v>
          </cell>
        </row>
        <row r="1218">
          <cell r="H1218">
            <v>3</v>
          </cell>
          <cell r="I1218">
            <v>4</v>
          </cell>
          <cell r="J1218" t="str">
            <v>シーフードトマトグラタン</v>
          </cell>
          <cell r="K1218" t="str">
            <v>シーフードトマトグラタン</v>
          </cell>
        </row>
        <row r="1243">
          <cell r="H1243">
            <v>4</v>
          </cell>
          <cell r="I1243">
            <v>5</v>
          </cell>
          <cell r="J1243" t="str">
            <v>アーモンドサラダ</v>
          </cell>
          <cell r="K1243" t="str">
            <v>アーモンドサラダ</v>
          </cell>
        </row>
        <row r="1254">
          <cell r="H1254">
            <v>5</v>
          </cell>
          <cell r="I1254">
            <v>7</v>
          </cell>
          <cell r="J1254" t="str">
            <v>オニオンスープ</v>
          </cell>
          <cell r="K1254" t="str">
            <v>オニオンスープ</v>
          </cell>
        </row>
        <row r="1267">
          <cell r="H1267">
            <v>6</v>
          </cell>
          <cell r="I1267">
            <v>9</v>
          </cell>
          <cell r="J1267" t="str">
            <v>いちごジャム</v>
          </cell>
          <cell r="K1267" t="str">
            <v>いちごジャム</v>
          </cell>
        </row>
        <row r="1268">
          <cell r="H1268">
            <v>1</v>
          </cell>
          <cell r="I1268">
            <v>1</v>
          </cell>
          <cell r="J1268" t="str">
            <v>ごはん</v>
          </cell>
          <cell r="K1268" t="str">
            <v>ごはん</v>
          </cell>
        </row>
        <row r="1271">
          <cell r="H1271">
            <v>2</v>
          </cell>
          <cell r="I1271">
            <v>2</v>
          </cell>
          <cell r="J1271" t="str">
            <v>牛乳</v>
          </cell>
          <cell r="K1271" t="str">
            <v>牛乳</v>
          </cell>
        </row>
        <row r="1273">
          <cell r="H1273">
            <v>3</v>
          </cell>
          <cell r="I1273">
            <v>4</v>
          </cell>
          <cell r="J1273" t="str">
            <v>がんものふくめに</v>
          </cell>
          <cell r="K1273" t="str">
            <v>がんものふくめ煮</v>
          </cell>
        </row>
        <row r="1281">
          <cell r="H1281">
            <v>4</v>
          </cell>
          <cell r="I1281">
            <v>5</v>
          </cell>
          <cell r="J1281" t="str">
            <v>ひじきのツナいため</v>
          </cell>
          <cell r="K1281" t="str">
            <v>ひじきのツナ炒め</v>
          </cell>
        </row>
        <row r="1294">
          <cell r="H1294">
            <v>5</v>
          </cell>
          <cell r="I1294">
            <v>6</v>
          </cell>
          <cell r="J1294" t="str">
            <v>とりつみれじる</v>
          </cell>
          <cell r="K1294" t="str">
            <v>鶏つみれ汁</v>
          </cell>
        </row>
        <row r="1323">
          <cell r="H1323">
            <v>1</v>
          </cell>
          <cell r="I1323">
            <v>1</v>
          </cell>
          <cell r="J1323" t="str">
            <v>ごはん</v>
          </cell>
          <cell r="K1323" t="str">
            <v>ごはん</v>
          </cell>
        </row>
        <row r="1326">
          <cell r="H1326">
            <v>2</v>
          </cell>
          <cell r="I1326">
            <v>2</v>
          </cell>
          <cell r="J1326" t="str">
            <v>牛乳</v>
          </cell>
          <cell r="K1326" t="str">
            <v>牛乳</v>
          </cell>
        </row>
        <row r="1328">
          <cell r="H1328">
            <v>3</v>
          </cell>
          <cell r="I1328">
            <v>3</v>
          </cell>
          <cell r="J1328" t="str">
            <v>はるまき</v>
          </cell>
          <cell r="K1328" t="str">
            <v>春巻き</v>
          </cell>
        </row>
        <row r="1332">
          <cell r="H1332">
            <v>4</v>
          </cell>
          <cell r="I1332">
            <v>5</v>
          </cell>
          <cell r="J1332" t="str">
            <v>バンサンスー</v>
          </cell>
          <cell r="K1332" t="str">
            <v>バンサンスー</v>
          </cell>
        </row>
        <row r="1343">
          <cell r="H1343">
            <v>5</v>
          </cell>
          <cell r="I1343">
            <v>7</v>
          </cell>
          <cell r="J1343" t="str">
            <v>ちゅうかふうコーンわかめスープ</v>
          </cell>
          <cell r="K1343" t="str">
            <v>中華風コーンわかめスープ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6">
          <cell r="U6">
            <v>0</v>
          </cell>
          <cell r="X6">
            <v>0</v>
          </cell>
          <cell r="Z6">
            <v>0</v>
          </cell>
        </row>
        <row r="7">
          <cell r="U7">
            <v>0</v>
          </cell>
          <cell r="X7">
            <v>0</v>
          </cell>
          <cell r="Z7">
            <v>0</v>
          </cell>
        </row>
        <row r="12">
          <cell r="U12">
            <v>744.75859999999966</v>
          </cell>
          <cell r="X12">
            <v>20.283660000000001</v>
          </cell>
          <cell r="Z12">
            <v>23.134149999999995</v>
          </cell>
        </row>
        <row r="13">
          <cell r="U13">
            <v>680.21300000000008</v>
          </cell>
          <cell r="X13">
            <v>28.001099999999997</v>
          </cell>
          <cell r="Z13">
            <v>22.832199999999997</v>
          </cell>
        </row>
        <row r="14">
          <cell r="U14">
            <v>652.72799999999972</v>
          </cell>
          <cell r="X14">
            <v>22.736149999999995</v>
          </cell>
          <cell r="Z14">
            <v>17.636249999999997</v>
          </cell>
        </row>
        <row r="15">
          <cell r="U15">
            <v>724.69615999999996</v>
          </cell>
          <cell r="X15">
            <v>33.492255999999998</v>
          </cell>
          <cell r="Z15">
            <v>22.506105000000005</v>
          </cell>
        </row>
        <row r="16">
          <cell r="U16">
            <v>652.54730000000006</v>
          </cell>
          <cell r="X16">
            <v>26.896699999999989</v>
          </cell>
          <cell r="Z16">
            <v>20.897350000000003</v>
          </cell>
        </row>
        <row r="17">
          <cell r="U17">
            <v>691.24739999999974</v>
          </cell>
          <cell r="X17">
            <v>24.257140000000003</v>
          </cell>
          <cell r="Z17">
            <v>24.524100000000004</v>
          </cell>
        </row>
        <row r="18">
          <cell r="U18">
            <v>682.78859999999986</v>
          </cell>
          <cell r="X18">
            <v>27.247520000000002</v>
          </cell>
          <cell r="Z18">
            <v>24.20158</v>
          </cell>
        </row>
        <row r="19">
          <cell r="U19">
            <v>671.86433999999997</v>
          </cell>
          <cell r="X19">
            <v>27.434976000000006</v>
          </cell>
          <cell r="Z19">
            <v>20.060303999999999</v>
          </cell>
        </row>
        <row r="20">
          <cell r="U20">
            <v>622.45519999999965</v>
          </cell>
          <cell r="X20">
            <v>28.739259999999994</v>
          </cell>
          <cell r="Z20">
            <v>18.328215000000004</v>
          </cell>
        </row>
        <row r="21">
          <cell r="U21">
            <v>719.24402000000009</v>
          </cell>
          <cell r="X21">
            <v>28.148021999999997</v>
          </cell>
          <cell r="Z21">
            <v>27.975930000000009</v>
          </cell>
        </row>
        <row r="22">
          <cell r="U22">
            <v>731.93139999999994</v>
          </cell>
          <cell r="X22">
            <v>28.079139999999999</v>
          </cell>
          <cell r="Z22">
            <v>23.751999999999995</v>
          </cell>
        </row>
        <row r="23">
          <cell r="U23">
            <v>622.37660000000017</v>
          </cell>
          <cell r="X23">
            <v>27.703059999999997</v>
          </cell>
          <cell r="Z23">
            <v>18.915275000000001</v>
          </cell>
        </row>
        <row r="24">
          <cell r="U24">
            <v>653.91800000000001</v>
          </cell>
          <cell r="X24">
            <v>24.77609</v>
          </cell>
          <cell r="Z24">
            <v>21.008029999999998</v>
          </cell>
        </row>
        <row r="25">
          <cell r="U25">
            <v>762.3991999999995</v>
          </cell>
          <cell r="X25">
            <v>19.945720000000012</v>
          </cell>
          <cell r="Z25">
            <v>19.237650000000006</v>
          </cell>
        </row>
        <row r="27">
          <cell r="U27">
            <v>680.91480000000013</v>
          </cell>
          <cell r="X27">
            <v>26.328469999999996</v>
          </cell>
          <cell r="Z27">
            <v>22.836700000000004</v>
          </cell>
        </row>
        <row r="28">
          <cell r="U28">
            <v>664.81880000000012</v>
          </cell>
          <cell r="X28">
            <v>25.790490000000013</v>
          </cell>
          <cell r="Z28">
            <v>28.916420000000002</v>
          </cell>
        </row>
        <row r="29">
          <cell r="U29">
            <v>608.5641999999998</v>
          </cell>
          <cell r="X29">
            <v>28.159319999999997</v>
          </cell>
          <cell r="Z29">
            <v>17.655149999999999</v>
          </cell>
        </row>
        <row r="30">
          <cell r="U30">
            <v>691.26819999999998</v>
          </cell>
          <cell r="X30">
            <v>20.948820000000001</v>
          </cell>
          <cell r="Z30">
            <v>22.354950000000002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33"/>
  <sheetViews>
    <sheetView tabSelected="1" view="pageBreakPreview" zoomScale="90" zoomScaleNormal="100" zoomScaleSheetLayoutView="90" workbookViewId="0">
      <selection activeCell="C22" sqref="C22:Q25"/>
    </sheetView>
  </sheetViews>
  <sheetFormatPr defaultColWidth="0" defaultRowHeight="13.5" customHeight="1" zeroHeight="1"/>
  <cols>
    <col min="1" max="1" width="5.75" style="1" customWidth="1"/>
    <col min="2" max="2" width="3" style="1" customWidth="1"/>
    <col min="3" max="3" width="17.75" style="38" customWidth="1"/>
    <col min="4" max="4" width="4.375" style="1" customWidth="1"/>
    <col min="5" max="6" width="17.75" style="1" customWidth="1"/>
    <col min="7" max="15" width="10.625" style="9" customWidth="1"/>
    <col min="16" max="16" width="11.5" style="1" customWidth="1"/>
    <col min="17" max="17" width="3.5" style="1" customWidth="1"/>
    <col min="18" max="18" width="3.5" style="9" customWidth="1"/>
    <col min="19" max="19" width="8.75" style="1" customWidth="1"/>
    <col min="20" max="16384" width="8.75" style="1" hidden="1"/>
  </cols>
  <sheetData>
    <row r="1" spans="1:19" ht="45" customHeight="1">
      <c r="B1" s="2"/>
      <c r="C1" s="3"/>
      <c r="D1" s="4"/>
      <c r="E1" s="5">
        <f>[1]作成!B1</f>
        <v>5</v>
      </c>
      <c r="F1" s="6" t="s">
        <v>0</v>
      </c>
      <c r="G1" s="7"/>
      <c r="H1" s="7"/>
      <c r="I1" s="8"/>
      <c r="O1" s="10"/>
      <c r="P1" s="11" t="s">
        <v>1</v>
      </c>
      <c r="Q1" s="12"/>
      <c r="R1" s="9" t="s">
        <v>2</v>
      </c>
    </row>
    <row r="2" spans="1:19" ht="13.5" customHeight="1">
      <c r="A2" s="39" t="s">
        <v>3</v>
      </c>
      <c r="B2" s="39" t="s">
        <v>4</v>
      </c>
      <c r="C2" s="42" t="s">
        <v>5</v>
      </c>
      <c r="D2" s="43"/>
      <c r="E2" s="43"/>
      <c r="F2" s="44"/>
      <c r="G2" s="48" t="s">
        <v>6</v>
      </c>
      <c r="H2" s="49"/>
      <c r="I2" s="50"/>
      <c r="J2" s="48" t="s">
        <v>7</v>
      </c>
      <c r="K2" s="49"/>
      <c r="L2" s="50"/>
      <c r="M2" s="48" t="s">
        <v>8</v>
      </c>
      <c r="N2" s="49"/>
      <c r="O2" s="50"/>
      <c r="P2" s="54" t="s">
        <v>9</v>
      </c>
      <c r="Q2" s="54"/>
      <c r="R2" s="9" t="s">
        <v>2</v>
      </c>
    </row>
    <row r="3" spans="1:19" ht="13.5" customHeight="1">
      <c r="A3" s="40"/>
      <c r="B3" s="40"/>
      <c r="C3" s="45"/>
      <c r="D3" s="46"/>
      <c r="E3" s="46"/>
      <c r="F3" s="47"/>
      <c r="G3" s="51"/>
      <c r="H3" s="52"/>
      <c r="I3" s="53"/>
      <c r="J3" s="51"/>
      <c r="K3" s="52"/>
      <c r="L3" s="53"/>
      <c r="M3" s="51"/>
      <c r="N3" s="52"/>
      <c r="O3" s="53"/>
      <c r="P3" s="54" t="s">
        <v>10</v>
      </c>
      <c r="Q3" s="54"/>
      <c r="R3" s="9" t="s">
        <v>2</v>
      </c>
    </row>
    <row r="4" spans="1:19" ht="13.5" customHeight="1">
      <c r="A4" s="40"/>
      <c r="B4" s="40"/>
      <c r="C4" s="55" t="s">
        <v>11</v>
      </c>
      <c r="D4" s="57" t="s">
        <v>12</v>
      </c>
      <c r="E4" s="59" t="s">
        <v>13</v>
      </c>
      <c r="F4" s="60"/>
      <c r="G4" s="63" t="s">
        <v>14</v>
      </c>
      <c r="H4" s="64"/>
      <c r="I4" s="65"/>
      <c r="J4" s="69" t="s">
        <v>15</v>
      </c>
      <c r="K4" s="70"/>
      <c r="L4" s="71"/>
      <c r="M4" s="75" t="s">
        <v>16</v>
      </c>
      <c r="N4" s="76"/>
      <c r="O4" s="77"/>
      <c r="P4" s="54" t="s">
        <v>17</v>
      </c>
      <c r="Q4" s="54"/>
      <c r="R4" s="9" t="s">
        <v>2</v>
      </c>
    </row>
    <row r="5" spans="1:19" ht="13.5" customHeight="1">
      <c r="A5" s="41"/>
      <c r="B5" s="41"/>
      <c r="C5" s="56"/>
      <c r="D5" s="58"/>
      <c r="E5" s="61"/>
      <c r="F5" s="62"/>
      <c r="G5" s="66"/>
      <c r="H5" s="67"/>
      <c r="I5" s="68"/>
      <c r="J5" s="72"/>
      <c r="K5" s="73"/>
      <c r="L5" s="74"/>
      <c r="M5" s="78"/>
      <c r="N5" s="79"/>
      <c r="O5" s="80"/>
      <c r="P5" s="54" t="s">
        <v>18</v>
      </c>
      <c r="Q5" s="54"/>
      <c r="R5" s="9" t="s">
        <v>2</v>
      </c>
    </row>
    <row r="6" spans="1:19" ht="17.25" hidden="1" customHeight="1">
      <c r="A6" s="81" t="str">
        <f ca="1">IF([1]人数!$F12=0," ",[1]人数!$F12)</f>
        <v xml:space="preserve"> </v>
      </c>
      <c r="B6" s="84" t="s">
        <v>19</v>
      </c>
      <c r="C6" s="87" t="str">
        <f>IF(ISERROR(VLOOKUP(1,[1]作成!$H$3:$K$57,3,FALSE))," ",VLOOKUP(1,[1]作成!$H$3:$K$57,3,FALSE))</f>
        <v xml:space="preserve"> </v>
      </c>
      <c r="D6" s="90" t="str">
        <f>IF(ISERROR(VLOOKUP(2,[1]作成!$H$3:$K$57,4,FALSE))," ",VLOOKUP(2,[1]作成!$H$3:$K$57,4,FALSE))</f>
        <v xml:space="preserve"> </v>
      </c>
      <c r="E6" s="93" t="str">
        <f>IF(ISERROR(VLOOKUP(3,[1]作成!$H$3:$K$57,3,FALSE))," ",VLOOKUP(3,[1]作成!$H$3:$K$57,3,FALSE))</f>
        <v xml:space="preserve"> </v>
      </c>
      <c r="F6" s="94"/>
      <c r="G6" s="13"/>
      <c r="H6" s="14"/>
      <c r="I6" s="15"/>
      <c r="J6" s="13"/>
      <c r="K6" s="14"/>
      <c r="L6" s="15"/>
      <c r="M6" s="14"/>
      <c r="N6" s="14"/>
      <c r="O6" s="14"/>
      <c r="P6" s="16" t="str">
        <f>IF([1]計算!U6=0," ",[1]計算!U6)</f>
        <v xml:space="preserve"> </v>
      </c>
      <c r="Q6" s="17" t="s">
        <v>20</v>
      </c>
      <c r="S6" s="95" t="s">
        <v>21</v>
      </c>
    </row>
    <row r="7" spans="1:19" ht="17.25" hidden="1" customHeight="1">
      <c r="A7" s="82"/>
      <c r="B7" s="85"/>
      <c r="C7" s="88"/>
      <c r="D7" s="91"/>
      <c r="E7" s="96" t="str">
        <f>IF(ISERROR(VLOOKUP(4,[1]作成!$H$3:$K$57,3,FALSE))," ",VLOOKUP(4,[1]作成!$H$3:$K$57,3,FALSE))</f>
        <v xml:space="preserve"> </v>
      </c>
      <c r="F7" s="97"/>
      <c r="G7" s="18"/>
      <c r="H7" s="19"/>
      <c r="I7" s="20"/>
      <c r="J7" s="18"/>
      <c r="K7" s="19"/>
      <c r="L7" s="20"/>
      <c r="M7" s="19"/>
      <c r="N7" s="19"/>
      <c r="O7" s="19"/>
      <c r="P7" s="16" t="str">
        <f>IF([1]計算!X6=0," ",[1]計算!X6)</f>
        <v xml:space="preserve"> </v>
      </c>
      <c r="Q7" s="21" t="s">
        <v>22</v>
      </c>
      <c r="S7" s="95"/>
    </row>
    <row r="8" spans="1:19" ht="17.25" hidden="1" customHeight="1">
      <c r="A8" s="82"/>
      <c r="B8" s="85"/>
      <c r="C8" s="88"/>
      <c r="D8" s="91"/>
      <c r="E8" s="96" t="str">
        <f>IF(ISERROR(VLOOKUP(5,[1]作成!$H$3:$K$57,3,FALSE))," ",VLOOKUP(5,[1]作成!$H$3:$K$57,3,FALSE))</f>
        <v xml:space="preserve"> </v>
      </c>
      <c r="F8" s="97"/>
      <c r="G8" s="18"/>
      <c r="H8" s="19"/>
      <c r="I8" s="20"/>
      <c r="J8" s="18"/>
      <c r="K8" s="19"/>
      <c r="L8" s="22"/>
      <c r="M8" s="19"/>
      <c r="N8" s="19"/>
      <c r="O8" s="23"/>
      <c r="P8" s="16" t="str">
        <f>IF([1]計算!Z6=0," ",[1]計算!Z6)</f>
        <v xml:space="preserve"> </v>
      </c>
      <c r="Q8" s="21" t="s">
        <v>22</v>
      </c>
      <c r="S8" s="95"/>
    </row>
    <row r="9" spans="1:19" ht="17.25" hidden="1" customHeight="1">
      <c r="A9" s="83"/>
      <c r="B9" s="86"/>
      <c r="C9" s="89"/>
      <c r="D9" s="92"/>
      <c r="E9" s="24" t="str">
        <f>IF(ISERROR(VLOOKUP(6,[1]作成!$H$3:$K$57,3,FALSE))," ",VLOOKUP(6,[1]作成!$H$3:$K$57,3,FALSE))</f>
        <v xml:space="preserve"> </v>
      </c>
      <c r="F9" s="24" t="str">
        <f>IF(ISERROR(VLOOKUP(7,[1]作成!$H$3:$K$57,3,FALSE))," ",VLOOKUP(7,[1]作成!$H$3:$K$57,3,FALSE))</f>
        <v xml:space="preserve"> </v>
      </c>
      <c r="G9" s="18"/>
      <c r="H9" s="19"/>
      <c r="I9" s="22"/>
      <c r="J9" s="18"/>
      <c r="K9" s="19"/>
      <c r="L9" s="22"/>
      <c r="M9" s="19"/>
      <c r="N9" s="19"/>
      <c r="O9" s="23"/>
      <c r="P9" s="98" t="str">
        <f>IF([1]人数!I12=0," ",[1]人数!I12)</f>
        <v xml:space="preserve"> </v>
      </c>
      <c r="Q9" s="99"/>
      <c r="S9" s="95"/>
    </row>
    <row r="10" spans="1:19" ht="17.25" hidden="1" customHeight="1">
      <c r="A10" s="81" t="str">
        <f ca="1">IF([1]人数!$F13=0," ",[1]人数!$F13)</f>
        <v xml:space="preserve"> </v>
      </c>
      <c r="B10" s="100" t="s">
        <v>23</v>
      </c>
      <c r="C10" s="87" t="str">
        <f>IF(ISERROR(VLOOKUP(1,[1]作成!$H$58:$K$112,3,FALSE))," ",VLOOKUP(1,[1]作成!$H$58:$K$112,3,FALSE))</f>
        <v xml:space="preserve"> </v>
      </c>
      <c r="D10" s="90" t="str">
        <f>IF(ISERROR(VLOOKUP(2,[1]作成!$H$58:$K$112,4,FALSE))," ",VLOOKUP(2,[1]作成!$H$58:$K$112,4,FALSE))</f>
        <v xml:space="preserve"> </v>
      </c>
      <c r="E10" s="93" t="str">
        <f>IF(ISERROR(VLOOKUP(3,[1]作成!$H$58:$K$112,3,FALSE))," ",VLOOKUP(3,[1]作成!$H$58:$K$112,3,FALSE))</f>
        <v xml:space="preserve"> </v>
      </c>
      <c r="F10" s="94"/>
      <c r="G10" s="13"/>
      <c r="H10" s="14"/>
      <c r="I10" s="14"/>
      <c r="J10" s="13"/>
      <c r="K10" s="14"/>
      <c r="L10" s="15"/>
      <c r="M10" s="14"/>
      <c r="N10" s="14"/>
      <c r="O10" s="15"/>
      <c r="P10" s="16" t="str">
        <f>IF([1]計算!U7=0," ",[1]計算!U7)</f>
        <v xml:space="preserve"> </v>
      </c>
      <c r="Q10" s="17" t="s">
        <v>20</v>
      </c>
      <c r="S10" s="95"/>
    </row>
    <row r="11" spans="1:19" ht="17.25" hidden="1" customHeight="1">
      <c r="A11" s="82"/>
      <c r="B11" s="100"/>
      <c r="C11" s="88"/>
      <c r="D11" s="91"/>
      <c r="E11" s="96" t="str">
        <f>IF(ISERROR(VLOOKUP(4,[1]作成!$H$58:$K$112,3,FALSE))," ",VLOOKUP(4,[1]作成!$H$58:$K$112,3,FALSE))</f>
        <v xml:space="preserve"> </v>
      </c>
      <c r="F11" s="97"/>
      <c r="G11" s="18"/>
      <c r="H11" s="19"/>
      <c r="I11" s="23"/>
      <c r="J11" s="18"/>
      <c r="K11" s="19"/>
      <c r="L11" s="20"/>
      <c r="M11" s="19"/>
      <c r="N11" s="19"/>
      <c r="O11" s="20"/>
      <c r="P11" s="16" t="str">
        <f>IF([1]計算!X7=0," ",[1]計算!X7)</f>
        <v xml:space="preserve"> </v>
      </c>
      <c r="Q11" s="21" t="s">
        <v>22</v>
      </c>
      <c r="S11" s="95"/>
    </row>
    <row r="12" spans="1:19" ht="17.25" hidden="1" customHeight="1">
      <c r="A12" s="82"/>
      <c r="B12" s="100"/>
      <c r="C12" s="88"/>
      <c r="D12" s="91"/>
      <c r="E12" s="96" t="str">
        <f>IF(ISERROR(VLOOKUP(5,[1]作成!$H$58:$K$112,3,FALSE))," ",VLOOKUP(5,[1]作成!$H$58:$K$112,3,FALSE))</f>
        <v xml:space="preserve"> </v>
      </c>
      <c r="F12" s="97"/>
      <c r="G12" s="18"/>
      <c r="H12" s="19"/>
      <c r="I12" s="23"/>
      <c r="J12" s="18"/>
      <c r="K12" s="19"/>
      <c r="L12" s="20"/>
      <c r="M12" s="19"/>
      <c r="N12" s="19"/>
      <c r="O12" s="22"/>
      <c r="P12" s="16" t="str">
        <f>IF([1]計算!Z7=0," ",[1]計算!Z7)</f>
        <v xml:space="preserve"> </v>
      </c>
      <c r="Q12" s="21" t="s">
        <v>22</v>
      </c>
      <c r="S12" s="95"/>
    </row>
    <row r="13" spans="1:19" ht="17.25" hidden="1" customHeight="1">
      <c r="A13" s="83"/>
      <c r="B13" s="100"/>
      <c r="C13" s="89"/>
      <c r="D13" s="92"/>
      <c r="E13" s="25" t="str">
        <f>IF(ISERROR(VLOOKUP(6,[1]作成!$H$58:$K$112,3,FALSE))," ",VLOOKUP(6,[1]作成!$H$58:$K$112,3,FALSE))</f>
        <v xml:space="preserve"> </v>
      </c>
      <c r="F13" s="26" t="str">
        <f>IF(ISERROR(VLOOKUP(7,[1]作成!$H$58:$K$112,3,FALSE))," ",VLOOKUP(7,[1]作成!$H$58:$K$112,3,FALSE))</f>
        <v xml:space="preserve"> </v>
      </c>
      <c r="G13" s="27"/>
      <c r="H13" s="28"/>
      <c r="I13" s="29"/>
      <c r="J13" s="27"/>
      <c r="K13" s="28"/>
      <c r="L13" s="30"/>
      <c r="M13" s="28"/>
      <c r="N13" s="28"/>
      <c r="O13" s="31"/>
      <c r="P13" s="98" t="str">
        <f>IF([1]人数!I13=0," ",[1]人数!I13)</f>
        <v xml:space="preserve"> </v>
      </c>
      <c r="Q13" s="99"/>
      <c r="S13" s="95"/>
    </row>
    <row r="14" spans="1:19" ht="13.5" customHeight="1">
      <c r="A14" s="81">
        <f ca="1">IF([1]人数!$F14=0," ",[1]人数!$F14)</f>
        <v>1</v>
      </c>
      <c r="B14" s="100" t="s">
        <v>24</v>
      </c>
      <c r="C14" s="101" t="s">
        <v>25</v>
      </c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3"/>
      <c r="R14" s="9" t="s">
        <v>26</v>
      </c>
      <c r="S14" s="95"/>
    </row>
    <row r="15" spans="1:19" ht="13.5" customHeight="1">
      <c r="A15" s="82"/>
      <c r="B15" s="100"/>
      <c r="C15" s="104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6"/>
      <c r="R15" s="9" t="s">
        <v>2</v>
      </c>
      <c r="S15" s="95"/>
    </row>
    <row r="16" spans="1:19" ht="13.5" customHeight="1">
      <c r="A16" s="82"/>
      <c r="B16" s="100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6"/>
      <c r="R16" s="9" t="s">
        <v>27</v>
      </c>
      <c r="S16" s="95"/>
    </row>
    <row r="17" spans="1:19" ht="13.5" customHeight="1">
      <c r="A17" s="83"/>
      <c r="B17" s="100"/>
      <c r="C17" s="107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9"/>
      <c r="R17" s="9" t="s">
        <v>2</v>
      </c>
      <c r="S17" s="95"/>
    </row>
    <row r="18" spans="1:19" ht="13.5" customHeight="1">
      <c r="A18" s="81">
        <f ca="1">IF([1]人数!$F15=0," ",[1]人数!$F15)</f>
        <v>2</v>
      </c>
      <c r="B18" s="100" t="s">
        <v>28</v>
      </c>
      <c r="C18" s="101" t="s">
        <v>29</v>
      </c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3"/>
      <c r="R18" s="9" t="s">
        <v>30</v>
      </c>
    </row>
    <row r="19" spans="1:19" ht="13.5" customHeight="1">
      <c r="A19" s="82"/>
      <c r="B19" s="100"/>
      <c r="C19" s="104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6"/>
      <c r="R19" s="9" t="s">
        <v>26</v>
      </c>
    </row>
    <row r="20" spans="1:19" ht="13.5" customHeight="1">
      <c r="A20" s="82"/>
      <c r="B20" s="100"/>
      <c r="C20" s="104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6"/>
      <c r="R20" s="9" t="s">
        <v>27</v>
      </c>
    </row>
    <row r="21" spans="1:19" ht="13.5" customHeight="1">
      <c r="A21" s="83"/>
      <c r="B21" s="100"/>
      <c r="C21" s="107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9"/>
      <c r="R21" s="9" t="s">
        <v>2</v>
      </c>
    </row>
    <row r="22" spans="1:19" ht="13.5" customHeight="1">
      <c r="A22" s="81">
        <f ca="1">IF([1]人数!$F16=0," ",[1]人数!$F16)</f>
        <v>3</v>
      </c>
      <c r="B22" s="100" t="s">
        <v>31</v>
      </c>
      <c r="C22" s="101" t="s">
        <v>32</v>
      </c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3"/>
      <c r="R22" s="9" t="s">
        <v>33</v>
      </c>
    </row>
    <row r="23" spans="1:19" ht="13.5" customHeight="1">
      <c r="A23" s="82"/>
      <c r="B23" s="100"/>
      <c r="C23" s="104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6"/>
      <c r="R23" s="9" t="s">
        <v>33</v>
      </c>
    </row>
    <row r="24" spans="1:19" ht="13.5" customHeight="1">
      <c r="A24" s="82"/>
      <c r="B24" s="100"/>
      <c r="C24" s="104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6"/>
      <c r="R24" s="9" t="s">
        <v>33</v>
      </c>
    </row>
    <row r="25" spans="1:19" ht="13.5" customHeight="1">
      <c r="A25" s="83"/>
      <c r="B25" s="100"/>
      <c r="C25" s="107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9"/>
      <c r="R25" s="9" t="s">
        <v>33</v>
      </c>
    </row>
    <row r="26" spans="1:19" ht="13.5" customHeight="1">
      <c r="A26" s="81">
        <f ca="1">IF([1]人数!$F17=0," ",[1]人数!$F17)</f>
        <v>6</v>
      </c>
      <c r="B26" s="84" t="s">
        <v>19</v>
      </c>
      <c r="C26" s="101" t="s">
        <v>34</v>
      </c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3"/>
      <c r="R26" s="9" t="s">
        <v>33</v>
      </c>
    </row>
    <row r="27" spans="1:19" ht="13.5" customHeight="1">
      <c r="A27" s="82"/>
      <c r="B27" s="85"/>
      <c r="C27" s="104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6"/>
      <c r="R27" s="9" t="s">
        <v>2</v>
      </c>
    </row>
    <row r="28" spans="1:19" ht="13.5" customHeight="1">
      <c r="A28" s="82"/>
      <c r="B28" s="85"/>
      <c r="C28" s="104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6"/>
      <c r="R28" s="9" t="s">
        <v>33</v>
      </c>
    </row>
    <row r="29" spans="1:19" ht="13.5" customHeight="1">
      <c r="A29" s="83"/>
      <c r="B29" s="86"/>
      <c r="C29" s="107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9"/>
      <c r="R29" s="9" t="s">
        <v>2</v>
      </c>
    </row>
    <row r="30" spans="1:19" ht="17.25" customHeight="1">
      <c r="A30" s="81">
        <f ca="1">IF([1]人数!$F18=0," ",[1]人数!$F18)</f>
        <v>7</v>
      </c>
      <c r="B30" s="100" t="s">
        <v>23</v>
      </c>
      <c r="C30" s="101" t="s">
        <v>35</v>
      </c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3"/>
      <c r="R30" s="9" t="s">
        <v>26</v>
      </c>
    </row>
    <row r="31" spans="1:19" ht="17.25" customHeight="1">
      <c r="A31" s="82"/>
      <c r="B31" s="100"/>
      <c r="C31" s="104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6"/>
      <c r="R31" s="9" t="s">
        <v>27</v>
      </c>
    </row>
    <row r="32" spans="1:19" ht="17.25" customHeight="1">
      <c r="A32" s="82"/>
      <c r="B32" s="100"/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6"/>
      <c r="R32" s="9" t="s">
        <v>2</v>
      </c>
    </row>
    <row r="33" spans="1:18" ht="17.25" customHeight="1">
      <c r="A33" s="83"/>
      <c r="B33" s="100"/>
      <c r="C33" s="107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9"/>
      <c r="R33" s="9" t="s">
        <v>26</v>
      </c>
    </row>
    <row r="34" spans="1:18" ht="17.25" customHeight="1">
      <c r="A34" s="81">
        <f ca="1">IF([1]人数!$F19=0," ",[1]人数!$F19)</f>
        <v>8</v>
      </c>
      <c r="B34" s="100" t="s">
        <v>24</v>
      </c>
      <c r="C34" s="87" t="str">
        <f>IF(ISERROR(VLOOKUP(1,[1]作成!$H$388:$K$442,3,FALSE))," ",VLOOKUP(1,[1]作成!$H$388:$K$442,3,FALSE))</f>
        <v>ごはん</v>
      </c>
      <c r="D34" s="90" t="str">
        <f>IF(ISERROR(VLOOKUP(2,[1]作成!$H$388:$K$442,4,FALSE))," ",VLOOKUP(2,[1]作成!$H$388:$K$442,4,FALSE))</f>
        <v>牛乳</v>
      </c>
      <c r="E34" s="93" t="str">
        <f>IF(ISERROR(VLOOKUP(3,[1]作成!$H$388:$K$442,3,FALSE))," ",VLOOKUP(3,[1]作成!$H$388:$K$442,3,FALSE))</f>
        <v>さばのみそに</v>
      </c>
      <c r="F34" s="94"/>
      <c r="G34" s="18" t="s">
        <v>36</v>
      </c>
      <c r="H34" s="19" t="s">
        <v>37</v>
      </c>
      <c r="I34" s="20"/>
      <c r="J34" s="18" t="s">
        <v>39</v>
      </c>
      <c r="K34" s="19" t="s">
        <v>40</v>
      </c>
      <c r="L34" s="20"/>
      <c r="M34" s="19" t="s">
        <v>38</v>
      </c>
      <c r="N34" s="19"/>
      <c r="O34" s="20"/>
      <c r="P34" s="16">
        <f>IF([1]計算!U13=0," ",[1]計算!U13)</f>
        <v>680.21300000000008</v>
      </c>
      <c r="Q34" s="17" t="s">
        <v>20</v>
      </c>
      <c r="R34" s="9" t="s">
        <v>2</v>
      </c>
    </row>
    <row r="35" spans="1:18" ht="17.25" customHeight="1">
      <c r="A35" s="82"/>
      <c r="B35" s="100"/>
      <c r="C35" s="88"/>
      <c r="D35" s="91"/>
      <c r="E35" s="96" t="str">
        <f>IF(ISERROR(VLOOKUP(4,[1]作成!$H$388:$K$442,3,FALSE))," ",VLOOKUP(4,[1]作成!$H$388:$K$442,3,FALSE))</f>
        <v>こんぶあえ</v>
      </c>
      <c r="F35" s="97"/>
      <c r="G35" s="18" t="s">
        <v>41</v>
      </c>
      <c r="H35" s="19" t="s">
        <v>42</v>
      </c>
      <c r="I35" s="20"/>
      <c r="J35" s="18" t="s">
        <v>44</v>
      </c>
      <c r="K35" s="19" t="s">
        <v>45</v>
      </c>
      <c r="L35" s="20"/>
      <c r="M35" s="19" t="s">
        <v>43</v>
      </c>
      <c r="N35" s="19"/>
      <c r="O35" s="20"/>
      <c r="P35" s="16">
        <f>IF([1]計算!X13=0," ",[1]計算!X13)</f>
        <v>28.001099999999997</v>
      </c>
      <c r="Q35" s="21" t="s">
        <v>22</v>
      </c>
      <c r="R35" s="9" t="s">
        <v>46</v>
      </c>
    </row>
    <row r="36" spans="1:18" ht="17.25" customHeight="1">
      <c r="A36" s="82"/>
      <c r="B36" s="100"/>
      <c r="C36" s="88"/>
      <c r="D36" s="91"/>
      <c r="E36" s="96" t="str">
        <f>IF(ISERROR(VLOOKUP(5,[1]作成!$H$388:$K$442,3,FALSE))," ",VLOOKUP(5,[1]作成!$H$388:$K$442,3,FALSE))</f>
        <v>さつきじる</v>
      </c>
      <c r="F36" s="97"/>
      <c r="G36" s="18" t="s">
        <v>47</v>
      </c>
      <c r="H36" s="19" t="s">
        <v>47</v>
      </c>
      <c r="I36" s="22"/>
      <c r="J36" s="18" t="s">
        <v>49</v>
      </c>
      <c r="K36" s="19" t="s">
        <v>50</v>
      </c>
      <c r="L36" s="20"/>
      <c r="M36" s="19" t="s">
        <v>48</v>
      </c>
      <c r="N36" s="23"/>
      <c r="O36" s="20"/>
      <c r="P36" s="16">
        <f>IF([1]計算!Z13=0," ",[1]計算!Z13)</f>
        <v>22.832199999999997</v>
      </c>
      <c r="Q36" s="21" t="s">
        <v>22</v>
      </c>
      <c r="R36" s="9" t="s">
        <v>46</v>
      </c>
    </row>
    <row r="37" spans="1:18" ht="17.25" customHeight="1">
      <c r="A37" s="83"/>
      <c r="B37" s="100"/>
      <c r="C37" s="89"/>
      <c r="D37" s="92"/>
      <c r="E37" s="25" t="str">
        <f>IF(ISERROR(VLOOKUP(6,[1]作成!$H$388:$K$442,3,FALSE))," ",VLOOKUP(6,[1]作成!$H$388:$K$442,3,FALSE))</f>
        <v xml:space="preserve"> </v>
      </c>
      <c r="F37" s="26" t="str">
        <f>IF(ISERROR(VLOOKUP(7,[1]作成!$H$388:$K$442,3,FALSE))," ",VLOOKUP(7,[1]作成!$H$388:$K$442,3,FALSE))</f>
        <v xml:space="preserve"> </v>
      </c>
      <c r="G37" s="18" t="s">
        <v>51</v>
      </c>
      <c r="H37" s="19" t="s">
        <v>52</v>
      </c>
      <c r="I37" s="22"/>
      <c r="J37" s="18" t="s">
        <v>54</v>
      </c>
      <c r="K37" s="19" t="s">
        <v>55</v>
      </c>
      <c r="L37" s="22"/>
      <c r="M37" s="19" t="s">
        <v>53</v>
      </c>
      <c r="N37" s="23"/>
      <c r="O37" s="20"/>
      <c r="P37" s="98"/>
      <c r="Q37" s="99"/>
      <c r="R37" s="9" t="s">
        <v>2</v>
      </c>
    </row>
    <row r="38" spans="1:18" ht="17.25" customHeight="1">
      <c r="A38" s="81">
        <f ca="1">IF([1]人数!$F20=0," ",[1]人数!$F20)</f>
        <v>9</v>
      </c>
      <c r="B38" s="100" t="s">
        <v>28</v>
      </c>
      <c r="C38" s="87" t="str">
        <f>IF(ISERROR(VLOOKUP(1,[1]作成!$H$443:$K$497,3,FALSE))," ",VLOOKUP(1,[1]作成!$H$443:$K$497,3,FALSE))</f>
        <v>わかめごはん</v>
      </c>
      <c r="D38" s="90" t="str">
        <f>IF(ISERROR(VLOOKUP(2,[1]作成!$H$443:$K$497,4,FALSE))," ",VLOOKUP(2,[1]作成!$H$443:$K$497,4,FALSE))</f>
        <v>牛乳</v>
      </c>
      <c r="E38" s="93" t="str">
        <f>IF(ISERROR(VLOOKUP(3,[1]作成!$H$443:$K$497,3,FALSE))," ",VLOOKUP(3,[1]作成!$H$443:$K$497,3,FALSE))</f>
        <v>てんぷらもりあわせ(エビ・かぼちゃ)</v>
      </c>
      <c r="F38" s="94"/>
      <c r="G38" s="13" t="s">
        <v>36</v>
      </c>
      <c r="H38" s="14"/>
      <c r="I38" s="32"/>
      <c r="J38" s="13" t="s">
        <v>56</v>
      </c>
      <c r="K38" s="14" t="s">
        <v>54</v>
      </c>
      <c r="L38" s="15"/>
      <c r="M38" s="14" t="s">
        <v>38</v>
      </c>
      <c r="N38" s="14" t="s">
        <v>43</v>
      </c>
      <c r="O38" s="15"/>
      <c r="P38" s="16">
        <f>IF([1]計算!U14=0," ",[1]計算!U14)</f>
        <v>652.72799999999972</v>
      </c>
      <c r="Q38" s="17" t="s">
        <v>20</v>
      </c>
      <c r="R38" s="9" t="s">
        <v>2</v>
      </c>
    </row>
    <row r="39" spans="1:18" ht="17.25" customHeight="1">
      <c r="A39" s="82"/>
      <c r="B39" s="100"/>
      <c r="C39" s="88"/>
      <c r="D39" s="91"/>
      <c r="E39" s="96" t="str">
        <f>IF(ISERROR(VLOOKUP(4,[1]作成!$H$443:$K$497,3,FALSE))," ",VLOOKUP(4,[1]作成!$H$443:$K$497,3,FALSE))</f>
        <v>さんさいうどん</v>
      </c>
      <c r="F39" s="97"/>
      <c r="G39" s="18" t="s">
        <v>42</v>
      </c>
      <c r="H39" s="19"/>
      <c r="I39" s="22"/>
      <c r="J39" s="18" t="s">
        <v>59</v>
      </c>
      <c r="K39" s="19"/>
      <c r="L39" s="20"/>
      <c r="M39" s="19" t="s">
        <v>57</v>
      </c>
      <c r="N39" s="19" t="s">
        <v>58</v>
      </c>
      <c r="O39" s="22"/>
      <c r="P39" s="16">
        <f>IF([1]計算!X14=0," ",[1]計算!X14)</f>
        <v>22.736149999999995</v>
      </c>
      <c r="Q39" s="21" t="s">
        <v>22</v>
      </c>
      <c r="R39" s="9" t="s">
        <v>2</v>
      </c>
    </row>
    <row r="40" spans="1:18" ht="17.25" customHeight="1">
      <c r="A40" s="82"/>
      <c r="B40" s="100"/>
      <c r="C40" s="88"/>
      <c r="D40" s="91"/>
      <c r="E40" s="96" t="str">
        <f>IF(ISERROR(VLOOKUP(5,[1]作成!$H$443:$K$497,3,FALSE))," ",VLOOKUP(5,[1]作成!$H$443:$K$497,3,FALSE))</f>
        <v xml:space="preserve"> </v>
      </c>
      <c r="F40" s="97"/>
      <c r="G40" s="18" t="s">
        <v>60</v>
      </c>
      <c r="H40" s="19"/>
      <c r="I40" s="22"/>
      <c r="J40" s="18" t="s">
        <v>62</v>
      </c>
      <c r="K40" s="19"/>
      <c r="L40" s="20"/>
      <c r="M40" s="19" t="s">
        <v>61</v>
      </c>
      <c r="N40" s="19"/>
      <c r="O40" s="22"/>
      <c r="P40" s="16">
        <f>IF([1]計算!Z14=0," ",[1]計算!Z14)</f>
        <v>17.636249999999997</v>
      </c>
      <c r="Q40" s="21" t="s">
        <v>22</v>
      </c>
      <c r="R40" s="9" t="s">
        <v>2</v>
      </c>
    </row>
    <row r="41" spans="1:18" ht="17.25" customHeight="1">
      <c r="A41" s="83"/>
      <c r="B41" s="100"/>
      <c r="C41" s="89"/>
      <c r="D41" s="92"/>
      <c r="E41" s="25" t="str">
        <f>IF(ISERROR(VLOOKUP(6,[1]作成!$H$443:$K$497,3,FALSE))," ",VLOOKUP(6,[1]作成!$H$443:$K$497,3,FALSE))</f>
        <v xml:space="preserve"> </v>
      </c>
      <c r="F41" s="26" t="str">
        <f>IF(ISERROR(VLOOKUP(7,[1]作成!$H$443:$K$497,3,FALSE))," ",VLOOKUP(7,[1]作成!$H$443:$K$497,3,FALSE))</f>
        <v xml:space="preserve"> </v>
      </c>
      <c r="G41" s="27" t="s">
        <v>63</v>
      </c>
      <c r="H41" s="28"/>
      <c r="I41" s="31"/>
      <c r="J41" s="27" t="s">
        <v>65</v>
      </c>
      <c r="K41" s="28"/>
      <c r="L41" s="30"/>
      <c r="M41" s="28" t="s">
        <v>64</v>
      </c>
      <c r="N41" s="28"/>
      <c r="O41" s="31"/>
      <c r="P41" s="98"/>
      <c r="Q41" s="99"/>
      <c r="R41" s="9" t="s">
        <v>2</v>
      </c>
    </row>
    <row r="42" spans="1:18" ht="17.25" customHeight="1">
      <c r="A42" s="81">
        <f ca="1">IF([1]人数!$F21=0," ",[1]人数!$F21)</f>
        <v>10</v>
      </c>
      <c r="B42" s="100" t="s">
        <v>31</v>
      </c>
      <c r="C42" s="87" t="str">
        <f>IF(ISERROR(VLOOKUP(1,[1]作成!$H$498:$K$552,3,FALSE))," ",VLOOKUP(1,[1]作成!$H$498:$K$552,3,FALSE))</f>
        <v>ごはん</v>
      </c>
      <c r="D42" s="90" t="str">
        <f>IF(ISERROR(VLOOKUP(2,[1]作成!$H$498:$K$552,4,FALSE))," ",VLOOKUP(2,[1]作成!$H$498:$K$552,4,FALSE))</f>
        <v>牛乳</v>
      </c>
      <c r="E42" s="93" t="str">
        <f>IF(ISERROR(VLOOKUP(3,[1]作成!$H$498:$K$552,3,FALSE))," ",VLOOKUP(3,[1]作成!$H$498:$K$552,3,FALSE))</f>
        <v>タンドリーチキン</v>
      </c>
      <c r="F42" s="94"/>
      <c r="G42" s="18" t="s">
        <v>36</v>
      </c>
      <c r="H42" s="19" t="s">
        <v>66</v>
      </c>
      <c r="I42" s="22"/>
      <c r="J42" s="18" t="s">
        <v>39</v>
      </c>
      <c r="K42" s="19" t="s">
        <v>45</v>
      </c>
      <c r="L42" s="20"/>
      <c r="M42" s="19" t="s">
        <v>38</v>
      </c>
      <c r="N42" s="19" t="s">
        <v>57</v>
      </c>
      <c r="O42" s="20" t="s">
        <v>67</v>
      </c>
      <c r="P42" s="16">
        <f>IF([1]計算!U15=0," ",[1]計算!U15)</f>
        <v>724.69615999999996</v>
      </c>
      <c r="Q42" s="17" t="s">
        <v>68</v>
      </c>
      <c r="R42" s="9" t="s">
        <v>30</v>
      </c>
    </row>
    <row r="43" spans="1:18" ht="17.25" customHeight="1">
      <c r="A43" s="82"/>
      <c r="B43" s="100"/>
      <c r="C43" s="88"/>
      <c r="D43" s="91"/>
      <c r="E43" s="96" t="str">
        <f>IF(ISERROR(VLOOKUP(4,[1]作成!$H$498:$K$552,3,FALSE))," ",VLOOKUP(4,[1]作成!$H$498:$K$552,3,FALSE))</f>
        <v>コールスローサラダ</v>
      </c>
      <c r="F43" s="97"/>
      <c r="G43" s="18" t="s">
        <v>37</v>
      </c>
      <c r="H43" s="19" t="s">
        <v>69</v>
      </c>
      <c r="I43" s="22"/>
      <c r="J43" s="18" t="s">
        <v>71</v>
      </c>
      <c r="K43" s="19" t="s">
        <v>72</v>
      </c>
      <c r="L43" s="20"/>
      <c r="M43" s="19" t="s">
        <v>43</v>
      </c>
      <c r="N43" s="19" t="s">
        <v>43</v>
      </c>
      <c r="O43" s="20" t="s">
        <v>70</v>
      </c>
      <c r="P43" s="16">
        <f>IF([1]計算!X15=0," ",[1]計算!X15)</f>
        <v>33.492255999999998</v>
      </c>
      <c r="Q43" s="21" t="s">
        <v>73</v>
      </c>
      <c r="R43" s="9" t="s">
        <v>2</v>
      </c>
    </row>
    <row r="44" spans="1:18" ht="17.25" customHeight="1">
      <c r="A44" s="82"/>
      <c r="B44" s="100"/>
      <c r="C44" s="88"/>
      <c r="D44" s="91"/>
      <c r="E44" s="96" t="str">
        <f>IF(ISERROR(VLOOKUP(5,[1]作成!$H$498:$K$552,3,FALSE))," ",VLOOKUP(5,[1]作成!$H$498:$K$552,3,FALSE))</f>
        <v>ポークビーンズ</v>
      </c>
      <c r="F44" s="97"/>
      <c r="G44" s="18" t="s">
        <v>74</v>
      </c>
      <c r="H44" s="19" t="s">
        <v>75</v>
      </c>
      <c r="I44" s="22"/>
      <c r="J44" s="18" t="s">
        <v>49</v>
      </c>
      <c r="K44" s="19" t="s">
        <v>77</v>
      </c>
      <c r="L44" s="20"/>
      <c r="M44" s="19" t="s">
        <v>48</v>
      </c>
      <c r="N44" s="19" t="s">
        <v>76</v>
      </c>
      <c r="O44" s="20"/>
      <c r="P44" s="16">
        <f>IF([1]計算!Z15=0," ",[1]計算!Z15)</f>
        <v>22.506105000000005</v>
      </c>
      <c r="Q44" s="21" t="s">
        <v>22</v>
      </c>
      <c r="R44" s="9" t="s">
        <v>78</v>
      </c>
    </row>
    <row r="45" spans="1:18" ht="17.25" customHeight="1">
      <c r="A45" s="83"/>
      <c r="B45" s="100"/>
      <c r="C45" s="89"/>
      <c r="D45" s="92"/>
      <c r="E45" s="25" t="str">
        <f>IF(ISERROR(VLOOKUP(6,[1]作成!$H$498:$K$552,3,FALSE))," ",VLOOKUP(6,[1]作成!$H$498:$K$552,3,FALSE))</f>
        <v>ふりかけ</v>
      </c>
      <c r="F45" s="26" t="str">
        <f>IF(ISERROR(VLOOKUP(7,[1]作成!$H$498:$K$552,3,FALSE))," ",VLOOKUP(7,[1]作成!$H$498:$K$552,3,FALSE))</f>
        <v xml:space="preserve"> </v>
      </c>
      <c r="G45" s="18" t="s">
        <v>79</v>
      </c>
      <c r="H45" s="19"/>
      <c r="I45" s="22"/>
      <c r="J45" s="18" t="s">
        <v>62</v>
      </c>
      <c r="K45" s="19"/>
      <c r="L45" s="22"/>
      <c r="M45" s="19" t="s">
        <v>80</v>
      </c>
      <c r="N45" s="23" t="s">
        <v>58</v>
      </c>
      <c r="O45" s="20"/>
      <c r="P45" s="98"/>
      <c r="Q45" s="99"/>
      <c r="R45" s="9" t="s">
        <v>81</v>
      </c>
    </row>
    <row r="46" spans="1:18" ht="17.25" customHeight="1">
      <c r="A46" s="81">
        <f ca="1">IF([1]人数!$F22=0," ",[1]人数!$F22)</f>
        <v>13</v>
      </c>
      <c r="B46" s="84" t="s">
        <v>19</v>
      </c>
      <c r="C46" s="87" t="str">
        <f>IF(ISERROR(VLOOKUP(1,[1]作成!$H$553:$K$607,3,FALSE))," ",VLOOKUP(1,[1]作成!$H$553:$K$607,3,FALSE))</f>
        <v>ごはん</v>
      </c>
      <c r="D46" s="90" t="str">
        <f>IF(ISERROR(VLOOKUP(2,[1]作成!$H$553:$K$607,4,FALSE))," ",VLOOKUP(2,[1]作成!$H$553:$K$607,4,FALSE))</f>
        <v>牛乳</v>
      </c>
      <c r="E46" s="93" t="str">
        <f>IF(ISERROR(VLOOKUP(3,[1]作成!$H$553:$K$607,3,FALSE))," ",VLOOKUP(3,[1]作成!$H$553:$K$607,3,FALSE))</f>
        <v>ししゃもフライ</v>
      </c>
      <c r="F46" s="94"/>
      <c r="G46" s="13" t="s">
        <v>36</v>
      </c>
      <c r="H46" s="14" t="s">
        <v>82</v>
      </c>
      <c r="I46" s="15"/>
      <c r="J46" s="13" t="s">
        <v>83</v>
      </c>
      <c r="K46" s="14" t="s">
        <v>84</v>
      </c>
      <c r="L46" s="32" t="s">
        <v>50</v>
      </c>
      <c r="M46" s="14" t="s">
        <v>38</v>
      </c>
      <c r="N46" s="14" t="s">
        <v>58</v>
      </c>
      <c r="O46" s="15"/>
      <c r="P46" s="16">
        <f>IF([1]計算!U16=0," ",[1]計算!U16)</f>
        <v>652.54730000000006</v>
      </c>
      <c r="Q46" s="17" t="s">
        <v>20</v>
      </c>
      <c r="R46" s="9" t="s">
        <v>78</v>
      </c>
    </row>
    <row r="47" spans="1:18" ht="17.25" customHeight="1">
      <c r="A47" s="82"/>
      <c r="B47" s="85"/>
      <c r="C47" s="88"/>
      <c r="D47" s="91"/>
      <c r="E47" s="96" t="str">
        <f>IF(ISERROR(VLOOKUP(4,[1]作成!$H$553:$K$607,3,FALSE))," ",VLOOKUP(4,[1]作成!$H$553:$K$607,3,FALSE))</f>
        <v>ゆかりあえ</v>
      </c>
      <c r="F47" s="97"/>
      <c r="G47" s="18" t="s">
        <v>85</v>
      </c>
      <c r="H47" s="19"/>
      <c r="I47" s="22"/>
      <c r="J47" s="18" t="s">
        <v>39</v>
      </c>
      <c r="K47" s="19" t="s">
        <v>72</v>
      </c>
      <c r="L47" s="22" t="s">
        <v>86</v>
      </c>
      <c r="M47" s="19" t="s">
        <v>57</v>
      </c>
      <c r="N47" s="19"/>
      <c r="O47" s="20"/>
      <c r="P47" s="16">
        <f>IF([1]計算!X16=0," ",[1]計算!X16)</f>
        <v>26.896699999999989</v>
      </c>
      <c r="Q47" s="21" t="s">
        <v>87</v>
      </c>
      <c r="R47" s="9" t="s">
        <v>81</v>
      </c>
    </row>
    <row r="48" spans="1:18" ht="17.25" customHeight="1">
      <c r="A48" s="82"/>
      <c r="B48" s="85"/>
      <c r="C48" s="88"/>
      <c r="D48" s="91"/>
      <c r="E48" s="96" t="str">
        <f>IF(ISERROR(VLOOKUP(5,[1]作成!$H$553:$K$607,3,FALSE))," ",VLOOKUP(5,[1]作成!$H$553:$K$607,3,FALSE))</f>
        <v>にくどうふ</v>
      </c>
      <c r="F48" s="97"/>
      <c r="G48" s="18" t="s">
        <v>74</v>
      </c>
      <c r="H48" s="19"/>
      <c r="I48" s="22"/>
      <c r="J48" s="18" t="s">
        <v>89</v>
      </c>
      <c r="K48" s="19" t="s">
        <v>40</v>
      </c>
      <c r="L48" s="22" t="s">
        <v>90</v>
      </c>
      <c r="M48" s="19" t="s">
        <v>88</v>
      </c>
      <c r="N48" s="19"/>
      <c r="O48" s="20"/>
      <c r="P48" s="16">
        <f>IF([1]計算!Z16=0," ",[1]計算!Z16)</f>
        <v>20.897350000000003</v>
      </c>
      <c r="Q48" s="21" t="s">
        <v>91</v>
      </c>
      <c r="R48" s="9" t="s">
        <v>30</v>
      </c>
    </row>
    <row r="49" spans="1:18" ht="17.25" customHeight="1">
      <c r="A49" s="83"/>
      <c r="B49" s="86"/>
      <c r="C49" s="89"/>
      <c r="D49" s="92"/>
      <c r="E49" s="24" t="str">
        <f>IF(ISERROR(VLOOKUP(6,[1]作成!$H$553:$K$607,3,FALSE))," ",VLOOKUP(6,[1]作成!$H$553:$K$607,3,FALSE))</f>
        <v xml:space="preserve"> </v>
      </c>
      <c r="F49" s="24" t="str">
        <f>IF(ISERROR(VLOOKUP(7,[1]作成!$H$553:$K$607,3,FALSE))," ",VLOOKUP(7,[1]作成!$H$553:$K$607,3,FALSE))</f>
        <v xml:space="preserve"> </v>
      </c>
      <c r="G49" s="27" t="s">
        <v>92</v>
      </c>
      <c r="H49" s="28"/>
      <c r="I49" s="31"/>
      <c r="J49" s="27" t="s">
        <v>49</v>
      </c>
      <c r="K49" s="28" t="s">
        <v>62</v>
      </c>
      <c r="L49" s="31" t="s">
        <v>54</v>
      </c>
      <c r="M49" s="28" t="s">
        <v>43</v>
      </c>
      <c r="N49" s="29"/>
      <c r="O49" s="30"/>
      <c r="P49" s="98"/>
      <c r="Q49" s="99"/>
      <c r="R49" s="9" t="s">
        <v>2</v>
      </c>
    </row>
    <row r="50" spans="1:18" ht="17.25" customHeight="1">
      <c r="A50" s="81">
        <f ca="1">IF([1]人数!$F23=0," ",[1]人数!$F23)</f>
        <v>14</v>
      </c>
      <c r="B50" s="100" t="s">
        <v>23</v>
      </c>
      <c r="C50" s="87" t="str">
        <f>IF(ISERROR(VLOOKUP(1,[1]作成!$H$608:$K$662,3,FALSE))," ",VLOOKUP(1,[1]作成!$H$608:$K$662,3,FALSE))</f>
        <v>チキンライス</v>
      </c>
      <c r="D50" s="90" t="str">
        <f>IF(ISERROR(VLOOKUP(2,[1]作成!$H$608:$K$662,4,FALSE))," ",VLOOKUP(2,[1]作成!$H$608:$K$662,4,FALSE))</f>
        <v>牛乳</v>
      </c>
      <c r="E50" s="93" t="str">
        <f>IF(ISERROR(VLOOKUP(3,[1]作成!$H$608:$K$662,3,FALSE))," ",VLOOKUP(3,[1]作成!$H$608:$K$662,3,FALSE))</f>
        <v>キッシュふう</v>
      </c>
      <c r="F50" s="94"/>
      <c r="G50" s="18" t="s">
        <v>36</v>
      </c>
      <c r="H50" s="19" t="s">
        <v>93</v>
      </c>
      <c r="I50" s="20"/>
      <c r="J50" s="18" t="s">
        <v>39</v>
      </c>
      <c r="K50" s="19" t="s">
        <v>103</v>
      </c>
      <c r="L50" s="20" t="s">
        <v>94</v>
      </c>
      <c r="M50" s="19" t="s">
        <v>209</v>
      </c>
      <c r="N50" s="19" t="s">
        <v>58</v>
      </c>
      <c r="O50" s="20"/>
      <c r="P50" s="16">
        <f>IF([1]計算!U17=0," ",[1]計算!U17)</f>
        <v>691.24739999999974</v>
      </c>
      <c r="Q50" s="17" t="s">
        <v>20</v>
      </c>
      <c r="R50" s="9" t="s">
        <v>78</v>
      </c>
    </row>
    <row r="51" spans="1:18" ht="17.25" customHeight="1">
      <c r="A51" s="82"/>
      <c r="B51" s="100"/>
      <c r="C51" s="88"/>
      <c r="D51" s="91"/>
      <c r="E51" s="96" t="str">
        <f>IF(ISERROR(VLOOKUP(4,[1]作成!$H$608:$K$662,3,FALSE))," ",VLOOKUP(4,[1]作成!$H$608:$K$662,3,FALSE))</f>
        <v>アスパラシチュー</v>
      </c>
      <c r="F51" s="97"/>
      <c r="G51" s="18" t="s">
        <v>37</v>
      </c>
      <c r="H51" s="19" t="s">
        <v>95</v>
      </c>
      <c r="I51" s="22"/>
      <c r="J51" s="18" t="s">
        <v>96</v>
      </c>
      <c r="K51" s="19" t="s">
        <v>97</v>
      </c>
      <c r="L51" s="20"/>
      <c r="M51" s="19" t="s">
        <v>80</v>
      </c>
      <c r="N51" s="19" t="s">
        <v>67</v>
      </c>
      <c r="O51" s="20"/>
      <c r="P51" s="16">
        <f>IF([1]計算!X17=0," ",[1]計算!X17)</f>
        <v>24.257140000000003</v>
      </c>
      <c r="Q51" s="21" t="s">
        <v>22</v>
      </c>
      <c r="R51" s="9" t="s">
        <v>2</v>
      </c>
    </row>
    <row r="52" spans="1:18" ht="17.25" customHeight="1">
      <c r="A52" s="82"/>
      <c r="B52" s="100"/>
      <c r="C52" s="88"/>
      <c r="D52" s="91"/>
      <c r="E52" s="96" t="str">
        <f>IF(ISERROR(VLOOKUP(5,[1]作成!$H$608:$K$662,3,FALSE))," ",VLOOKUP(5,[1]作成!$H$608:$K$662,3,FALSE))</f>
        <v>ぶどうゼリー</v>
      </c>
      <c r="F52" s="97"/>
      <c r="G52" s="18" t="s">
        <v>98</v>
      </c>
      <c r="H52" s="19"/>
      <c r="I52" s="22"/>
      <c r="J52" s="18" t="s">
        <v>56</v>
      </c>
      <c r="K52" s="19" t="s">
        <v>62</v>
      </c>
      <c r="L52" s="22"/>
      <c r="M52" s="19" t="s">
        <v>57</v>
      </c>
      <c r="N52" s="19" t="s">
        <v>48</v>
      </c>
      <c r="O52" s="20"/>
      <c r="P52" s="16">
        <f>IF([1]計算!Z17=0," ",[1]計算!Z17)</f>
        <v>24.524100000000004</v>
      </c>
      <c r="Q52" s="21" t="s">
        <v>73</v>
      </c>
      <c r="R52" s="9" t="s">
        <v>100</v>
      </c>
    </row>
    <row r="53" spans="1:18" ht="17.25" customHeight="1">
      <c r="A53" s="83"/>
      <c r="B53" s="100"/>
      <c r="C53" s="89"/>
      <c r="D53" s="92"/>
      <c r="E53" s="25" t="str">
        <f>IF(ISERROR(VLOOKUP(6,[1]作成!$H$608:$K$662,3,FALSE))," ",VLOOKUP(6,[1]作成!$H$608:$K$662,3,FALSE))</f>
        <v xml:space="preserve"> </v>
      </c>
      <c r="F53" s="26" t="str">
        <f>IF(ISERROR(VLOOKUP(7,[1]作成!$H$608:$K$662,3,FALSE))," ",VLOOKUP(7,[1]作成!$H$608:$K$662,3,FALSE))</f>
        <v xml:space="preserve"> </v>
      </c>
      <c r="G53" s="18" t="s">
        <v>85</v>
      </c>
      <c r="H53" s="19"/>
      <c r="I53" s="22"/>
      <c r="J53" s="18" t="s">
        <v>102</v>
      </c>
      <c r="K53" s="19" t="s">
        <v>99</v>
      </c>
      <c r="L53" s="22"/>
      <c r="M53" s="19" t="s">
        <v>101</v>
      </c>
      <c r="N53" s="23"/>
      <c r="O53" s="20"/>
      <c r="P53" s="98"/>
      <c r="Q53" s="99"/>
      <c r="R53" s="9" t="s">
        <v>2</v>
      </c>
    </row>
    <row r="54" spans="1:18" ht="17.25" customHeight="1">
      <c r="A54" s="81">
        <f ca="1">IF([1]人数!$F24=0," ",[1]人数!$F24)</f>
        <v>15</v>
      </c>
      <c r="B54" s="100" t="s">
        <v>24</v>
      </c>
      <c r="C54" s="87" t="str">
        <f>IF(ISERROR(VLOOKUP(1,[1]作成!$H$663:$K$717,3,FALSE))," ",VLOOKUP(1,[1]作成!$H$663:$K$717,3,FALSE))</f>
        <v>ごはん</v>
      </c>
      <c r="D54" s="90" t="str">
        <f>IF(ISERROR(VLOOKUP(2,[1]作成!$H$663:$K$717,4,FALSE))," ",VLOOKUP(2,[1]作成!$H$663:$K$717,4,FALSE))</f>
        <v>牛乳</v>
      </c>
      <c r="E54" s="93" t="str">
        <f>IF(ISERROR(VLOOKUP(3,[1]作成!$H$663:$K$717,3,FALSE))," ",VLOOKUP(3,[1]作成!$H$663:$K$717,3,FALSE))</f>
        <v>えんでんのしおからあげ</v>
      </c>
      <c r="F54" s="94"/>
      <c r="G54" s="13" t="s">
        <v>36</v>
      </c>
      <c r="H54" s="14" t="s">
        <v>47</v>
      </c>
      <c r="I54" s="15"/>
      <c r="J54" s="13" t="s">
        <v>86</v>
      </c>
      <c r="K54" s="14" t="s">
        <v>84</v>
      </c>
      <c r="L54" s="15"/>
      <c r="M54" s="14" t="s">
        <v>38</v>
      </c>
      <c r="N54" s="14" t="s">
        <v>104</v>
      </c>
      <c r="O54" s="15"/>
      <c r="P54" s="16">
        <f>IF([1]計算!U18=0," ",[1]計算!U18)</f>
        <v>682.78859999999986</v>
      </c>
      <c r="Q54" s="17" t="s">
        <v>105</v>
      </c>
      <c r="R54" s="9" t="s">
        <v>2</v>
      </c>
    </row>
    <row r="55" spans="1:18" ht="17.25" customHeight="1">
      <c r="A55" s="82"/>
      <c r="B55" s="100"/>
      <c r="C55" s="88"/>
      <c r="D55" s="91"/>
      <c r="E55" s="96" t="str">
        <f>IF(ISERROR(VLOOKUP(4,[1]作成!$H$663:$K$717,3,FALSE))," ",VLOOKUP(4,[1]作成!$H$663:$K$717,3,FALSE))</f>
        <v>みつけたろうサラダ</v>
      </c>
      <c r="F55" s="97"/>
      <c r="G55" s="18" t="s">
        <v>37</v>
      </c>
      <c r="H55" s="19" t="s">
        <v>106</v>
      </c>
      <c r="I55" s="20"/>
      <c r="J55" s="18" t="s">
        <v>108</v>
      </c>
      <c r="K55" s="19" t="s">
        <v>62</v>
      </c>
      <c r="L55" s="20"/>
      <c r="M55" s="19" t="s">
        <v>107</v>
      </c>
      <c r="N55" s="19" t="s">
        <v>58</v>
      </c>
      <c r="O55" s="20"/>
      <c r="P55" s="16">
        <f>IF([1]計算!X18=0," ",[1]計算!X18)</f>
        <v>27.247520000000002</v>
      </c>
      <c r="Q55" s="21" t="s">
        <v>91</v>
      </c>
      <c r="R55" s="9" t="s">
        <v>2</v>
      </c>
    </row>
    <row r="56" spans="1:18" ht="17.25" customHeight="1">
      <c r="A56" s="82"/>
      <c r="B56" s="100"/>
      <c r="C56" s="88"/>
      <c r="D56" s="91"/>
      <c r="E56" s="96" t="str">
        <f>IF(ISERROR(VLOOKUP(5,[1]作成!$H$663:$K$717,3,FALSE))," ",VLOOKUP(5,[1]作成!$H$663:$K$717,3,FALSE))</f>
        <v>とびうおだしのみそしる</v>
      </c>
      <c r="F56" s="97"/>
      <c r="G56" s="18" t="s">
        <v>109</v>
      </c>
      <c r="H56" s="19" t="s">
        <v>63</v>
      </c>
      <c r="I56" s="20"/>
      <c r="J56" s="18" t="s">
        <v>39</v>
      </c>
      <c r="K56" s="19"/>
      <c r="L56" s="22"/>
      <c r="M56" s="19" t="s">
        <v>57</v>
      </c>
      <c r="N56" s="19" t="s">
        <v>76</v>
      </c>
      <c r="O56" s="20"/>
      <c r="P56" s="16">
        <f>IF([1]計算!Z18=0," ",[1]計算!Z18)</f>
        <v>24.20158</v>
      </c>
      <c r="Q56" s="21" t="s">
        <v>110</v>
      </c>
      <c r="R56" s="9" t="s">
        <v>27</v>
      </c>
    </row>
    <row r="57" spans="1:18" ht="17.25" customHeight="1">
      <c r="A57" s="83"/>
      <c r="B57" s="100"/>
      <c r="C57" s="89"/>
      <c r="D57" s="92"/>
      <c r="E57" s="25" t="str">
        <f>IF(ISERROR(VLOOKUP(6,[1]作成!$H$663:$K$717,3,FALSE))," ",VLOOKUP(6,[1]作成!$H$663:$K$717,3,FALSE))</f>
        <v xml:space="preserve"> </v>
      </c>
      <c r="F57" s="26" t="str">
        <f>IF(ISERROR(VLOOKUP(7,[1]作成!$H$663:$K$717,3,FALSE))," ",VLOOKUP(7,[1]作成!$H$663:$K$717,3,FALSE))</f>
        <v xml:space="preserve"> </v>
      </c>
      <c r="G57" s="27" t="s">
        <v>111</v>
      </c>
      <c r="H57" s="28"/>
      <c r="I57" s="30"/>
      <c r="J57" s="27" t="s">
        <v>49</v>
      </c>
      <c r="K57" s="28"/>
      <c r="L57" s="31"/>
      <c r="M57" s="28" t="s">
        <v>112</v>
      </c>
      <c r="N57" s="29" t="s">
        <v>53</v>
      </c>
      <c r="O57" s="30"/>
      <c r="P57" s="98" t="s">
        <v>113</v>
      </c>
      <c r="Q57" s="99"/>
      <c r="R57" s="9" t="s">
        <v>2</v>
      </c>
    </row>
    <row r="58" spans="1:18" ht="17.25" customHeight="1">
      <c r="A58" s="81">
        <f ca="1">IF([1]人数!$F25=0," ",[1]人数!$F25)</f>
        <v>16</v>
      </c>
      <c r="B58" s="100" t="s">
        <v>28</v>
      </c>
      <c r="C58" s="87" t="str">
        <f>IF(ISERROR(VLOOKUP(1,[1]作成!$H$718:$K$772,3,FALSE))," ",VLOOKUP(1,[1]作成!$H$718:$K$772,3,FALSE))</f>
        <v>ごはん</v>
      </c>
      <c r="D58" s="90" t="str">
        <f>IF(ISERROR(VLOOKUP(2,[1]作成!$H$718:$K$772,4,FALSE))," ",VLOOKUP(2,[1]作成!$H$718:$K$772,4,FALSE))</f>
        <v>牛乳</v>
      </c>
      <c r="E58" s="93" t="str">
        <f>IF(ISERROR(VLOOKUP(3,[1]作成!$H$718:$K$772,3,FALSE))," ",VLOOKUP(3,[1]作成!$H$718:$K$772,3,FALSE))</f>
        <v>ハンバーグ</v>
      </c>
      <c r="F58" s="94"/>
      <c r="G58" s="18" t="s">
        <v>36</v>
      </c>
      <c r="H58" s="19" t="s">
        <v>109</v>
      </c>
      <c r="I58" s="22"/>
      <c r="J58" s="18" t="s">
        <v>39</v>
      </c>
      <c r="K58" s="19" t="s">
        <v>94</v>
      </c>
      <c r="L58" s="20"/>
      <c r="M58" s="19" t="s">
        <v>38</v>
      </c>
      <c r="N58" s="19" t="s">
        <v>58</v>
      </c>
      <c r="O58" s="20"/>
      <c r="P58" s="16">
        <f>IF([1]計算!U19=0," ",[1]計算!U19)</f>
        <v>671.86433999999997</v>
      </c>
      <c r="Q58" s="17" t="s">
        <v>114</v>
      </c>
      <c r="R58" s="9" t="s">
        <v>2</v>
      </c>
    </row>
    <row r="59" spans="1:18" ht="17.25" customHeight="1">
      <c r="A59" s="82"/>
      <c r="B59" s="100"/>
      <c r="C59" s="88"/>
      <c r="D59" s="91"/>
      <c r="E59" s="96" t="str">
        <f>IF(ISERROR(VLOOKUP(4,[1]作成!$H$718:$K$772,3,FALSE))," ",VLOOKUP(4,[1]作成!$H$718:$K$772,3,FALSE))</f>
        <v>ひじきサラダ</v>
      </c>
      <c r="F59" s="97"/>
      <c r="G59" s="18" t="s">
        <v>74</v>
      </c>
      <c r="H59" s="110" t="s">
        <v>115</v>
      </c>
      <c r="I59" s="111"/>
      <c r="J59" s="18" t="s">
        <v>116</v>
      </c>
      <c r="K59" s="19" t="s">
        <v>72</v>
      </c>
      <c r="L59" s="20"/>
      <c r="M59" s="19" t="s">
        <v>88</v>
      </c>
      <c r="N59" s="19"/>
      <c r="O59" s="20"/>
      <c r="P59" s="16">
        <f>IF([1]計算!X19=0," ",[1]計算!X19)</f>
        <v>27.434976000000006</v>
      </c>
      <c r="Q59" s="21" t="s">
        <v>110</v>
      </c>
      <c r="R59" s="9" t="s">
        <v>81</v>
      </c>
    </row>
    <row r="60" spans="1:18" ht="17.25" customHeight="1">
      <c r="A60" s="82"/>
      <c r="B60" s="100"/>
      <c r="C60" s="88"/>
      <c r="D60" s="91"/>
      <c r="E60" s="96" t="str">
        <f>IF(ISERROR(VLOOKUP(5,[1]作成!$H$718:$K$772,3,FALSE))," ",VLOOKUP(5,[1]作成!$H$718:$K$772,3,FALSE))</f>
        <v>やさいのスープに</v>
      </c>
      <c r="F60" s="97"/>
      <c r="G60" s="18" t="s">
        <v>117</v>
      </c>
      <c r="H60" s="19" t="s">
        <v>118</v>
      </c>
      <c r="I60" s="22"/>
      <c r="J60" s="18" t="s">
        <v>62</v>
      </c>
      <c r="K60" s="19" t="s">
        <v>99</v>
      </c>
      <c r="L60" s="20"/>
      <c r="M60" s="19" t="s">
        <v>43</v>
      </c>
      <c r="N60" s="19"/>
      <c r="O60" s="20"/>
      <c r="P60" s="16">
        <f>IF([1]計算!Z19=0," ",[1]計算!Z19)</f>
        <v>20.060303999999999</v>
      </c>
      <c r="Q60" s="21" t="s">
        <v>91</v>
      </c>
      <c r="R60" s="9" t="s">
        <v>81</v>
      </c>
    </row>
    <row r="61" spans="1:18" ht="17.25" customHeight="1">
      <c r="A61" s="83"/>
      <c r="B61" s="100"/>
      <c r="C61" s="89"/>
      <c r="D61" s="92"/>
      <c r="E61" s="25" t="str">
        <f>IF(ISERROR(VLOOKUP(6,[1]作成!$H$718:$K$772,3,FALSE))," ",VLOOKUP(6,[1]作成!$H$718:$K$772,3,FALSE))</f>
        <v xml:space="preserve"> </v>
      </c>
      <c r="F61" s="26" t="str">
        <f>IF(ISERROR(VLOOKUP(7,[1]作成!$H$718:$K$772,3,FALSE))," ",VLOOKUP(7,[1]作成!$H$718:$K$772,3,FALSE))</f>
        <v xml:space="preserve"> </v>
      </c>
      <c r="G61" s="18" t="s">
        <v>85</v>
      </c>
      <c r="H61" s="19"/>
      <c r="I61" s="22"/>
      <c r="J61" s="18" t="s">
        <v>84</v>
      </c>
      <c r="K61" s="19" t="s">
        <v>119</v>
      </c>
      <c r="L61" s="20"/>
      <c r="M61" s="19" t="s">
        <v>48</v>
      </c>
      <c r="N61" s="19"/>
      <c r="O61" s="20"/>
      <c r="P61" s="98"/>
      <c r="Q61" s="99"/>
      <c r="R61" s="9" t="s">
        <v>81</v>
      </c>
    </row>
    <row r="62" spans="1:18" ht="17.25" customHeight="1">
      <c r="A62" s="81">
        <f ca="1">IF([1]人数!$F26=0," ",[1]人数!$F26)</f>
        <v>17</v>
      </c>
      <c r="B62" s="100" t="s">
        <v>31</v>
      </c>
      <c r="C62" s="87" t="str">
        <f>IF(ISERROR(VLOOKUP(1,[1]作成!$H$773:$K$827,3,FALSE))," ",VLOOKUP(1,[1]作成!$H$773:$K$827,3,FALSE))</f>
        <v>ごはん</v>
      </c>
      <c r="D62" s="90" t="str">
        <f>IF(ISERROR(VLOOKUP(2,[1]作成!$H$773:$K$827,4,FALSE))," ",VLOOKUP(2,[1]作成!$H$773:$K$827,4,FALSE))</f>
        <v>牛乳</v>
      </c>
      <c r="E62" s="93" t="str">
        <f>IF(ISERROR(VLOOKUP(3,[1]作成!$H$773:$K$827,3,FALSE))," ",VLOOKUP(3,[1]作成!$H$773:$K$827,3,FALSE))</f>
        <v>さかなのみそチーズやき</v>
      </c>
      <c r="F62" s="94"/>
      <c r="G62" s="13" t="s">
        <v>36</v>
      </c>
      <c r="H62" s="14" t="s">
        <v>120</v>
      </c>
      <c r="I62" s="32"/>
      <c r="J62" s="13" t="s">
        <v>83</v>
      </c>
      <c r="K62" s="14" t="s">
        <v>121</v>
      </c>
      <c r="L62" s="15" t="s">
        <v>62</v>
      </c>
      <c r="M62" s="14" t="s">
        <v>38</v>
      </c>
      <c r="N62" s="14" t="s">
        <v>58</v>
      </c>
      <c r="O62" s="15"/>
      <c r="P62" s="16">
        <f>IF([1]計算!U20=0," ",[1]計算!U20)</f>
        <v>622.45519999999965</v>
      </c>
      <c r="Q62" s="17" t="s">
        <v>122</v>
      </c>
      <c r="R62" s="9" t="s">
        <v>81</v>
      </c>
    </row>
    <row r="63" spans="1:18" ht="17.25" customHeight="1">
      <c r="A63" s="82"/>
      <c r="B63" s="100"/>
      <c r="C63" s="88"/>
      <c r="D63" s="91"/>
      <c r="E63" s="96" t="str">
        <f>IF(ISERROR(VLOOKUP(4,[1]作成!$H$773:$K$827,3,FALSE))," ",VLOOKUP(4,[1]作成!$H$773:$K$827,3,FALSE))</f>
        <v>きりぼしだいこんのサラダ</v>
      </c>
      <c r="F63" s="97"/>
      <c r="G63" s="18" t="s">
        <v>123</v>
      </c>
      <c r="H63" s="19" t="s">
        <v>85</v>
      </c>
      <c r="I63" s="22"/>
      <c r="J63" s="18" t="s">
        <v>102</v>
      </c>
      <c r="K63" s="19" t="s">
        <v>94</v>
      </c>
      <c r="L63" s="20"/>
      <c r="M63" s="19" t="s">
        <v>43</v>
      </c>
      <c r="N63" s="19" t="s">
        <v>124</v>
      </c>
      <c r="O63" s="20"/>
      <c r="P63" s="16">
        <f>IF([1]計算!X20=0," ",[1]計算!X20)</f>
        <v>28.739259999999994</v>
      </c>
      <c r="Q63" s="21" t="s">
        <v>87</v>
      </c>
      <c r="R63" s="9" t="s">
        <v>33</v>
      </c>
    </row>
    <row r="64" spans="1:18" ht="17.25" customHeight="1">
      <c r="A64" s="82"/>
      <c r="B64" s="100"/>
      <c r="C64" s="88"/>
      <c r="D64" s="91"/>
      <c r="E64" s="96" t="str">
        <f>IF(ISERROR(VLOOKUP(5,[1]作成!$H$773:$K$827,3,FALSE))," ",VLOOKUP(5,[1]作成!$H$773:$K$827,3,FALSE))</f>
        <v>かきたまじる</v>
      </c>
      <c r="F64" s="97"/>
      <c r="G64" s="18" t="s">
        <v>125</v>
      </c>
      <c r="H64" s="19" t="s">
        <v>95</v>
      </c>
      <c r="I64" s="22"/>
      <c r="J64" s="18" t="s">
        <v>39</v>
      </c>
      <c r="K64" s="19" t="s">
        <v>72</v>
      </c>
      <c r="L64" s="20"/>
      <c r="M64" s="19" t="s">
        <v>88</v>
      </c>
      <c r="N64" s="19" t="s">
        <v>53</v>
      </c>
      <c r="O64" s="20"/>
      <c r="P64" s="16">
        <f>IF([1]計算!Z20=0," ",[1]計算!Z20)</f>
        <v>18.328215000000004</v>
      </c>
      <c r="Q64" s="21" t="s">
        <v>126</v>
      </c>
      <c r="R64" s="9" t="s">
        <v>81</v>
      </c>
    </row>
    <row r="65" spans="1:18" ht="17.25" customHeight="1">
      <c r="A65" s="83"/>
      <c r="B65" s="100"/>
      <c r="C65" s="89"/>
      <c r="D65" s="92"/>
      <c r="E65" s="25" t="str">
        <f>IF(ISERROR(VLOOKUP(6,[1]作成!$H$773:$K$827,3,FALSE))," ",VLOOKUP(6,[1]作成!$H$773:$K$827,3,FALSE))</f>
        <v xml:space="preserve"> </v>
      </c>
      <c r="F65" s="26" t="str">
        <f>IF(ISERROR(VLOOKUP(7,[1]作成!$H$773:$K$827,3,FALSE))," ",VLOOKUP(7,[1]作成!$H$773:$K$827,3,FALSE))</f>
        <v xml:space="preserve"> </v>
      </c>
      <c r="G65" s="27" t="s">
        <v>127</v>
      </c>
      <c r="H65" s="28"/>
      <c r="I65" s="31"/>
      <c r="J65" s="27" t="s">
        <v>116</v>
      </c>
      <c r="K65" s="28" t="s">
        <v>99</v>
      </c>
      <c r="L65" s="31"/>
      <c r="M65" s="28" t="s">
        <v>107</v>
      </c>
      <c r="N65" s="28"/>
      <c r="O65" s="30"/>
      <c r="P65" s="98"/>
      <c r="Q65" s="99"/>
      <c r="R65" s="9" t="s">
        <v>81</v>
      </c>
    </row>
    <row r="66" spans="1:18" ht="17.25" customHeight="1">
      <c r="A66" s="81">
        <f ca="1">IF([1]人数!$F27=0," ",[1]人数!$F27)</f>
        <v>20</v>
      </c>
      <c r="B66" s="84" t="s">
        <v>19</v>
      </c>
      <c r="C66" s="87" t="str">
        <f>IF(ISERROR(VLOOKUP(1,[1]作成!$H$828:$K$882,3,FALSE))," ",VLOOKUP(1,[1]作成!$H$828:$K$882,3,FALSE))</f>
        <v>ごはん</v>
      </c>
      <c r="D66" s="90" t="str">
        <f>IF(ISERROR(VLOOKUP(2,[1]作成!$H$828:$K$882,4,FALSE))," ",VLOOKUP(2,[1]作成!$H$828:$K$882,4,FALSE))</f>
        <v>牛乳</v>
      </c>
      <c r="E66" s="93" t="str">
        <f>IF(ISERROR(VLOOKUP(3,[1]作成!$H$828:$K$882,3,FALSE))," ",VLOOKUP(3,[1]作成!$H$828:$K$882,3,FALSE))</f>
        <v>ポークソテー</v>
      </c>
      <c r="F66" s="112"/>
      <c r="G66" s="13" t="s">
        <v>36</v>
      </c>
      <c r="H66" s="14" t="s">
        <v>128</v>
      </c>
      <c r="I66" s="15"/>
      <c r="J66" s="13" t="s">
        <v>39</v>
      </c>
      <c r="K66" s="14" t="s">
        <v>86</v>
      </c>
      <c r="L66" s="15"/>
      <c r="M66" s="14" t="s">
        <v>38</v>
      </c>
      <c r="N66" s="14" t="s">
        <v>62</v>
      </c>
      <c r="O66" s="15"/>
      <c r="P66" s="16">
        <f>IF([1]計算!U21=0," ",[1]計算!U21)</f>
        <v>719.24402000000009</v>
      </c>
      <c r="Q66" s="17" t="s">
        <v>105</v>
      </c>
      <c r="R66" s="9" t="s">
        <v>100</v>
      </c>
    </row>
    <row r="67" spans="1:18" ht="17.25" customHeight="1">
      <c r="A67" s="82"/>
      <c r="B67" s="85"/>
      <c r="C67" s="88"/>
      <c r="D67" s="91"/>
      <c r="E67" s="96" t="str">
        <f>IF(ISERROR(VLOOKUP(4,[1]作成!$H$828:$K$882,3,FALSE))," ",VLOOKUP(4,[1]作成!$H$828:$K$882,3,FALSE))</f>
        <v>ポテトサラダ</v>
      </c>
      <c r="F67" s="113"/>
      <c r="G67" s="18" t="s">
        <v>74</v>
      </c>
      <c r="H67" s="19" t="s">
        <v>129</v>
      </c>
      <c r="I67" s="20"/>
      <c r="J67" s="18" t="s">
        <v>62</v>
      </c>
      <c r="K67" s="19" t="s">
        <v>84</v>
      </c>
      <c r="L67" s="20"/>
      <c r="M67" s="19" t="s">
        <v>130</v>
      </c>
      <c r="N67" s="19" t="s">
        <v>86</v>
      </c>
      <c r="O67" s="20"/>
      <c r="P67" s="16">
        <f>IF([1]計算!X21=0," ",[1]計算!X21)</f>
        <v>28.148021999999997</v>
      </c>
      <c r="Q67" s="21" t="s">
        <v>91</v>
      </c>
      <c r="R67" s="9" t="s">
        <v>100</v>
      </c>
    </row>
    <row r="68" spans="1:18" ht="17.25" customHeight="1">
      <c r="A68" s="82"/>
      <c r="B68" s="85"/>
      <c r="C68" s="88"/>
      <c r="D68" s="91"/>
      <c r="E68" s="96" t="str">
        <f>IF(ISERROR(VLOOKUP(5,[1]作成!$H$828:$K$882,3,FALSE))," ",VLOOKUP(5,[1]作成!$H$828:$K$882,3,FALSE))</f>
        <v>キャベツとあつあげのみそしる</v>
      </c>
      <c r="F68" s="113"/>
      <c r="G68" s="18" t="s">
        <v>131</v>
      </c>
      <c r="H68" s="19" t="s">
        <v>47</v>
      </c>
      <c r="I68" s="20"/>
      <c r="J68" s="18" t="s">
        <v>77</v>
      </c>
      <c r="K68" s="19"/>
      <c r="L68" s="20"/>
      <c r="M68" s="19" t="s">
        <v>48</v>
      </c>
      <c r="N68" s="19" t="s">
        <v>45</v>
      </c>
      <c r="O68" s="20"/>
      <c r="P68" s="16">
        <f>IF([1]計算!Z21=0," ",[1]計算!Z21)</f>
        <v>27.975930000000009</v>
      </c>
      <c r="Q68" s="21" t="s">
        <v>87</v>
      </c>
      <c r="R68" s="9" t="s">
        <v>100</v>
      </c>
    </row>
    <row r="69" spans="1:18" ht="17.25" customHeight="1">
      <c r="A69" s="83"/>
      <c r="B69" s="86"/>
      <c r="C69" s="89"/>
      <c r="D69" s="92"/>
      <c r="E69" s="24" t="str">
        <f>IF(ISERROR(VLOOKUP(6,[1]作成!$H$828:$K$882,3,FALSE))," ",VLOOKUP(6,[1]作成!$H$828:$K$882,3,FALSE))</f>
        <v xml:space="preserve"> </v>
      </c>
      <c r="F69" s="24" t="str">
        <f>IF(ISERROR(VLOOKUP(7,[1]作成!$H$828:$K$882,3,FALSE))," ",VLOOKUP(7,[1]作成!$H$828:$K$882,3,FALSE))</f>
        <v xml:space="preserve"> </v>
      </c>
      <c r="G69" s="27" t="s">
        <v>132</v>
      </c>
      <c r="H69" s="28"/>
      <c r="I69" s="30"/>
      <c r="J69" s="27" t="s">
        <v>72</v>
      </c>
      <c r="K69" s="28"/>
      <c r="L69" s="30"/>
      <c r="M69" s="28" t="s">
        <v>58</v>
      </c>
      <c r="N69" s="28"/>
      <c r="O69" s="30"/>
      <c r="P69" s="98"/>
      <c r="Q69" s="99"/>
      <c r="R69" s="9" t="s">
        <v>100</v>
      </c>
    </row>
    <row r="70" spans="1:18" ht="17.25" customHeight="1">
      <c r="A70" s="81">
        <f ca="1">IF([1]人数!$F28=0," ",[1]人数!$F28)</f>
        <v>21</v>
      </c>
      <c r="B70" s="100" t="s">
        <v>23</v>
      </c>
      <c r="C70" s="87" t="str">
        <f>IF(ISERROR(VLOOKUP(1,[1]作成!$H$883:$K$937,3,FALSE))," ",VLOOKUP(1,[1]作成!$H$883:$K$937,3,FALSE))</f>
        <v>むぎごはん</v>
      </c>
      <c r="D70" s="90" t="str">
        <f>IF(ISERROR(VLOOKUP(2,[1]作成!$H$883:$K$937,4,FALSE))," ",VLOOKUP(2,[1]作成!$H$883:$K$937,4,FALSE))</f>
        <v>牛乳</v>
      </c>
      <c r="E70" s="93" t="str">
        <f>IF(ISERROR(VLOOKUP(3,[1]作成!$H$883:$K$937,3,FALSE))," ",VLOOKUP(3,[1]作成!$H$883:$K$937,3,FALSE))</f>
        <v>スタミナチンジャオどん</v>
      </c>
      <c r="F70" s="94"/>
      <c r="G70" s="18" t="s">
        <v>36</v>
      </c>
      <c r="H70" s="19" t="s">
        <v>85</v>
      </c>
      <c r="I70" s="20"/>
      <c r="J70" s="18" t="s">
        <v>96</v>
      </c>
      <c r="K70" s="19" t="s">
        <v>50</v>
      </c>
      <c r="L70" s="20" t="s">
        <v>62</v>
      </c>
      <c r="M70" s="13" t="s">
        <v>133</v>
      </c>
      <c r="N70" s="14" t="s">
        <v>124</v>
      </c>
      <c r="O70" s="15"/>
      <c r="P70" s="16">
        <f>IF([1]計算!U22=0," ",[1]計算!U22)</f>
        <v>731.93139999999994</v>
      </c>
      <c r="Q70" s="17" t="s">
        <v>134</v>
      </c>
      <c r="R70" s="9" t="s">
        <v>30</v>
      </c>
    </row>
    <row r="71" spans="1:18" ht="17.25" customHeight="1">
      <c r="A71" s="82"/>
      <c r="B71" s="100"/>
      <c r="C71" s="88"/>
      <c r="D71" s="91"/>
      <c r="E71" s="96" t="str">
        <f>IF(ISERROR(VLOOKUP(4,[1]作成!$H$883:$K$937,3,FALSE))," ",VLOOKUP(4,[1]作成!$H$883:$K$937,3,FALSE))</f>
        <v>とうふとたまごのスープ</v>
      </c>
      <c r="F71" s="97"/>
      <c r="G71" s="18" t="s">
        <v>74</v>
      </c>
      <c r="H71" s="19" t="s">
        <v>69</v>
      </c>
      <c r="I71" s="22"/>
      <c r="J71" s="18" t="s">
        <v>102</v>
      </c>
      <c r="K71" s="19" t="s">
        <v>99</v>
      </c>
      <c r="L71" s="20"/>
      <c r="M71" s="18" t="s">
        <v>107</v>
      </c>
      <c r="N71" s="19"/>
      <c r="O71" s="20"/>
      <c r="P71" s="16">
        <f>IF([1]計算!X22=0," ",[1]計算!X22)</f>
        <v>28.079139999999999</v>
      </c>
      <c r="Q71" s="21" t="s">
        <v>135</v>
      </c>
      <c r="R71" s="9" t="s">
        <v>30</v>
      </c>
    </row>
    <row r="72" spans="1:18" ht="17.25" customHeight="1">
      <c r="A72" s="82"/>
      <c r="B72" s="100"/>
      <c r="C72" s="88"/>
      <c r="D72" s="91"/>
      <c r="E72" s="96" t="str">
        <f>IF(ISERROR(VLOOKUP(5,[1]作成!$H$883:$K$937,3,FALSE))," ",VLOOKUP(5,[1]作成!$H$883:$K$937,3,FALSE))</f>
        <v>ヨーグルト</v>
      </c>
      <c r="F72" s="97"/>
      <c r="G72" s="18" t="s">
        <v>111</v>
      </c>
      <c r="H72" s="19"/>
      <c r="I72" s="22"/>
      <c r="J72" s="18" t="s">
        <v>39</v>
      </c>
      <c r="K72" s="19" t="s">
        <v>77</v>
      </c>
      <c r="L72" s="20"/>
      <c r="M72" s="18" t="s">
        <v>43</v>
      </c>
      <c r="N72" s="19"/>
      <c r="O72" s="20"/>
      <c r="P72" s="16">
        <f>IF([1]計算!Z22=0," ",[1]計算!Z22)</f>
        <v>23.751999999999995</v>
      </c>
      <c r="Q72" s="21" t="s">
        <v>22</v>
      </c>
      <c r="R72" s="9" t="s">
        <v>136</v>
      </c>
    </row>
    <row r="73" spans="1:18" ht="17.25" customHeight="1">
      <c r="A73" s="83"/>
      <c r="B73" s="100"/>
      <c r="C73" s="89"/>
      <c r="D73" s="92"/>
      <c r="E73" s="25" t="str">
        <f>IF(ISERROR(VLOOKUP(6,[1]作成!$H$883:$K$937,3,FALSE))," ",VLOOKUP(6,[1]作成!$H$883:$K$937,3,FALSE))</f>
        <v xml:space="preserve"> </v>
      </c>
      <c r="F73" s="26" t="str">
        <f>IF(ISERROR(VLOOKUP(7,[1]作成!$H$883:$K$937,3,FALSE))," ",VLOOKUP(7,[1]作成!$H$883:$K$937,3,FALSE))</f>
        <v xml:space="preserve"> </v>
      </c>
      <c r="G73" s="27" t="s">
        <v>37</v>
      </c>
      <c r="H73" s="28"/>
      <c r="I73" s="31"/>
      <c r="J73" s="27" t="s">
        <v>116</v>
      </c>
      <c r="K73" s="28" t="s">
        <v>49</v>
      </c>
      <c r="L73" s="31"/>
      <c r="M73" s="27" t="s">
        <v>58</v>
      </c>
      <c r="N73" s="29"/>
      <c r="O73" s="30"/>
      <c r="P73" s="98"/>
      <c r="Q73" s="99"/>
      <c r="R73" s="9" t="s">
        <v>2</v>
      </c>
    </row>
    <row r="74" spans="1:18" ht="17.25" customHeight="1">
      <c r="A74" s="81">
        <f ca="1">IF([1]人数!$F29=0," ",[1]人数!$F29)</f>
        <v>22</v>
      </c>
      <c r="B74" s="100" t="s">
        <v>24</v>
      </c>
      <c r="C74" s="87" t="str">
        <f>IF(ISERROR(VLOOKUP(1,[1]作成!$H$938:$K$992,3,FALSE))," ",VLOOKUP(1,[1]作成!$H$938:$K$992,3,FALSE))</f>
        <v>ひじきごはん</v>
      </c>
      <c r="D74" s="90" t="str">
        <f>IF(ISERROR(VLOOKUP(2,[1]作成!$H$938:$K$992,4,FALSE))," ",VLOOKUP(2,[1]作成!$H$938:$K$992,4,FALSE))</f>
        <v>牛乳</v>
      </c>
      <c r="E74" s="93" t="str">
        <f>IF(ISERROR(VLOOKUP(3,[1]作成!$H$938:$K$992,3,FALSE))," ",VLOOKUP(3,[1]作成!$H$938:$K$992,3,FALSE))</f>
        <v>とりにくとごぼうのごまからめ</v>
      </c>
      <c r="F74" s="94"/>
      <c r="G74" s="13" t="s">
        <v>36</v>
      </c>
      <c r="H74" s="14" t="s">
        <v>128</v>
      </c>
      <c r="I74" s="15"/>
      <c r="J74" s="13" t="s">
        <v>39</v>
      </c>
      <c r="K74" s="14" t="s">
        <v>55</v>
      </c>
      <c r="L74" s="15" t="s">
        <v>90</v>
      </c>
      <c r="M74" s="13" t="s">
        <v>137</v>
      </c>
      <c r="N74" s="14" t="s">
        <v>58</v>
      </c>
      <c r="O74" s="15"/>
      <c r="P74" s="16">
        <f>IF([1]計算!U23=0," ",[1]計算!U23)</f>
        <v>622.37660000000017</v>
      </c>
      <c r="Q74" s="17" t="s">
        <v>20</v>
      </c>
      <c r="R74" s="9" t="s">
        <v>2</v>
      </c>
    </row>
    <row r="75" spans="1:18" ht="17.25" customHeight="1">
      <c r="A75" s="82"/>
      <c r="B75" s="100"/>
      <c r="C75" s="88"/>
      <c r="D75" s="91"/>
      <c r="E75" s="96" t="str">
        <f>IF(ISERROR(VLOOKUP(4,[1]作成!$H$938:$K$992,3,FALSE))," ",VLOOKUP(4,[1]作成!$H$938:$K$992,3,FALSE))</f>
        <v>とうにゅうみそしる</v>
      </c>
      <c r="F75" s="97"/>
      <c r="G75" s="18" t="s">
        <v>42</v>
      </c>
      <c r="H75" s="19" t="s">
        <v>47</v>
      </c>
      <c r="I75" s="20"/>
      <c r="J75" s="18" t="s">
        <v>138</v>
      </c>
      <c r="K75" s="19" t="s">
        <v>62</v>
      </c>
      <c r="L75" s="20" t="s">
        <v>54</v>
      </c>
      <c r="M75" s="18" t="s">
        <v>43</v>
      </c>
      <c r="N75" s="19" t="s">
        <v>53</v>
      </c>
      <c r="O75" s="20"/>
      <c r="P75" s="16">
        <f>IF([1]計算!X23=0," ",[1]計算!X23)</f>
        <v>27.703059999999997</v>
      </c>
      <c r="Q75" s="21" t="s">
        <v>139</v>
      </c>
      <c r="R75" s="9" t="s">
        <v>2</v>
      </c>
    </row>
    <row r="76" spans="1:18" ht="17.25" customHeight="1">
      <c r="A76" s="82"/>
      <c r="B76" s="100"/>
      <c r="C76" s="88"/>
      <c r="D76" s="91"/>
      <c r="E76" s="96" t="str">
        <f>IF(ISERROR(VLOOKUP(5,[1]作成!$H$938:$K$992,3,FALSE))," ",VLOOKUP(5,[1]作成!$H$938:$K$992,3,FALSE))</f>
        <v xml:space="preserve"> </v>
      </c>
      <c r="F76" s="97"/>
      <c r="G76" s="18" t="s">
        <v>37</v>
      </c>
      <c r="H76" s="19" t="s">
        <v>140</v>
      </c>
      <c r="I76" s="20"/>
      <c r="J76" s="18" t="s">
        <v>99</v>
      </c>
      <c r="K76" s="19" t="s">
        <v>119</v>
      </c>
      <c r="L76" s="20"/>
      <c r="M76" s="18" t="s">
        <v>107</v>
      </c>
      <c r="N76" s="19"/>
      <c r="O76" s="20"/>
      <c r="P76" s="16">
        <f>IF([1]計算!Z23=0," ",[1]計算!Z23)</f>
        <v>18.915275000000001</v>
      </c>
      <c r="Q76" s="21" t="s">
        <v>22</v>
      </c>
      <c r="R76" s="9" t="s">
        <v>2</v>
      </c>
    </row>
    <row r="77" spans="1:18" ht="17.25" customHeight="1">
      <c r="A77" s="83"/>
      <c r="B77" s="100"/>
      <c r="C77" s="89"/>
      <c r="D77" s="92"/>
      <c r="E77" s="25" t="str">
        <f>IF(ISERROR(VLOOKUP(6,[1]作成!$H$938:$K$992,3,FALSE))," ",VLOOKUP(6,[1]作成!$H$938:$K$992,3,FALSE))</f>
        <v xml:space="preserve"> </v>
      </c>
      <c r="F77" s="26" t="str">
        <f>IF(ISERROR(VLOOKUP(7,[1]作成!$H$938:$K$992,3,FALSE))," ",VLOOKUP(7,[1]作成!$H$938:$K$992,3,FALSE))</f>
        <v xml:space="preserve"> </v>
      </c>
      <c r="G77" s="27" t="s">
        <v>74</v>
      </c>
      <c r="H77" s="28" t="s">
        <v>118</v>
      </c>
      <c r="I77" s="30"/>
      <c r="J77" s="27" t="s">
        <v>49</v>
      </c>
      <c r="K77" s="28" t="s">
        <v>141</v>
      </c>
      <c r="L77" s="30"/>
      <c r="M77" s="27" t="s">
        <v>130</v>
      </c>
      <c r="N77" s="28"/>
      <c r="O77" s="30"/>
      <c r="P77" s="98"/>
      <c r="Q77" s="99"/>
      <c r="R77" s="9" t="s">
        <v>136</v>
      </c>
    </row>
    <row r="78" spans="1:18" ht="17.25" customHeight="1">
      <c r="A78" s="81">
        <f ca="1">IF([1]人数!$F30=0," ",[1]人数!$F30)</f>
        <v>23</v>
      </c>
      <c r="B78" s="100" t="s">
        <v>28</v>
      </c>
      <c r="C78" s="87" t="str">
        <f>IF(ISERROR(VLOOKUP(1,[1]作成!$H$993:$K$1047,3,FALSE))," ",VLOOKUP(1,[1]作成!$H$993:$K$1047,3,FALSE))</f>
        <v>ごはん</v>
      </c>
      <c r="D78" s="90" t="str">
        <f>IF(ISERROR(VLOOKUP(2,[1]作成!$H$993:$K$1047,4,FALSE))," ",VLOOKUP(2,[1]作成!$H$993:$K$1047,4,FALSE))</f>
        <v>牛乳</v>
      </c>
      <c r="E78" s="93" t="str">
        <f>IF(ISERROR(VLOOKUP(3,[1]作成!$H$993:$K$1047,3,FALSE))," ",VLOOKUP(3,[1]作成!$H$993:$K$1047,3,FALSE))</f>
        <v>あげギョウザ</v>
      </c>
      <c r="F78" s="94"/>
      <c r="G78" s="13" t="s">
        <v>36</v>
      </c>
      <c r="H78" s="14" t="s">
        <v>142</v>
      </c>
      <c r="I78" s="15"/>
      <c r="J78" s="13" t="s">
        <v>39</v>
      </c>
      <c r="K78" s="14" t="s">
        <v>49</v>
      </c>
      <c r="L78" s="15" t="s">
        <v>54</v>
      </c>
      <c r="M78" s="13" t="s">
        <v>38</v>
      </c>
      <c r="N78" s="14" t="s">
        <v>124</v>
      </c>
      <c r="O78" s="15"/>
      <c r="P78" s="16">
        <f>IF([1]計算!U24=0," ",[1]計算!U24)</f>
        <v>653.91800000000001</v>
      </c>
      <c r="Q78" s="17" t="s">
        <v>143</v>
      </c>
      <c r="R78" s="9" t="s">
        <v>2</v>
      </c>
    </row>
    <row r="79" spans="1:18" ht="17.25" customHeight="1">
      <c r="A79" s="82"/>
      <c r="B79" s="100"/>
      <c r="C79" s="88"/>
      <c r="D79" s="91"/>
      <c r="E79" s="96" t="str">
        <f>IF(ISERROR(VLOOKUP(4,[1]作成!$H$993:$K$1047,3,FALSE))," ",VLOOKUP(4,[1]作成!$H$993:$K$1047,3,FALSE))</f>
        <v>やさいのピリから</v>
      </c>
      <c r="F79" s="97"/>
      <c r="G79" s="18" t="s">
        <v>144</v>
      </c>
      <c r="H79" s="19"/>
      <c r="I79" s="20"/>
      <c r="J79" s="18" t="s">
        <v>72</v>
      </c>
      <c r="K79" s="19" t="s">
        <v>62</v>
      </c>
      <c r="L79" s="20"/>
      <c r="M79" s="18" t="s">
        <v>43</v>
      </c>
      <c r="N79" s="19" t="s">
        <v>53</v>
      </c>
      <c r="O79" s="20"/>
      <c r="P79" s="16">
        <f>IF([1]計算!X24=0," ",[1]計算!X24)</f>
        <v>24.77609</v>
      </c>
      <c r="Q79" s="21" t="s">
        <v>22</v>
      </c>
      <c r="R79" s="9" t="s">
        <v>2</v>
      </c>
    </row>
    <row r="80" spans="1:18" ht="17.25" customHeight="1">
      <c r="A80" s="82"/>
      <c r="B80" s="100"/>
      <c r="C80" s="88"/>
      <c r="D80" s="91"/>
      <c r="E80" s="96" t="str">
        <f>IF(ISERROR(VLOOKUP(5,[1]作成!$H$993:$K$1047,3,FALSE))," ",VLOOKUP(5,[1]作成!$H$993:$K$1047,3,FALSE))</f>
        <v>マーボーどうふ</v>
      </c>
      <c r="F80" s="97"/>
      <c r="G80" s="18" t="s">
        <v>74</v>
      </c>
      <c r="H80" s="19"/>
      <c r="I80" s="20"/>
      <c r="J80" s="18" t="s">
        <v>40</v>
      </c>
      <c r="K80" s="19" t="s">
        <v>50</v>
      </c>
      <c r="L80" s="20"/>
      <c r="M80" s="18" t="s">
        <v>107</v>
      </c>
      <c r="N80" s="19"/>
      <c r="O80" s="20"/>
      <c r="P80" s="16">
        <f>IF([1]計算!Z24=0," ",[1]計算!Z24)</f>
        <v>21.008029999999998</v>
      </c>
      <c r="Q80" s="21" t="s">
        <v>139</v>
      </c>
      <c r="R80" s="9" t="s">
        <v>136</v>
      </c>
    </row>
    <row r="81" spans="1:18" ht="17.25" customHeight="1">
      <c r="A81" s="83"/>
      <c r="B81" s="100"/>
      <c r="C81" s="89"/>
      <c r="D81" s="92"/>
      <c r="E81" s="25" t="str">
        <f>IF(ISERROR(VLOOKUP(6,[1]作成!$H$993:$K$1047,3,FALSE))," ",VLOOKUP(6,[1]作成!$H$993:$K$1047,3,FALSE))</f>
        <v xml:space="preserve"> </v>
      </c>
      <c r="F81" s="26" t="str">
        <f>IF(ISERROR(VLOOKUP(7,[1]作成!$H$993:$K$1047,3,FALSE))," ",VLOOKUP(7,[1]作成!$H$993:$K$1047,3,FALSE))</f>
        <v xml:space="preserve"> </v>
      </c>
      <c r="G81" s="27" t="s">
        <v>145</v>
      </c>
      <c r="H81" s="28"/>
      <c r="I81" s="30"/>
      <c r="J81" s="27" t="s">
        <v>77</v>
      </c>
      <c r="K81" s="28" t="s">
        <v>65</v>
      </c>
      <c r="L81" s="30"/>
      <c r="M81" s="27" t="s">
        <v>58</v>
      </c>
      <c r="N81" s="28"/>
      <c r="O81" s="30"/>
      <c r="P81" s="98"/>
      <c r="Q81" s="99"/>
      <c r="R81" s="9" t="s">
        <v>2</v>
      </c>
    </row>
    <row r="82" spans="1:18" ht="17.25" customHeight="1">
      <c r="A82" s="81">
        <f ca="1">IF([1]人数!$F31=0," ",[1]人数!$F31)</f>
        <v>24</v>
      </c>
      <c r="B82" s="100" t="s">
        <v>31</v>
      </c>
      <c r="C82" s="87" t="str">
        <f>IF(ISERROR(VLOOKUP(1,[1]作成!$H$1048:$K$1102,3,FALSE))," ",VLOOKUP(1,[1]作成!$H$1048:$K$1102,3,FALSE))</f>
        <v>むぎごはん</v>
      </c>
      <c r="D82" s="90" t="str">
        <f>IF(ISERROR(VLOOKUP(2,[1]作成!$H$1048:$K$1102,4,FALSE))," ",VLOOKUP(2,[1]作成!$H$1048:$K$1102,4,FALSE))</f>
        <v>牛乳</v>
      </c>
      <c r="E82" s="93" t="str">
        <f>IF(ISERROR(VLOOKUP(3,[1]作成!$H$1048:$K$1102,3,FALSE))," ",VLOOKUP(3,[1]作成!$H$1048:$K$1102,3,FALSE))</f>
        <v>カレーライス</v>
      </c>
      <c r="F82" s="94"/>
      <c r="G82" s="13" t="s">
        <v>36</v>
      </c>
      <c r="H82" s="14"/>
      <c r="I82" s="15"/>
      <c r="J82" s="13" t="s">
        <v>39</v>
      </c>
      <c r="K82" s="14" t="s">
        <v>49</v>
      </c>
      <c r="L82" s="15"/>
      <c r="M82" s="13" t="s">
        <v>133</v>
      </c>
      <c r="N82" s="14" t="s">
        <v>101</v>
      </c>
      <c r="O82" s="15" t="s">
        <v>146</v>
      </c>
      <c r="P82" s="16">
        <f>IF([1]計算!U25=0," ",[1]計算!U25)</f>
        <v>762.3991999999995</v>
      </c>
      <c r="Q82" s="17" t="s">
        <v>20</v>
      </c>
      <c r="R82" s="9" t="s">
        <v>136</v>
      </c>
    </row>
    <row r="83" spans="1:18" ht="17.25" customHeight="1">
      <c r="A83" s="82"/>
      <c r="B83" s="100"/>
      <c r="C83" s="88"/>
      <c r="D83" s="91"/>
      <c r="E83" s="96" t="str">
        <f>IF(ISERROR(VLOOKUP(4,[1]作成!$H$1048:$K$1102,3,FALSE))," ",VLOOKUP(4,[1]作成!$H$1048:$K$1102,3,FALSE))</f>
        <v>フルーツミルクゼリー</v>
      </c>
      <c r="F83" s="97"/>
      <c r="G83" s="18" t="s">
        <v>37</v>
      </c>
      <c r="H83" s="19"/>
      <c r="I83" s="20"/>
      <c r="J83" s="18" t="s">
        <v>71</v>
      </c>
      <c r="K83" s="19" t="s">
        <v>148</v>
      </c>
      <c r="L83" s="20"/>
      <c r="M83" s="18" t="s">
        <v>48</v>
      </c>
      <c r="N83" s="19" t="s">
        <v>147</v>
      </c>
      <c r="O83" s="20" t="s">
        <v>67</v>
      </c>
      <c r="P83" s="16">
        <f>IF([1]計算!X25=0," ",[1]計算!X25)</f>
        <v>19.945720000000012</v>
      </c>
      <c r="Q83" s="21" t="s">
        <v>22</v>
      </c>
      <c r="R83" s="9" t="s">
        <v>30</v>
      </c>
    </row>
    <row r="84" spans="1:18" ht="17.25" customHeight="1">
      <c r="A84" s="82"/>
      <c r="B84" s="100"/>
      <c r="C84" s="88"/>
      <c r="D84" s="91"/>
      <c r="E84" s="96" t="str">
        <f>IF(ISERROR(VLOOKUP(5,[1]作成!$H$1048:$K$1102,3,FALSE))," ",VLOOKUP(5,[1]作成!$H$1048:$K$1102,3,FALSE))</f>
        <v xml:space="preserve"> </v>
      </c>
      <c r="F84" s="97"/>
      <c r="G84" s="18" t="s">
        <v>95</v>
      </c>
      <c r="H84" s="19"/>
      <c r="I84" s="20"/>
      <c r="J84" s="18" t="s">
        <v>62</v>
      </c>
      <c r="K84" s="19" t="s">
        <v>150</v>
      </c>
      <c r="L84" s="20"/>
      <c r="M84" s="18" t="s">
        <v>57</v>
      </c>
      <c r="N84" s="19" t="s">
        <v>149</v>
      </c>
      <c r="O84" s="20"/>
      <c r="P84" s="16">
        <f>IF([1]計算!Z25=0," ",[1]計算!Z25)</f>
        <v>19.237650000000006</v>
      </c>
      <c r="Q84" s="21" t="s">
        <v>22</v>
      </c>
      <c r="R84" s="9" t="s">
        <v>2</v>
      </c>
    </row>
    <row r="85" spans="1:18" ht="17.25" customHeight="1">
      <c r="A85" s="83"/>
      <c r="B85" s="100"/>
      <c r="C85" s="89"/>
      <c r="D85" s="92"/>
      <c r="E85" s="25" t="str">
        <f>IF(ISERROR(VLOOKUP(6,[1]作成!$H$1048:$K$1102,3,FALSE))," ",VLOOKUP(6,[1]作成!$H$1048:$K$1102,3,FALSE))</f>
        <v xml:space="preserve"> </v>
      </c>
      <c r="F85" s="26" t="str">
        <f>IF(ISERROR(VLOOKUP(7,[1]作成!$H$1048:$K$1102,3,FALSE))," ",VLOOKUP(7,[1]作成!$H$1048:$K$1102,3,FALSE))</f>
        <v xml:space="preserve"> </v>
      </c>
      <c r="G85" s="27"/>
      <c r="H85" s="28"/>
      <c r="I85" s="30"/>
      <c r="J85" s="27" t="s">
        <v>77</v>
      </c>
      <c r="K85" s="28" t="s">
        <v>152</v>
      </c>
      <c r="L85" s="30"/>
      <c r="M85" s="27" t="s">
        <v>151</v>
      </c>
      <c r="N85" s="28" t="s">
        <v>58</v>
      </c>
      <c r="O85" s="30"/>
      <c r="P85" s="98"/>
      <c r="Q85" s="99"/>
      <c r="R85" s="9" t="s">
        <v>136</v>
      </c>
    </row>
    <row r="86" spans="1:18" ht="13.5" customHeight="1">
      <c r="A86" s="81">
        <f ca="1">IF([1]人数!$F32=0," ",[1]人数!$F32)</f>
        <v>27</v>
      </c>
      <c r="B86" s="84" t="s">
        <v>19</v>
      </c>
      <c r="C86" s="101" t="s">
        <v>153</v>
      </c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3"/>
      <c r="R86" s="9" t="s">
        <v>100</v>
      </c>
    </row>
    <row r="87" spans="1:18" ht="13.5" customHeight="1">
      <c r="A87" s="82"/>
      <c r="B87" s="85"/>
      <c r="C87" s="104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6"/>
      <c r="R87" s="9" t="s">
        <v>2</v>
      </c>
    </row>
    <row r="88" spans="1:18" ht="13.5" customHeight="1">
      <c r="A88" s="82"/>
      <c r="B88" s="85"/>
      <c r="C88" s="104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6"/>
      <c r="R88" s="9" t="s">
        <v>136</v>
      </c>
    </row>
    <row r="89" spans="1:18" ht="13.5" customHeight="1">
      <c r="A89" s="83"/>
      <c r="B89" s="86"/>
      <c r="C89" s="107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9"/>
      <c r="R89" s="9" t="s">
        <v>2</v>
      </c>
    </row>
    <row r="90" spans="1:18" ht="17.25" customHeight="1">
      <c r="A90" s="81">
        <f ca="1">IF([1]人数!$F33=0," ",[1]人数!$F33)</f>
        <v>28</v>
      </c>
      <c r="B90" s="100" t="s">
        <v>23</v>
      </c>
      <c r="C90" s="87" t="str">
        <f>IF(ISERROR(VLOOKUP(1,[1]作成!$H$1158:$K$1212,3,FALSE))," ",VLOOKUP(1,[1]作成!$H$1158:$K$1212,3,FALSE))</f>
        <v>ごはん</v>
      </c>
      <c r="D90" s="90" t="str">
        <f>IF(ISERROR(VLOOKUP(2,[1]作成!$H$1158:$K$1212,4,FALSE))," ",VLOOKUP(2,[1]作成!$H$1158:$K$1212,4,FALSE))</f>
        <v>牛乳</v>
      </c>
      <c r="E90" s="93" t="str">
        <f>IF(ISERROR(VLOOKUP(3,[1]作成!$H$1158:$K$1212,3,FALSE))," ",VLOOKUP(3,[1]作成!$H$1158:$K$1212,3,FALSE))</f>
        <v>ピリからチキン</v>
      </c>
      <c r="F90" s="94"/>
      <c r="G90" s="13" t="s">
        <v>36</v>
      </c>
      <c r="H90" s="14" t="s">
        <v>47</v>
      </c>
      <c r="I90" s="15" t="s">
        <v>63</v>
      </c>
      <c r="J90" s="13" t="s">
        <v>39</v>
      </c>
      <c r="K90" s="14" t="s">
        <v>84</v>
      </c>
      <c r="L90" s="15"/>
      <c r="M90" s="13" t="s">
        <v>38</v>
      </c>
      <c r="N90" s="14" t="s">
        <v>58</v>
      </c>
      <c r="O90" s="15"/>
      <c r="P90" s="16">
        <f>IF([1]計算!U27=0," ",[1]計算!U27)</f>
        <v>680.91480000000013</v>
      </c>
      <c r="Q90" s="17" t="s">
        <v>20</v>
      </c>
      <c r="R90" s="9" t="s">
        <v>2</v>
      </c>
    </row>
    <row r="91" spans="1:18" ht="17.25" customHeight="1">
      <c r="A91" s="82"/>
      <c r="B91" s="100"/>
      <c r="C91" s="88"/>
      <c r="D91" s="91"/>
      <c r="E91" s="96" t="str">
        <f>IF(ISERROR(VLOOKUP(4,[1]作成!$H$1158:$K$1212,3,FALSE))," ",VLOOKUP(4,[1]作成!$H$1158:$K$1212,3,FALSE))</f>
        <v>とうふとじゃこのサラダ</v>
      </c>
      <c r="F91" s="97"/>
      <c r="G91" s="18" t="s">
        <v>37</v>
      </c>
      <c r="H91" s="19" t="s">
        <v>106</v>
      </c>
      <c r="I91" s="20"/>
      <c r="J91" s="18" t="s">
        <v>116</v>
      </c>
      <c r="K91" s="19" t="s">
        <v>72</v>
      </c>
      <c r="L91" s="20"/>
      <c r="M91" s="18" t="s">
        <v>107</v>
      </c>
      <c r="N91" s="19" t="s">
        <v>124</v>
      </c>
      <c r="O91" s="20"/>
      <c r="P91" s="16">
        <f>IF([1]計算!X27=0," ",[1]計算!X27)</f>
        <v>26.328469999999996</v>
      </c>
      <c r="Q91" s="21" t="s">
        <v>22</v>
      </c>
      <c r="R91" s="9" t="s">
        <v>136</v>
      </c>
    </row>
    <row r="92" spans="1:18" ht="17.25" customHeight="1">
      <c r="A92" s="82"/>
      <c r="B92" s="100"/>
      <c r="C92" s="88"/>
      <c r="D92" s="91"/>
      <c r="E92" s="96" t="str">
        <f>IF(ISERROR(VLOOKUP(5,[1]作成!$H$1158:$K$1212,3,FALSE))," ",VLOOKUP(5,[1]作成!$H$1158:$K$1212,3,FALSE))</f>
        <v>じゃがいものみそしる</v>
      </c>
      <c r="F92" s="97"/>
      <c r="G92" s="18" t="s">
        <v>154</v>
      </c>
      <c r="H92" s="19" t="s">
        <v>155</v>
      </c>
      <c r="I92" s="20"/>
      <c r="J92" s="18" t="s">
        <v>49</v>
      </c>
      <c r="K92" s="19" t="s">
        <v>62</v>
      </c>
      <c r="L92" s="20"/>
      <c r="M92" s="18" t="s">
        <v>43</v>
      </c>
      <c r="N92" s="19"/>
      <c r="O92" s="20"/>
      <c r="P92" s="16">
        <f>IF([1]計算!Z27=0," ",[1]計算!Z27)</f>
        <v>22.836700000000004</v>
      </c>
      <c r="Q92" s="21" t="s">
        <v>87</v>
      </c>
      <c r="R92" s="9" t="s">
        <v>26</v>
      </c>
    </row>
    <row r="93" spans="1:18" ht="17.25" customHeight="1">
      <c r="A93" s="83"/>
      <c r="B93" s="100"/>
      <c r="C93" s="89"/>
      <c r="D93" s="92"/>
      <c r="E93" s="25" t="str">
        <f>IF(ISERROR(VLOOKUP(6,[1]作成!$H$1158:$K$1212,3,FALSE))," ",VLOOKUP(6,[1]作成!$H$1158:$K$1212,3,FALSE))</f>
        <v xml:space="preserve"> </v>
      </c>
      <c r="F93" s="26" t="str">
        <f>IF(ISERROR(VLOOKUP(7,[1]作成!$H$1158:$K$1212,3,FALSE))," ",VLOOKUP(7,[1]作成!$H$1158:$K$1212,3,FALSE))</f>
        <v xml:space="preserve"> </v>
      </c>
      <c r="G93" s="27" t="s">
        <v>128</v>
      </c>
      <c r="H93" s="28" t="s">
        <v>52</v>
      </c>
      <c r="I93" s="30"/>
      <c r="J93" s="27" t="s">
        <v>77</v>
      </c>
      <c r="K93" s="28"/>
      <c r="L93" s="30"/>
      <c r="M93" s="27" t="s">
        <v>48</v>
      </c>
      <c r="N93" s="28"/>
      <c r="O93" s="30"/>
      <c r="P93" s="114"/>
      <c r="Q93" s="114"/>
      <c r="R93" s="9" t="s">
        <v>30</v>
      </c>
    </row>
    <row r="94" spans="1:18" ht="17.25" customHeight="1">
      <c r="A94" s="81">
        <f ca="1">IF([1]人数!$F34=0," ",[1]人数!$F34)</f>
        <v>29</v>
      </c>
      <c r="B94" s="100" t="s">
        <v>24</v>
      </c>
      <c r="C94" s="87" t="str">
        <f>IF(ISERROR(VLOOKUP(1,[1]作成!$H$1213:$K$1267,3,FALSE))," ",VLOOKUP(1,[1]作成!$H$1213:$K$1267,3,FALSE))</f>
        <v>しょくパン</v>
      </c>
      <c r="D94" s="90" t="str">
        <f>IF(ISERROR(VLOOKUP(2,[1]作成!$H$1213:$K$1267,4,FALSE))," ",VLOOKUP(2,[1]作成!$H$1213:$K$1267,4,FALSE))</f>
        <v>牛乳</v>
      </c>
      <c r="E94" s="93" t="str">
        <f>IF(ISERROR(VLOOKUP(3,[1]作成!$H$1213:$K$1267,3,FALSE))," ",VLOOKUP(3,[1]作成!$H$1213:$K$1267,3,FALSE))</f>
        <v>シーフードトマトグラタン</v>
      </c>
      <c r="F94" s="94"/>
      <c r="G94" s="13" t="s">
        <v>36</v>
      </c>
      <c r="H94" s="14" t="s">
        <v>95</v>
      </c>
      <c r="I94" s="15"/>
      <c r="J94" s="13" t="s">
        <v>157</v>
      </c>
      <c r="K94" s="14" t="s">
        <v>62</v>
      </c>
      <c r="L94" s="15" t="s">
        <v>72</v>
      </c>
      <c r="M94" s="13" t="s">
        <v>156</v>
      </c>
      <c r="N94" s="14" t="s">
        <v>43</v>
      </c>
      <c r="O94" s="15" t="s">
        <v>70</v>
      </c>
      <c r="P94" s="16">
        <f>IF([1]計算!U28=0," ",[1]計算!U28)</f>
        <v>664.81880000000012</v>
      </c>
      <c r="Q94" s="17" t="s">
        <v>158</v>
      </c>
      <c r="R94" s="9" t="s">
        <v>100</v>
      </c>
    </row>
    <row r="95" spans="1:18" ht="17.25" customHeight="1">
      <c r="A95" s="82"/>
      <c r="B95" s="100"/>
      <c r="C95" s="88"/>
      <c r="D95" s="91"/>
      <c r="E95" s="96" t="str">
        <f>IF(ISERROR(VLOOKUP(4,[1]作成!$H$1213:$K$1267,3,FALSE))," ",VLOOKUP(4,[1]作成!$H$1213:$K$1267,3,FALSE))</f>
        <v>アーモンドサラダ</v>
      </c>
      <c r="F95" s="97"/>
      <c r="G95" s="18" t="s">
        <v>159</v>
      </c>
      <c r="H95" s="19"/>
      <c r="I95" s="20"/>
      <c r="J95" s="18" t="s">
        <v>102</v>
      </c>
      <c r="K95" s="19" t="s">
        <v>94</v>
      </c>
      <c r="L95" s="20" t="s">
        <v>163</v>
      </c>
      <c r="M95" s="18" t="s">
        <v>160</v>
      </c>
      <c r="N95" s="19" t="s">
        <v>161</v>
      </c>
      <c r="O95" s="20" t="s">
        <v>162</v>
      </c>
      <c r="P95" s="16">
        <f>IF([1]計算!X28=0," ",[1]計算!X28)</f>
        <v>25.790490000000013</v>
      </c>
      <c r="Q95" s="21" t="s">
        <v>22</v>
      </c>
      <c r="R95" s="9" t="s">
        <v>27</v>
      </c>
    </row>
    <row r="96" spans="1:18" ht="17.25" customHeight="1">
      <c r="A96" s="82"/>
      <c r="B96" s="100"/>
      <c r="C96" s="88"/>
      <c r="D96" s="91"/>
      <c r="E96" s="96" t="str">
        <f>IF(ISERROR(VLOOKUP(5,[1]作成!$H$1213:$K$1267,3,FALSE))," ",VLOOKUP(5,[1]作成!$H$1213:$K$1267,3,FALSE))</f>
        <v>オニオンスープ</v>
      </c>
      <c r="F96" s="97"/>
      <c r="G96" s="18" t="s">
        <v>164</v>
      </c>
      <c r="H96" s="19"/>
      <c r="I96" s="20"/>
      <c r="J96" s="18" t="s">
        <v>39</v>
      </c>
      <c r="K96" s="19" t="s">
        <v>99</v>
      </c>
      <c r="L96" s="20" t="s">
        <v>166</v>
      </c>
      <c r="M96" s="18" t="s">
        <v>57</v>
      </c>
      <c r="N96" s="19" t="s">
        <v>58</v>
      </c>
      <c r="O96" s="20" t="s">
        <v>165</v>
      </c>
      <c r="P96" s="16">
        <f>IF([1]計算!Z28=0," ",[1]計算!Z28)</f>
        <v>28.916420000000002</v>
      </c>
      <c r="Q96" s="21" t="s">
        <v>22</v>
      </c>
      <c r="R96" s="9" t="s">
        <v>2</v>
      </c>
    </row>
    <row r="97" spans="1:18" ht="17.25" customHeight="1">
      <c r="A97" s="83"/>
      <c r="B97" s="100"/>
      <c r="C97" s="89"/>
      <c r="D97" s="92"/>
      <c r="E97" s="25" t="str">
        <f>IF(ISERROR(VLOOKUP(6,[1]作成!$H$1213:$K$1267,3,FALSE))," ",VLOOKUP(6,[1]作成!$H$1213:$K$1267,3,FALSE))</f>
        <v>いちごジャム</v>
      </c>
      <c r="F97" s="26" t="str">
        <f>IF(ISERROR(VLOOKUP(7,[1]作成!$H$1213:$K$1267,3,FALSE))," ",VLOOKUP(7,[1]作成!$H$1213:$K$1267,3,FALSE))</f>
        <v xml:space="preserve"> </v>
      </c>
      <c r="G97" s="27" t="s">
        <v>93</v>
      </c>
      <c r="H97" s="28"/>
      <c r="I97" s="30"/>
      <c r="J97" s="27" t="s">
        <v>167</v>
      </c>
      <c r="K97" s="28" t="s">
        <v>84</v>
      </c>
      <c r="L97" s="30"/>
      <c r="M97" s="27" t="s">
        <v>88</v>
      </c>
      <c r="N97" s="28" t="s">
        <v>67</v>
      </c>
      <c r="O97" s="30"/>
      <c r="P97" s="98"/>
      <c r="Q97" s="99"/>
      <c r="R97" s="9" t="s">
        <v>2</v>
      </c>
    </row>
    <row r="98" spans="1:18" ht="17.25" customHeight="1">
      <c r="A98" s="81">
        <f ca="1">IF([1]人数!$F35=0," ",[1]人数!$F35)</f>
        <v>30</v>
      </c>
      <c r="B98" s="100" t="s">
        <v>28</v>
      </c>
      <c r="C98" s="87" t="str">
        <f>IF(ISERROR(VLOOKUP(1,[1]作成!$H$1268:$K$1322,3,FALSE))," ",VLOOKUP(1,[1]作成!$H$1268:$K$1322,3,FALSE))</f>
        <v>ごはん</v>
      </c>
      <c r="D98" s="90" t="str">
        <f>IF(ISERROR(VLOOKUP(2,[1]作成!$H$1268:$K$1322,4,FALSE))," ",VLOOKUP(2,[1]作成!$H$1268:$K$1322,4,FALSE))</f>
        <v>牛乳</v>
      </c>
      <c r="E98" s="93" t="str">
        <f>IF(ISERROR(VLOOKUP(3,[1]作成!$H$1268:$K$1322,3,FALSE))," ",VLOOKUP(3,[1]作成!$H$1268:$K$1322,3,FALSE))</f>
        <v>がんものふくめに</v>
      </c>
      <c r="F98" s="94"/>
      <c r="G98" s="13" t="s">
        <v>36</v>
      </c>
      <c r="H98" s="14" t="s">
        <v>168</v>
      </c>
      <c r="I98" s="15"/>
      <c r="J98" s="13" t="s">
        <v>39</v>
      </c>
      <c r="K98" s="14" t="s">
        <v>49</v>
      </c>
      <c r="L98" s="15"/>
      <c r="M98" s="13" t="s">
        <v>38</v>
      </c>
      <c r="N98" s="14"/>
      <c r="O98" s="15"/>
      <c r="P98" s="16">
        <f>IF([1]計算!U29=0," ",[1]計算!U29)</f>
        <v>608.5641999999998</v>
      </c>
      <c r="Q98" s="17" t="s">
        <v>122</v>
      </c>
      <c r="R98" s="9" t="s">
        <v>2</v>
      </c>
    </row>
    <row r="99" spans="1:18" ht="17.25" customHeight="1">
      <c r="A99" s="82"/>
      <c r="B99" s="100"/>
      <c r="C99" s="88"/>
      <c r="D99" s="91"/>
      <c r="E99" s="96" t="str">
        <f>IF(ISERROR(VLOOKUP(4,[1]作成!$H$1268:$K$1322,3,FALSE))," ",VLOOKUP(4,[1]作成!$H$1268:$K$1322,3,FALSE))</f>
        <v>ひじきのツナいため</v>
      </c>
      <c r="F99" s="97"/>
      <c r="G99" s="18" t="s">
        <v>169</v>
      </c>
      <c r="H99" s="19" t="s">
        <v>47</v>
      </c>
      <c r="I99" s="20"/>
      <c r="J99" s="18" t="s">
        <v>116</v>
      </c>
      <c r="K99" s="19" t="s">
        <v>54</v>
      </c>
      <c r="L99" s="20"/>
      <c r="M99" s="18" t="s">
        <v>43</v>
      </c>
      <c r="N99" s="19"/>
      <c r="O99" s="20"/>
      <c r="P99" s="16">
        <f>IF([1]計算!X29=0," ",[1]計算!X29)</f>
        <v>28.159319999999997</v>
      </c>
      <c r="Q99" s="21" t="s">
        <v>126</v>
      </c>
      <c r="R99" s="9" t="s">
        <v>136</v>
      </c>
    </row>
    <row r="100" spans="1:18" ht="17.25" customHeight="1">
      <c r="A100" s="82"/>
      <c r="B100" s="100"/>
      <c r="C100" s="88"/>
      <c r="D100" s="91"/>
      <c r="E100" s="96" t="str">
        <f>IF(ISERROR(VLOOKUP(5,[1]作成!$H$1268:$K$1322,3,FALSE))," ",VLOOKUP(5,[1]作成!$H$1268:$K$1322,3,FALSE))</f>
        <v>とりつみれじる</v>
      </c>
      <c r="F100" s="97"/>
      <c r="G100" s="18" t="s">
        <v>109</v>
      </c>
      <c r="H100" s="19" t="s">
        <v>118</v>
      </c>
      <c r="I100" s="20"/>
      <c r="J100" s="18" t="s">
        <v>90</v>
      </c>
      <c r="K100" s="19" t="s">
        <v>119</v>
      </c>
      <c r="L100" s="20"/>
      <c r="M100" s="18" t="s">
        <v>107</v>
      </c>
      <c r="N100" s="19"/>
      <c r="O100" s="20"/>
      <c r="P100" s="16">
        <f>IF([1]計算!Z29=0," ",[1]計算!Z29)</f>
        <v>17.655149999999999</v>
      </c>
      <c r="Q100" s="21" t="s">
        <v>87</v>
      </c>
      <c r="R100" s="9" t="s">
        <v>26</v>
      </c>
    </row>
    <row r="101" spans="1:18" ht="17.25" customHeight="1">
      <c r="A101" s="83"/>
      <c r="B101" s="100"/>
      <c r="C101" s="89"/>
      <c r="D101" s="92"/>
      <c r="E101" s="25" t="str">
        <f>IF(ISERROR(VLOOKUP(6,[1]作成!$H$1268:$K$1322,3,FALSE))," ",VLOOKUP(6,[1]作成!$H$1268:$K$1322,3,FALSE))</f>
        <v xml:space="preserve"> </v>
      </c>
      <c r="F101" s="26" t="str">
        <f>IF(ISERROR(VLOOKUP(7,[1]作成!$H$1268:$K$1322,3,FALSE))," ",VLOOKUP(7,[1]作成!$H$1268:$K$1322,3,FALSE))</f>
        <v xml:space="preserve"> </v>
      </c>
      <c r="G101" s="27" t="s">
        <v>37</v>
      </c>
      <c r="H101" s="28"/>
      <c r="I101" s="30"/>
      <c r="J101" s="27" t="s">
        <v>170</v>
      </c>
      <c r="K101" s="28" t="s">
        <v>55</v>
      </c>
      <c r="L101" s="30"/>
      <c r="M101" s="27" t="s">
        <v>58</v>
      </c>
      <c r="N101" s="28"/>
      <c r="O101" s="30"/>
      <c r="P101" s="114"/>
      <c r="Q101" s="114"/>
      <c r="R101" s="9" t="s">
        <v>27</v>
      </c>
    </row>
    <row r="102" spans="1:18" ht="17.25" customHeight="1">
      <c r="A102" s="81">
        <f ca="1">IF([1]人数!$F36=0," ",[1]人数!$F36)</f>
        <v>31</v>
      </c>
      <c r="B102" s="84" t="s">
        <v>31</v>
      </c>
      <c r="C102" s="87" t="str">
        <f>IF(ISERROR(VLOOKUP(1,[1]作成!$H$1323:$K$1377,3,FALSE))," ",VLOOKUP(1,[1]作成!$H$1323:$K$1377,3,FALSE))</f>
        <v>ごはん</v>
      </c>
      <c r="D102" s="90" t="str">
        <f>IF(ISERROR(VLOOKUP(2,[1]作成!$H$1323:$K$1377,4,FALSE))," ",VLOOKUP(2,[1]作成!$H$1323:$K$1377,4,FALSE))</f>
        <v>牛乳</v>
      </c>
      <c r="E102" s="93" t="str">
        <f>IF(ISERROR(VLOOKUP(3,[1]作成!$H$1323:$K$1377,3,FALSE))," ",VLOOKUP(3,[1]作成!$H$1323:$K$1377,3,FALSE))</f>
        <v>はるまき</v>
      </c>
      <c r="F102" s="94"/>
      <c r="G102" s="33" t="s">
        <v>36</v>
      </c>
      <c r="H102" s="23" t="s">
        <v>37</v>
      </c>
      <c r="I102" s="22"/>
      <c r="J102" s="33" t="s">
        <v>39</v>
      </c>
      <c r="K102" s="23" t="s">
        <v>62</v>
      </c>
      <c r="L102" s="22"/>
      <c r="M102" s="33" t="s">
        <v>38</v>
      </c>
      <c r="N102" s="23" t="s">
        <v>58</v>
      </c>
      <c r="O102" s="22"/>
      <c r="P102" s="16">
        <f>IF([1]計算!U30=0," ",[1]計算!U30)</f>
        <v>691.26819999999998</v>
      </c>
      <c r="Q102" s="17" t="s">
        <v>158</v>
      </c>
      <c r="R102" s="9" t="s">
        <v>100</v>
      </c>
    </row>
    <row r="103" spans="1:18" ht="17.25" customHeight="1">
      <c r="A103" s="82"/>
      <c r="B103" s="85"/>
      <c r="C103" s="88"/>
      <c r="D103" s="91"/>
      <c r="E103" s="96" t="str">
        <f>IF(ISERROR(VLOOKUP(4,[1]作成!$H$1323:$K$1377,3,FALSE))," ",VLOOKUP(4,[1]作成!$H$1323:$K$1377,3,FALSE))</f>
        <v>バンサンスー</v>
      </c>
      <c r="F103" s="97"/>
      <c r="G103" s="33" t="s">
        <v>171</v>
      </c>
      <c r="H103" s="23" t="s">
        <v>111</v>
      </c>
      <c r="I103" s="22"/>
      <c r="J103" s="33" t="s">
        <v>72</v>
      </c>
      <c r="K103" s="23"/>
      <c r="L103" s="22"/>
      <c r="M103" s="33" t="s">
        <v>172</v>
      </c>
      <c r="N103" s="23" t="s">
        <v>124</v>
      </c>
      <c r="O103" s="22"/>
      <c r="P103" s="16">
        <f>IF([1]計算!X30=0," ",[1]計算!X30)</f>
        <v>20.948820000000001</v>
      </c>
      <c r="Q103" s="21" t="s">
        <v>22</v>
      </c>
      <c r="R103" s="9" t="s">
        <v>33</v>
      </c>
    </row>
    <row r="104" spans="1:18" ht="17.25" customHeight="1">
      <c r="A104" s="82"/>
      <c r="B104" s="85"/>
      <c r="C104" s="88"/>
      <c r="D104" s="91"/>
      <c r="E104" s="96" t="str">
        <f>IF(ISERROR(VLOOKUP(5,[1]作成!$H$1323:$K$1377,3,FALSE))," ",VLOOKUP(5,[1]作成!$H$1323:$K$1377,3,FALSE))</f>
        <v>ちゅうかふうコーンわかめスープ</v>
      </c>
      <c r="F104" s="97"/>
      <c r="G104" s="33" t="s">
        <v>131</v>
      </c>
      <c r="H104" s="23" t="s">
        <v>173</v>
      </c>
      <c r="I104" s="22"/>
      <c r="J104" s="33" t="s">
        <v>94</v>
      </c>
      <c r="K104" s="23"/>
      <c r="L104" s="22"/>
      <c r="M104" s="33" t="s">
        <v>43</v>
      </c>
      <c r="N104" s="23"/>
      <c r="O104" s="22"/>
      <c r="P104" s="16">
        <f>IF([1]計算!Z30=0," ",[1]計算!Z30)</f>
        <v>22.354950000000002</v>
      </c>
      <c r="Q104" s="21" t="s">
        <v>126</v>
      </c>
      <c r="R104" s="9" t="s">
        <v>33</v>
      </c>
    </row>
    <row r="105" spans="1:18" ht="17.25" customHeight="1">
      <c r="A105" s="83"/>
      <c r="B105" s="86"/>
      <c r="C105" s="89"/>
      <c r="D105" s="92"/>
      <c r="E105" s="25" t="str">
        <f>IF(ISERROR(VLOOKUP(6,[1]作成!$H$1323:$K$1377,3,FALSE))," ",VLOOKUP(6,[1]作成!$H$1323:$K$1377,3,FALSE))</f>
        <v xml:space="preserve"> </v>
      </c>
      <c r="F105" s="26" t="str">
        <f>IF(ISERROR(VLOOKUP(7,[1]作成!$H$1323:$K$1377,3,FALSE))," ",VLOOKUP(7,[1]作成!$H$1323:$K$1377,3,FALSE))</f>
        <v xml:space="preserve"> </v>
      </c>
      <c r="G105" s="34" t="s">
        <v>85</v>
      </c>
      <c r="H105" s="29" t="s">
        <v>63</v>
      </c>
      <c r="I105" s="31"/>
      <c r="J105" s="34" t="s">
        <v>99</v>
      </c>
      <c r="K105" s="29"/>
      <c r="L105" s="31"/>
      <c r="M105" s="34" t="s">
        <v>107</v>
      </c>
      <c r="N105" s="29"/>
      <c r="O105" s="31"/>
      <c r="P105" s="114"/>
      <c r="Q105" s="114"/>
      <c r="R105" s="9" t="s">
        <v>30</v>
      </c>
    </row>
    <row r="106" spans="1:18" ht="17.25" hidden="1" customHeight="1">
      <c r="A106" s="81" t="str">
        <f ca="1">IF([1]人数!$F37=0," ",[1]人数!$F37)</f>
        <v xml:space="preserve"> </v>
      </c>
      <c r="B106" s="84" t="s">
        <v>19</v>
      </c>
      <c r="C106" s="87" t="str">
        <f>IF(ISERROR(VLOOKUP(1,[1]作成!$H$1378:$K$1432,3,FALSE))," ",VLOOKUP(1,[1]作成!$H$1378:$K$1432,3,FALSE))</f>
        <v xml:space="preserve"> </v>
      </c>
      <c r="D106" s="90" t="str">
        <f>IF(ISERROR(VLOOKUP(2,[1]作成!$H$1378:$K$1432,4,FALSE))," ",VLOOKUP(2,[1]作成!$H$1378:$K$1432,4,FALSE))</f>
        <v xml:space="preserve"> </v>
      </c>
      <c r="E106" s="93" t="str">
        <f>IF(ISERROR(VLOOKUP(3,[1]作成!$H$1378:$K$1432,3,FALSE))," ",VLOOKUP(3,[1]作成!$H$1378:$K$1432,3,FALSE))</f>
        <v xml:space="preserve"> </v>
      </c>
      <c r="F106" s="94"/>
      <c r="G106" s="35"/>
      <c r="H106" s="36"/>
      <c r="I106" s="32"/>
      <c r="J106" s="35"/>
      <c r="K106" s="36"/>
      <c r="L106" s="32"/>
      <c r="M106" s="35"/>
      <c r="N106" s="36"/>
      <c r="O106" s="32"/>
      <c r="P106" s="16" t="str">
        <f>IF([1]計算!U31=0," ",[1]計算!U31)</f>
        <v xml:space="preserve"> </v>
      </c>
      <c r="Q106" s="17" t="s">
        <v>20</v>
      </c>
    </row>
    <row r="107" spans="1:18" ht="17.25" hidden="1" customHeight="1">
      <c r="A107" s="82"/>
      <c r="B107" s="85"/>
      <c r="C107" s="88"/>
      <c r="D107" s="91"/>
      <c r="E107" s="96" t="str">
        <f>IF(ISERROR(VLOOKUP(4,[1]作成!$H$1378:$K$1432,3,FALSE))," ",VLOOKUP(4,[1]作成!$H$1378:$K$1432,3,FALSE))</f>
        <v xml:space="preserve"> </v>
      </c>
      <c r="F107" s="97"/>
      <c r="G107" s="33"/>
      <c r="H107" s="23"/>
      <c r="I107" s="22"/>
      <c r="J107" s="33"/>
      <c r="K107" s="23"/>
      <c r="L107" s="22"/>
      <c r="M107" s="33"/>
      <c r="N107" s="23"/>
      <c r="O107" s="22"/>
      <c r="P107" s="16" t="str">
        <f>IF([1]計算!X31=0," ",[1]計算!X31)</f>
        <v xml:space="preserve"> </v>
      </c>
      <c r="Q107" s="21" t="s">
        <v>22</v>
      </c>
    </row>
    <row r="108" spans="1:18" ht="17.25" hidden="1" customHeight="1">
      <c r="A108" s="82"/>
      <c r="B108" s="85"/>
      <c r="C108" s="88"/>
      <c r="D108" s="91"/>
      <c r="E108" s="96" t="str">
        <f>IF(ISERROR(VLOOKUP(5,[1]作成!$H$1378:$K$1432,3,FALSE))," ",VLOOKUP(5,[1]作成!$H$1378:$K$1432,3,FALSE))</f>
        <v xml:space="preserve"> </v>
      </c>
      <c r="F108" s="97"/>
      <c r="G108" s="33"/>
      <c r="H108" s="23"/>
      <c r="I108" s="22"/>
      <c r="J108" s="33"/>
      <c r="K108" s="23"/>
      <c r="L108" s="22"/>
      <c r="M108" s="33"/>
      <c r="N108" s="23"/>
      <c r="O108" s="22"/>
      <c r="P108" s="16" t="str">
        <f>IF([1]計算!Z31=0," ",[1]計算!Z31)</f>
        <v xml:space="preserve"> </v>
      </c>
      <c r="Q108" s="21" t="s">
        <v>87</v>
      </c>
    </row>
    <row r="109" spans="1:18" ht="17.25" hidden="1" customHeight="1">
      <c r="A109" s="83"/>
      <c r="B109" s="86"/>
      <c r="C109" s="89"/>
      <c r="D109" s="92"/>
      <c r="E109" s="25" t="str">
        <f>IF(ISERROR(VLOOKUP(6,[1]作成!$H$1378:$K$1432,3,FALSE))," ",VLOOKUP(6,[1]作成!$H$1378:$K$1432,3,FALSE))</f>
        <v xml:space="preserve"> </v>
      </c>
      <c r="F109" s="26" t="str">
        <f>IF(ISERROR(VLOOKUP(7,[1]作成!$H$1378:$K$1432,3,FALSE))," ",VLOOKUP(7,[1]作成!$H$1378:$K$1432,3,FALSE))</f>
        <v xml:space="preserve"> </v>
      </c>
      <c r="G109" s="34"/>
      <c r="H109" s="29"/>
      <c r="I109" s="31"/>
      <c r="J109" s="34"/>
      <c r="K109" s="29"/>
      <c r="L109" s="31"/>
      <c r="M109" s="34"/>
      <c r="N109" s="29"/>
      <c r="O109" s="31"/>
      <c r="P109" s="114" t="str">
        <f>IF([1]人数!I37=0," ",[1]人数!I37)</f>
        <v xml:space="preserve"> </v>
      </c>
      <c r="Q109" s="114"/>
    </row>
    <row r="110" spans="1:18" ht="15.95" customHeight="1">
      <c r="A110" s="9"/>
      <c r="B110" s="9" t="s">
        <v>174</v>
      </c>
      <c r="C110" s="37"/>
      <c r="D110" s="9"/>
      <c r="E110" s="9"/>
      <c r="F110" s="9"/>
      <c r="P110" s="9"/>
      <c r="Q110" s="9"/>
      <c r="R110" s="9" t="s">
        <v>2</v>
      </c>
    </row>
    <row r="111" spans="1:18" ht="15.95" customHeight="1">
      <c r="A111" s="9"/>
      <c r="B111" s="9" t="s">
        <v>175</v>
      </c>
      <c r="C111" s="37"/>
      <c r="D111" s="9"/>
      <c r="E111" s="9"/>
      <c r="F111" s="9"/>
      <c r="L111" s="8" t="s">
        <v>176</v>
      </c>
      <c r="M111" s="8"/>
      <c r="N111" s="8"/>
      <c r="P111" s="9"/>
      <c r="Q111" s="9"/>
      <c r="R111" s="9" t="s">
        <v>2</v>
      </c>
    </row>
    <row r="112" spans="1:18" ht="15.95" customHeight="1">
      <c r="A112" s="9"/>
      <c r="B112" s="9" t="s">
        <v>177</v>
      </c>
      <c r="C112" s="37"/>
      <c r="D112" s="9"/>
      <c r="E112" s="9"/>
      <c r="F112" s="9"/>
      <c r="P112" s="9"/>
      <c r="Q112" s="9"/>
      <c r="R112" s="9" t="s">
        <v>2</v>
      </c>
    </row>
    <row r="113" spans="1:18" ht="15.95" hidden="1" customHeight="1">
      <c r="A113" s="9"/>
      <c r="B113" s="9"/>
      <c r="C113" s="37"/>
      <c r="D113" s="9"/>
      <c r="E113" s="9"/>
      <c r="F113" s="9"/>
      <c r="P113" s="9"/>
      <c r="Q113" s="9"/>
      <c r="R113" s="9" t="s">
        <v>178</v>
      </c>
    </row>
    <row r="114" spans="1:18" ht="15.95" hidden="1" customHeight="1">
      <c r="A114" s="9"/>
      <c r="B114" s="9"/>
      <c r="C114" s="37"/>
      <c r="D114" s="9"/>
      <c r="E114" s="9"/>
      <c r="F114" s="9"/>
      <c r="P114" s="9"/>
      <c r="Q114" s="9"/>
    </row>
    <row r="115" spans="1:18" ht="15.95" hidden="1" customHeight="1">
      <c r="A115" s="9"/>
      <c r="B115" s="9"/>
      <c r="C115" s="37"/>
      <c r="D115" s="9"/>
      <c r="E115" s="9"/>
      <c r="F115" s="9"/>
      <c r="P115" s="9"/>
      <c r="Q115" s="9"/>
    </row>
    <row r="116" spans="1:18" ht="15.95" hidden="1" customHeight="1">
      <c r="A116" s="9"/>
      <c r="B116" s="9"/>
      <c r="C116" s="37"/>
      <c r="D116" s="9"/>
      <c r="E116" s="9"/>
      <c r="F116" s="9"/>
      <c r="P116" s="9"/>
      <c r="Q116" s="9"/>
    </row>
    <row r="117" spans="1:18" ht="15.95" hidden="1" customHeight="1">
      <c r="A117" s="9"/>
      <c r="B117" s="9"/>
      <c r="C117" s="37"/>
      <c r="D117" s="9"/>
      <c r="E117" s="9"/>
      <c r="F117" s="9"/>
      <c r="P117" s="9"/>
      <c r="Q117" s="9"/>
    </row>
    <row r="118" spans="1:18" ht="15.95" hidden="1" customHeight="1">
      <c r="A118" s="9"/>
      <c r="B118" s="9"/>
      <c r="C118" s="37"/>
      <c r="D118" s="9"/>
      <c r="E118" s="9"/>
      <c r="F118" s="9"/>
      <c r="P118" s="9"/>
      <c r="Q118" s="9"/>
    </row>
    <row r="119" spans="1:18" ht="15.95" hidden="1" customHeight="1">
      <c r="A119" s="9"/>
      <c r="B119" s="9"/>
      <c r="C119" s="37"/>
      <c r="D119" s="9"/>
      <c r="E119" s="9"/>
      <c r="F119" s="9"/>
      <c r="P119" s="9"/>
      <c r="Q119" s="9"/>
    </row>
    <row r="120" spans="1:18" ht="15.95" hidden="1" customHeight="1">
      <c r="A120" s="9"/>
      <c r="B120" s="9"/>
      <c r="C120" s="37"/>
      <c r="D120" s="9"/>
      <c r="E120" s="9"/>
      <c r="F120" s="9"/>
      <c r="P120" s="9"/>
      <c r="Q120" s="9"/>
    </row>
    <row r="121" spans="1:18" ht="15.95" hidden="1" customHeight="1">
      <c r="A121" s="9"/>
      <c r="B121" s="9"/>
      <c r="C121" s="37"/>
      <c r="D121" s="9"/>
      <c r="E121" s="9"/>
      <c r="F121" s="9"/>
      <c r="P121" s="9"/>
      <c r="Q121" s="9"/>
    </row>
    <row r="122" spans="1:18" ht="15.95" hidden="1" customHeight="1">
      <c r="A122" s="9"/>
      <c r="B122" s="9"/>
      <c r="C122" s="37"/>
      <c r="D122" s="9"/>
      <c r="E122" s="9"/>
      <c r="F122" s="9"/>
      <c r="P122" s="9"/>
      <c r="Q122" s="9"/>
    </row>
    <row r="123" spans="1:18" ht="15.95" hidden="1" customHeight="1">
      <c r="A123" s="9"/>
      <c r="B123" s="9"/>
      <c r="C123" s="37"/>
      <c r="D123" s="9"/>
      <c r="E123" s="9"/>
      <c r="F123" s="9"/>
      <c r="P123" s="9"/>
      <c r="Q123" s="9"/>
    </row>
    <row r="124" spans="1:18" ht="15.95" hidden="1" customHeight="1">
      <c r="A124" s="9"/>
      <c r="B124" s="9"/>
      <c r="C124" s="37"/>
      <c r="D124" s="9"/>
      <c r="E124" s="9"/>
      <c r="F124" s="9"/>
      <c r="P124" s="9"/>
      <c r="Q124" s="9"/>
    </row>
    <row r="125" spans="1:18" ht="15.95" hidden="1" customHeight="1">
      <c r="A125" s="9"/>
      <c r="B125" s="9"/>
      <c r="C125" s="37"/>
      <c r="D125" s="9"/>
      <c r="E125" s="9"/>
      <c r="F125" s="9"/>
      <c r="P125" s="9"/>
      <c r="Q125" s="9"/>
    </row>
    <row r="126" spans="1:18" ht="15.95" hidden="1" customHeight="1">
      <c r="A126" s="9"/>
      <c r="B126" s="9"/>
      <c r="C126" s="37"/>
      <c r="D126" s="9"/>
      <c r="E126" s="9"/>
      <c r="F126" s="9"/>
      <c r="P126" s="9"/>
      <c r="Q126" s="9"/>
    </row>
    <row r="127" spans="1:18" ht="15.95" hidden="1" customHeight="1">
      <c r="A127" s="9"/>
      <c r="B127" s="9"/>
      <c r="C127" s="37"/>
      <c r="D127" s="9"/>
      <c r="E127" s="9"/>
      <c r="F127" s="9"/>
      <c r="P127" s="9"/>
      <c r="Q127" s="9"/>
    </row>
    <row r="128" spans="1:18" ht="15.95" hidden="1" customHeight="1">
      <c r="A128" s="9"/>
      <c r="B128" s="9"/>
      <c r="C128" s="37"/>
      <c r="D128" s="9"/>
      <c r="E128" s="9"/>
      <c r="F128" s="9"/>
      <c r="P128" s="9"/>
      <c r="Q128" s="9"/>
    </row>
    <row r="129" spans="1:17" ht="15.95" hidden="1" customHeight="1">
      <c r="A129" s="9"/>
      <c r="B129" s="9"/>
      <c r="C129" s="37"/>
      <c r="D129" s="9"/>
      <c r="E129" s="9"/>
      <c r="F129" s="9"/>
      <c r="P129" s="9"/>
      <c r="Q129" s="9"/>
    </row>
    <row r="130" spans="1:17" ht="15.95" hidden="1" customHeight="1">
      <c r="A130" s="9"/>
      <c r="B130" s="9"/>
      <c r="C130" s="37"/>
      <c r="D130" s="9"/>
      <c r="E130" s="9"/>
      <c r="F130" s="9"/>
      <c r="P130" s="9"/>
      <c r="Q130" s="9"/>
    </row>
    <row r="131" spans="1:17" ht="15.95" hidden="1" customHeight="1">
      <c r="A131" s="9"/>
      <c r="B131" s="9"/>
      <c r="C131" s="37"/>
      <c r="D131" s="9"/>
      <c r="E131" s="9"/>
      <c r="F131" s="9"/>
      <c r="P131" s="9"/>
      <c r="Q131" s="9"/>
    </row>
    <row r="132" spans="1:17"/>
    <row r="133" spans="1:17"/>
  </sheetData>
  <sheetProtection autoFilter="0"/>
  <autoFilter ref="R1:R131">
    <filterColumn colId="0">
      <customFilters>
        <customFilter operator="notEqual" val=" "/>
      </customFilters>
    </filterColumn>
  </autoFilter>
  <mergeCells count="196">
    <mergeCell ref="P105:Q105"/>
    <mergeCell ref="A98:A101"/>
    <mergeCell ref="B98:B101"/>
    <mergeCell ref="C98:C101"/>
    <mergeCell ref="D98:D101"/>
    <mergeCell ref="E98:F98"/>
    <mergeCell ref="E99:F99"/>
    <mergeCell ref="E100:F100"/>
    <mergeCell ref="A94:A97"/>
    <mergeCell ref="B94:B97"/>
    <mergeCell ref="C94:C97"/>
    <mergeCell ref="D94:D97"/>
    <mergeCell ref="E94:F94"/>
    <mergeCell ref="E95:F95"/>
    <mergeCell ref="E96:F96"/>
    <mergeCell ref="P97:Q97"/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A86:A89"/>
    <mergeCell ref="B86:B89"/>
    <mergeCell ref="C86:Q89"/>
    <mergeCell ref="A90:A93"/>
    <mergeCell ref="B90:B93"/>
    <mergeCell ref="C90:C93"/>
    <mergeCell ref="D90:D93"/>
    <mergeCell ref="E90:F90"/>
    <mergeCell ref="E91:F91"/>
    <mergeCell ref="E92:F92"/>
    <mergeCell ref="P93:Q93"/>
    <mergeCell ref="P81:Q81"/>
    <mergeCell ref="A82:A85"/>
    <mergeCell ref="B82:B85"/>
    <mergeCell ref="C82:C85"/>
    <mergeCell ref="D82:D85"/>
    <mergeCell ref="E82:F82"/>
    <mergeCell ref="E83:F83"/>
    <mergeCell ref="E84:F84"/>
    <mergeCell ref="P85:Q85"/>
    <mergeCell ref="A78:A81"/>
    <mergeCell ref="B78:B81"/>
    <mergeCell ref="C78:C81"/>
    <mergeCell ref="D78:D81"/>
    <mergeCell ref="E78:F78"/>
    <mergeCell ref="E79:F79"/>
    <mergeCell ref="E80:F80"/>
    <mergeCell ref="A74:A77"/>
    <mergeCell ref="B74:B77"/>
    <mergeCell ref="C74:C77"/>
    <mergeCell ref="D74:D77"/>
    <mergeCell ref="E74:F74"/>
    <mergeCell ref="E75:F75"/>
    <mergeCell ref="E76:F76"/>
    <mergeCell ref="P77:Q77"/>
    <mergeCell ref="A70:A73"/>
    <mergeCell ref="B70:B73"/>
    <mergeCell ref="C70:C73"/>
    <mergeCell ref="D70:D73"/>
    <mergeCell ref="E70:F70"/>
    <mergeCell ref="E71:F71"/>
    <mergeCell ref="E72:F72"/>
    <mergeCell ref="A66:A69"/>
    <mergeCell ref="B66:B69"/>
    <mergeCell ref="C66:C69"/>
    <mergeCell ref="D66:D69"/>
    <mergeCell ref="E66:F66"/>
    <mergeCell ref="E67:F67"/>
    <mergeCell ref="E68:F68"/>
    <mergeCell ref="P69:Q69"/>
    <mergeCell ref="P73:Q73"/>
    <mergeCell ref="H59:I59"/>
    <mergeCell ref="E60:F60"/>
    <mergeCell ref="P61:Q61"/>
    <mergeCell ref="A62:A65"/>
    <mergeCell ref="B62:B65"/>
    <mergeCell ref="C62:C65"/>
    <mergeCell ref="D62:D65"/>
    <mergeCell ref="E62:F62"/>
    <mergeCell ref="E63:F63"/>
    <mergeCell ref="E64:F64"/>
    <mergeCell ref="A58:A61"/>
    <mergeCell ref="B58:B61"/>
    <mergeCell ref="C58:C61"/>
    <mergeCell ref="D58:D61"/>
    <mergeCell ref="E58:F58"/>
    <mergeCell ref="E59:F59"/>
    <mergeCell ref="P65:Q65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50:B53"/>
    <mergeCell ref="C50:C53"/>
    <mergeCell ref="D50:D53"/>
    <mergeCell ref="E50:F50"/>
    <mergeCell ref="E51:F51"/>
    <mergeCell ref="E52:F52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42:B45"/>
    <mergeCell ref="C42:C45"/>
    <mergeCell ref="D42:D45"/>
    <mergeCell ref="E42:F42"/>
    <mergeCell ref="E43:F43"/>
    <mergeCell ref="E44:F44"/>
    <mergeCell ref="A38:A41"/>
    <mergeCell ref="B38:B41"/>
    <mergeCell ref="C38:C41"/>
    <mergeCell ref="D38:D41"/>
    <mergeCell ref="E38:F38"/>
    <mergeCell ref="E39:F39"/>
    <mergeCell ref="E40:F40"/>
    <mergeCell ref="P41:Q41"/>
    <mergeCell ref="P45:Q45"/>
    <mergeCell ref="A30:A33"/>
    <mergeCell ref="B30:B33"/>
    <mergeCell ref="C30:Q33"/>
    <mergeCell ref="A34:A37"/>
    <mergeCell ref="B34:B37"/>
    <mergeCell ref="C34:C37"/>
    <mergeCell ref="D34:D37"/>
    <mergeCell ref="E34:F34"/>
    <mergeCell ref="E35:F35"/>
    <mergeCell ref="E36:F36"/>
    <mergeCell ref="P37:Q37"/>
    <mergeCell ref="A22:A25"/>
    <mergeCell ref="B22:B25"/>
    <mergeCell ref="C22:Q25"/>
    <mergeCell ref="A26:A29"/>
    <mergeCell ref="B26:B29"/>
    <mergeCell ref="C26:Q29"/>
    <mergeCell ref="P13:Q13"/>
    <mergeCell ref="A14:A17"/>
    <mergeCell ref="B14:B17"/>
    <mergeCell ref="C14:Q17"/>
    <mergeCell ref="A18:A21"/>
    <mergeCell ref="B18:B21"/>
    <mergeCell ref="C18:Q21"/>
    <mergeCell ref="B10:B13"/>
    <mergeCell ref="C10:C13"/>
    <mergeCell ref="D10:D13"/>
    <mergeCell ref="E10:F10"/>
    <mergeCell ref="E11:F11"/>
    <mergeCell ref="E12:F12"/>
    <mergeCell ref="A6:A9"/>
    <mergeCell ref="B6:B9"/>
    <mergeCell ref="C6:C9"/>
    <mergeCell ref="D6:D9"/>
    <mergeCell ref="E6:F6"/>
    <mergeCell ref="S6:S17"/>
    <mergeCell ref="E7:F7"/>
    <mergeCell ref="E8:F8"/>
    <mergeCell ref="P9:Q9"/>
    <mergeCell ref="A10:A13"/>
    <mergeCell ref="A2:A5"/>
    <mergeCell ref="B2:B5"/>
    <mergeCell ref="C2:F3"/>
    <mergeCell ref="G2:I3"/>
    <mergeCell ref="J2:L3"/>
    <mergeCell ref="M2:O3"/>
    <mergeCell ref="P2:Q2"/>
    <mergeCell ref="P3:Q3"/>
    <mergeCell ref="C4:C5"/>
    <mergeCell ref="D4:D5"/>
    <mergeCell ref="E4:F5"/>
    <mergeCell ref="G4:I5"/>
    <mergeCell ref="J4:L5"/>
    <mergeCell ref="M4:O5"/>
    <mergeCell ref="P4:Q4"/>
    <mergeCell ref="P5:Q5"/>
  </mergeCells>
  <phoneticPr fontId="3"/>
  <pageMargins left="0.51181102362204722" right="0.31496062992125984" top="0.35433070866141736" bottom="0.15748031496062992" header="0.31496062992125984" footer="0.31496062992125984"/>
  <pageSetup paperSize="9" scale="4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  <pageSetUpPr fitToPage="1"/>
  </sheetPr>
  <dimension ref="A1:S133"/>
  <sheetViews>
    <sheetView view="pageBreakPreview" topLeftCell="A38" zoomScale="90" zoomScaleNormal="100" zoomScaleSheetLayoutView="90" workbookViewId="0">
      <selection activeCell="G54" sqref="G54:L57"/>
    </sheetView>
  </sheetViews>
  <sheetFormatPr defaultColWidth="0" defaultRowHeight="13.5" customHeight="1" zeroHeight="1"/>
  <cols>
    <col min="1" max="1" width="5.75" style="1" customWidth="1"/>
    <col min="2" max="2" width="3" style="1" customWidth="1"/>
    <col min="3" max="3" width="17.75" style="38" customWidth="1"/>
    <col min="4" max="4" width="4.375" style="1" customWidth="1"/>
    <col min="5" max="6" width="17.75" style="1" customWidth="1"/>
    <col min="7" max="15" width="10.625" style="9" customWidth="1"/>
    <col min="16" max="16" width="11.5" style="1" customWidth="1"/>
    <col min="17" max="17" width="3.5" style="1" customWidth="1"/>
    <col min="18" max="18" width="3.5" style="9" customWidth="1"/>
    <col min="19" max="19" width="8.75" style="1" customWidth="1"/>
    <col min="20" max="16384" width="8.75" style="1" hidden="1"/>
  </cols>
  <sheetData>
    <row r="1" spans="1:19" ht="45" customHeight="1">
      <c r="B1" s="2"/>
      <c r="C1" s="3"/>
      <c r="D1" s="4"/>
      <c r="E1" s="5">
        <f>[1]作成!B1</f>
        <v>5</v>
      </c>
      <c r="F1" s="6" t="s">
        <v>0</v>
      </c>
      <c r="G1" s="7"/>
      <c r="H1" s="7"/>
      <c r="I1" s="8"/>
      <c r="O1" s="10"/>
      <c r="P1" s="11" t="s">
        <v>179</v>
      </c>
      <c r="Q1" s="12"/>
      <c r="R1" s="9" t="s">
        <v>2</v>
      </c>
    </row>
    <row r="2" spans="1:19" ht="13.5" customHeight="1">
      <c r="A2" s="39" t="s">
        <v>3</v>
      </c>
      <c r="B2" s="39" t="s">
        <v>4</v>
      </c>
      <c r="C2" s="42" t="s">
        <v>5</v>
      </c>
      <c r="D2" s="43"/>
      <c r="E2" s="43"/>
      <c r="F2" s="44"/>
      <c r="G2" s="48" t="s">
        <v>6</v>
      </c>
      <c r="H2" s="49"/>
      <c r="I2" s="50"/>
      <c r="J2" s="48" t="s">
        <v>7</v>
      </c>
      <c r="K2" s="49"/>
      <c r="L2" s="50"/>
      <c r="M2" s="48" t="s">
        <v>8</v>
      </c>
      <c r="N2" s="49"/>
      <c r="O2" s="50"/>
      <c r="P2" s="54" t="s">
        <v>180</v>
      </c>
      <c r="Q2" s="54"/>
      <c r="R2" s="9" t="s">
        <v>46</v>
      </c>
    </row>
    <row r="3" spans="1:19" ht="13.5" customHeight="1">
      <c r="A3" s="40"/>
      <c r="B3" s="40"/>
      <c r="C3" s="45"/>
      <c r="D3" s="46"/>
      <c r="E3" s="46"/>
      <c r="F3" s="47"/>
      <c r="G3" s="51"/>
      <c r="H3" s="52"/>
      <c r="I3" s="53"/>
      <c r="J3" s="51"/>
      <c r="K3" s="52"/>
      <c r="L3" s="53"/>
      <c r="M3" s="51"/>
      <c r="N3" s="52"/>
      <c r="O3" s="53"/>
      <c r="P3" s="54" t="s">
        <v>10</v>
      </c>
      <c r="Q3" s="54"/>
      <c r="R3" s="9" t="s">
        <v>181</v>
      </c>
    </row>
    <row r="4" spans="1:19" ht="13.5" customHeight="1">
      <c r="A4" s="40"/>
      <c r="B4" s="40"/>
      <c r="C4" s="55" t="s">
        <v>11</v>
      </c>
      <c r="D4" s="57" t="s">
        <v>182</v>
      </c>
      <c r="E4" s="59" t="s">
        <v>183</v>
      </c>
      <c r="F4" s="60"/>
      <c r="G4" s="63" t="s">
        <v>14</v>
      </c>
      <c r="H4" s="64"/>
      <c r="I4" s="65"/>
      <c r="J4" s="69" t="s">
        <v>15</v>
      </c>
      <c r="K4" s="70"/>
      <c r="L4" s="71"/>
      <c r="M4" s="75" t="s">
        <v>16</v>
      </c>
      <c r="N4" s="76"/>
      <c r="O4" s="77"/>
      <c r="P4" s="54" t="s">
        <v>17</v>
      </c>
      <c r="Q4" s="54"/>
      <c r="R4" s="9" t="s">
        <v>2</v>
      </c>
    </row>
    <row r="5" spans="1:19" ht="13.5" customHeight="1">
      <c r="A5" s="41"/>
      <c r="B5" s="41"/>
      <c r="C5" s="56"/>
      <c r="D5" s="58"/>
      <c r="E5" s="61"/>
      <c r="F5" s="62"/>
      <c r="G5" s="66"/>
      <c r="H5" s="67"/>
      <c r="I5" s="68"/>
      <c r="J5" s="72"/>
      <c r="K5" s="73"/>
      <c r="L5" s="74"/>
      <c r="M5" s="78"/>
      <c r="N5" s="79"/>
      <c r="O5" s="80"/>
      <c r="P5" s="54" t="s">
        <v>18</v>
      </c>
      <c r="Q5" s="54"/>
      <c r="R5" s="9" t="s">
        <v>2</v>
      </c>
    </row>
    <row r="6" spans="1:19" ht="17.25" hidden="1" customHeight="1">
      <c r="A6" s="81" t="str">
        <f ca="1">IF([1]人数!$F12=0," ",[1]人数!$F12)</f>
        <v xml:space="preserve"> </v>
      </c>
      <c r="B6" s="84" t="s">
        <v>19</v>
      </c>
      <c r="C6" s="87" t="str">
        <f>IF(ISERROR(VLOOKUP(1,[1]作成!$H$3:$K$57,3,FALSE))," ",VLOOKUP(1,[1]作成!$H$3:$K$57,3,FALSE))</f>
        <v xml:space="preserve"> </v>
      </c>
      <c r="D6" s="90" t="str">
        <f>IF(ISERROR(VLOOKUP(2,[1]作成!$H$3:$K$57,4,FALSE))," ",VLOOKUP(2,[1]作成!$H$3:$K$57,4,FALSE))</f>
        <v xml:space="preserve"> </v>
      </c>
      <c r="E6" s="93" t="str">
        <f>IF(ISERROR(VLOOKUP(3,[1]作成!$H$3:$K$57,3,FALSE))," ",VLOOKUP(3,[1]作成!$H$3:$K$57,3,FALSE))</f>
        <v xml:space="preserve"> </v>
      </c>
      <c r="F6" s="94"/>
      <c r="G6" s="13"/>
      <c r="H6" s="14"/>
      <c r="I6" s="15"/>
      <c r="J6" s="13"/>
      <c r="K6" s="14"/>
      <c r="L6" s="15"/>
      <c r="M6" s="14"/>
      <c r="N6" s="14"/>
      <c r="O6" s="14"/>
      <c r="P6" s="16" t="str">
        <f>IF([1]計算!U6=0," ",[1]計算!U6)</f>
        <v xml:space="preserve"> </v>
      </c>
      <c r="Q6" s="17" t="s">
        <v>105</v>
      </c>
      <c r="S6" s="95" t="s">
        <v>21</v>
      </c>
    </row>
    <row r="7" spans="1:19" ht="17.25" hidden="1" customHeight="1">
      <c r="A7" s="82"/>
      <c r="B7" s="85"/>
      <c r="C7" s="88"/>
      <c r="D7" s="91"/>
      <c r="E7" s="96" t="str">
        <f>IF(ISERROR(VLOOKUP(4,[1]作成!$H$3:$K$57,3,FALSE))," ",VLOOKUP(4,[1]作成!$H$3:$K$57,3,FALSE))</f>
        <v xml:space="preserve"> </v>
      </c>
      <c r="F7" s="97"/>
      <c r="G7" s="18"/>
      <c r="H7" s="19"/>
      <c r="I7" s="20"/>
      <c r="J7" s="18"/>
      <c r="K7" s="19"/>
      <c r="L7" s="20"/>
      <c r="M7" s="19"/>
      <c r="N7" s="19"/>
      <c r="O7" s="19"/>
      <c r="P7" s="16" t="str">
        <f>IF([1]計算!X6=0," ",[1]計算!X6)</f>
        <v xml:space="preserve"> </v>
      </c>
      <c r="Q7" s="21" t="s">
        <v>22</v>
      </c>
      <c r="S7" s="95"/>
    </row>
    <row r="8" spans="1:19" ht="17.25" hidden="1" customHeight="1">
      <c r="A8" s="82"/>
      <c r="B8" s="85"/>
      <c r="C8" s="88"/>
      <c r="D8" s="91"/>
      <c r="E8" s="96" t="str">
        <f>IF(ISERROR(VLOOKUP(5,[1]作成!$H$3:$K$57,3,FALSE))," ",VLOOKUP(5,[1]作成!$H$3:$K$57,3,FALSE))</f>
        <v xml:space="preserve"> </v>
      </c>
      <c r="F8" s="97"/>
      <c r="G8" s="18"/>
      <c r="H8" s="19"/>
      <c r="I8" s="20"/>
      <c r="J8" s="18"/>
      <c r="K8" s="19"/>
      <c r="L8" s="22"/>
      <c r="M8" s="19"/>
      <c r="N8" s="19"/>
      <c r="O8" s="23"/>
      <c r="P8" s="16" t="str">
        <f>IF([1]計算!Z6=0," ",[1]計算!Z6)</f>
        <v xml:space="preserve"> </v>
      </c>
      <c r="Q8" s="21" t="s">
        <v>87</v>
      </c>
      <c r="S8" s="95"/>
    </row>
    <row r="9" spans="1:19" ht="17.25" hidden="1" customHeight="1">
      <c r="A9" s="83"/>
      <c r="B9" s="86"/>
      <c r="C9" s="89"/>
      <c r="D9" s="92"/>
      <c r="E9" s="24" t="str">
        <f>IF(ISERROR(VLOOKUP(6,[1]作成!$H$3:$K$57,3,FALSE))," ",VLOOKUP(6,[1]作成!$H$3:$K$57,3,FALSE))</f>
        <v xml:space="preserve"> </v>
      </c>
      <c r="F9" s="24" t="str">
        <f>IF(ISERROR(VLOOKUP(7,[1]作成!$H$3:$K$57,3,FALSE))," ",VLOOKUP(7,[1]作成!$H$3:$K$57,3,FALSE))</f>
        <v xml:space="preserve"> </v>
      </c>
      <c r="G9" s="18"/>
      <c r="H9" s="19"/>
      <c r="I9" s="22"/>
      <c r="J9" s="18"/>
      <c r="K9" s="19"/>
      <c r="L9" s="22"/>
      <c r="M9" s="19"/>
      <c r="N9" s="19"/>
      <c r="O9" s="23"/>
      <c r="P9" s="98" t="str">
        <f>IF([1]人数!I12=0," ",[1]人数!I12)</f>
        <v xml:space="preserve"> </v>
      </c>
      <c r="Q9" s="99"/>
      <c r="S9" s="95"/>
    </row>
    <row r="10" spans="1:19" ht="17.25" hidden="1" customHeight="1">
      <c r="A10" s="81" t="str">
        <f ca="1">IF([1]人数!$F13=0," ",[1]人数!$F13)</f>
        <v xml:space="preserve"> </v>
      </c>
      <c r="B10" s="100" t="s">
        <v>23</v>
      </c>
      <c r="C10" s="87" t="str">
        <f>IF(ISERROR(VLOOKUP(1,[1]作成!$H$58:$K$112,3,FALSE))," ",VLOOKUP(1,[1]作成!$H$58:$K$112,3,FALSE))</f>
        <v xml:space="preserve"> </v>
      </c>
      <c r="D10" s="90" t="str">
        <f>IF(ISERROR(VLOOKUP(2,[1]作成!$H$58:$K$112,4,FALSE))," ",VLOOKUP(2,[1]作成!$H$58:$K$112,4,FALSE))</f>
        <v xml:space="preserve"> </v>
      </c>
      <c r="E10" s="93" t="str">
        <f>IF(ISERROR(VLOOKUP(3,[1]作成!$H$58:$K$112,3,FALSE))," ",VLOOKUP(3,[1]作成!$H$58:$K$112,3,FALSE))</f>
        <v xml:space="preserve"> </v>
      </c>
      <c r="F10" s="94"/>
      <c r="G10" s="13"/>
      <c r="H10" s="14"/>
      <c r="I10" s="14"/>
      <c r="J10" s="13"/>
      <c r="K10" s="14"/>
      <c r="L10" s="15"/>
      <c r="M10" s="14"/>
      <c r="N10" s="14"/>
      <c r="O10" s="15"/>
      <c r="P10" s="16" t="str">
        <f>IF([1]計算!U7=0," ",[1]計算!U7)</f>
        <v xml:space="preserve"> </v>
      </c>
      <c r="Q10" s="17" t="s">
        <v>158</v>
      </c>
      <c r="S10" s="95"/>
    </row>
    <row r="11" spans="1:19" ht="17.25" hidden="1" customHeight="1">
      <c r="A11" s="82"/>
      <c r="B11" s="100"/>
      <c r="C11" s="88"/>
      <c r="D11" s="91"/>
      <c r="E11" s="96" t="str">
        <f>IF(ISERROR(VLOOKUP(4,[1]作成!$H$58:$K$112,3,FALSE))," ",VLOOKUP(4,[1]作成!$H$58:$K$112,3,FALSE))</f>
        <v xml:space="preserve"> </v>
      </c>
      <c r="F11" s="97"/>
      <c r="G11" s="18"/>
      <c r="H11" s="19"/>
      <c r="I11" s="23"/>
      <c r="J11" s="18"/>
      <c r="K11" s="19"/>
      <c r="L11" s="20"/>
      <c r="M11" s="19"/>
      <c r="N11" s="19"/>
      <c r="O11" s="20"/>
      <c r="P11" s="16" t="str">
        <f>IF([1]計算!X7=0," ",[1]計算!X7)</f>
        <v xml:space="preserve"> </v>
      </c>
      <c r="Q11" s="21" t="s">
        <v>87</v>
      </c>
      <c r="S11" s="95"/>
    </row>
    <row r="12" spans="1:19" ht="17.25" hidden="1" customHeight="1">
      <c r="A12" s="82"/>
      <c r="B12" s="100"/>
      <c r="C12" s="88"/>
      <c r="D12" s="91"/>
      <c r="E12" s="96" t="str">
        <f>IF(ISERROR(VLOOKUP(5,[1]作成!$H$58:$K$112,3,FALSE))," ",VLOOKUP(5,[1]作成!$H$58:$K$112,3,FALSE))</f>
        <v xml:space="preserve"> </v>
      </c>
      <c r="F12" s="97"/>
      <c r="G12" s="18"/>
      <c r="H12" s="19"/>
      <c r="I12" s="23"/>
      <c r="J12" s="18"/>
      <c r="K12" s="19"/>
      <c r="L12" s="20"/>
      <c r="M12" s="19"/>
      <c r="N12" s="19"/>
      <c r="O12" s="22"/>
      <c r="P12" s="16" t="str">
        <f>IF([1]計算!Z7=0," ",[1]計算!Z7)</f>
        <v xml:space="preserve"> </v>
      </c>
      <c r="Q12" s="21" t="s">
        <v>184</v>
      </c>
      <c r="S12" s="95"/>
    </row>
    <row r="13" spans="1:19" ht="17.25" hidden="1" customHeight="1">
      <c r="A13" s="83"/>
      <c r="B13" s="100"/>
      <c r="C13" s="89"/>
      <c r="D13" s="92"/>
      <c r="E13" s="25" t="str">
        <f>IF(ISERROR(VLOOKUP(6,[1]作成!$H$58:$K$112,3,FALSE))," ",VLOOKUP(6,[1]作成!$H$58:$K$112,3,FALSE))</f>
        <v xml:space="preserve"> </v>
      </c>
      <c r="F13" s="26" t="str">
        <f>IF(ISERROR(VLOOKUP(7,[1]作成!$H$58:$K$112,3,FALSE))," ",VLOOKUP(7,[1]作成!$H$58:$K$112,3,FALSE))</f>
        <v xml:space="preserve"> </v>
      </c>
      <c r="G13" s="27"/>
      <c r="H13" s="28"/>
      <c r="I13" s="29"/>
      <c r="J13" s="27"/>
      <c r="K13" s="28"/>
      <c r="L13" s="30"/>
      <c r="M13" s="28"/>
      <c r="N13" s="28"/>
      <c r="O13" s="31"/>
      <c r="P13" s="98" t="str">
        <f>IF([1]人数!I13=0," ",[1]人数!I13)</f>
        <v xml:space="preserve"> </v>
      </c>
      <c r="Q13" s="99"/>
      <c r="S13" s="95"/>
    </row>
    <row r="14" spans="1:19" ht="13.5" customHeight="1">
      <c r="A14" s="81">
        <f ca="1">IF([1]人数!$F14=0," ",[1]人数!$F14)</f>
        <v>1</v>
      </c>
      <c r="B14" s="100" t="s">
        <v>24</v>
      </c>
      <c r="C14" s="101" t="s">
        <v>25</v>
      </c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3"/>
      <c r="R14" s="9" t="s">
        <v>2</v>
      </c>
      <c r="S14" s="95"/>
    </row>
    <row r="15" spans="1:19" ht="13.5" customHeight="1">
      <c r="A15" s="82"/>
      <c r="B15" s="100"/>
      <c r="C15" s="104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6"/>
      <c r="R15" s="9" t="s">
        <v>2</v>
      </c>
      <c r="S15" s="95"/>
    </row>
    <row r="16" spans="1:19" ht="13.5" customHeight="1">
      <c r="A16" s="82"/>
      <c r="B16" s="100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6"/>
      <c r="R16" s="9" t="s">
        <v>2</v>
      </c>
      <c r="S16" s="95"/>
    </row>
    <row r="17" spans="1:19" ht="13.5" customHeight="1">
      <c r="A17" s="83"/>
      <c r="B17" s="100"/>
      <c r="C17" s="107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9"/>
      <c r="R17" s="9" t="s">
        <v>2</v>
      </c>
      <c r="S17" s="95"/>
    </row>
    <row r="18" spans="1:19" ht="13.5" customHeight="1">
      <c r="A18" s="81">
        <f ca="1">IF([1]人数!$F15=0," ",[1]人数!$F15)</f>
        <v>2</v>
      </c>
      <c r="B18" s="100" t="s">
        <v>28</v>
      </c>
      <c r="C18" s="101" t="s">
        <v>29</v>
      </c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3"/>
      <c r="R18" s="9" t="s">
        <v>2</v>
      </c>
    </row>
    <row r="19" spans="1:19" ht="13.5" customHeight="1">
      <c r="A19" s="82"/>
      <c r="B19" s="100"/>
      <c r="C19" s="104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6"/>
      <c r="R19" s="9" t="s">
        <v>2</v>
      </c>
    </row>
    <row r="20" spans="1:19" ht="13.5" customHeight="1">
      <c r="A20" s="82"/>
      <c r="B20" s="100"/>
      <c r="C20" s="104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6"/>
      <c r="R20" s="9" t="s">
        <v>2</v>
      </c>
    </row>
    <row r="21" spans="1:19" ht="13.5" customHeight="1">
      <c r="A21" s="83"/>
      <c r="B21" s="100"/>
      <c r="C21" s="107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9"/>
      <c r="R21" s="9" t="s">
        <v>2</v>
      </c>
    </row>
    <row r="22" spans="1:19" ht="13.5" customHeight="1">
      <c r="A22" s="81">
        <f ca="1">IF([1]人数!$F16=0," ",[1]人数!$F16)</f>
        <v>3</v>
      </c>
      <c r="B22" s="100" t="s">
        <v>31</v>
      </c>
      <c r="C22" s="101" t="s">
        <v>32</v>
      </c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3"/>
      <c r="R22" s="9" t="s">
        <v>2</v>
      </c>
    </row>
    <row r="23" spans="1:19" ht="13.5" customHeight="1">
      <c r="A23" s="82"/>
      <c r="B23" s="100"/>
      <c r="C23" s="104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6"/>
      <c r="R23" s="9" t="s">
        <v>2</v>
      </c>
    </row>
    <row r="24" spans="1:19" ht="13.5" customHeight="1">
      <c r="A24" s="82"/>
      <c r="B24" s="100"/>
      <c r="C24" s="104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6"/>
      <c r="R24" s="9" t="s">
        <v>2</v>
      </c>
    </row>
    <row r="25" spans="1:19" ht="13.5" customHeight="1">
      <c r="A25" s="83"/>
      <c r="B25" s="100"/>
      <c r="C25" s="107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9"/>
      <c r="R25" s="9" t="s">
        <v>2</v>
      </c>
    </row>
    <row r="26" spans="1:19" ht="13.5" customHeight="1">
      <c r="A26" s="81">
        <f ca="1">IF([1]人数!$F17=0," ",[1]人数!$F17)</f>
        <v>6</v>
      </c>
      <c r="B26" s="84" t="s">
        <v>19</v>
      </c>
      <c r="C26" s="101" t="s">
        <v>34</v>
      </c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3"/>
      <c r="R26" s="9" t="s">
        <v>33</v>
      </c>
    </row>
    <row r="27" spans="1:19" ht="13.5" customHeight="1">
      <c r="A27" s="82"/>
      <c r="B27" s="85"/>
      <c r="C27" s="104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6"/>
      <c r="R27" s="9" t="s">
        <v>2</v>
      </c>
    </row>
    <row r="28" spans="1:19" ht="13.5" customHeight="1">
      <c r="A28" s="82"/>
      <c r="B28" s="85"/>
      <c r="C28" s="104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6"/>
      <c r="R28" s="9" t="s">
        <v>2</v>
      </c>
    </row>
    <row r="29" spans="1:19" ht="13.5" customHeight="1">
      <c r="A29" s="83"/>
      <c r="B29" s="86"/>
      <c r="C29" s="107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9"/>
      <c r="R29" s="9" t="s">
        <v>2</v>
      </c>
    </row>
    <row r="30" spans="1:19" ht="17.25" customHeight="1">
      <c r="A30" s="81">
        <f ca="1">IF([1]人数!$F18=0," ",[1]人数!$F18)</f>
        <v>7</v>
      </c>
      <c r="B30" s="100" t="s">
        <v>23</v>
      </c>
      <c r="C30" s="87" t="str">
        <f>IF(ISERROR(VLOOKUP(1,[1]作成!$H$333:$K$387,3,FALSE))," ",VLOOKUP(1,[1]作成!$H$333:$K$387,3,FALSE))</f>
        <v>むぎごはん</v>
      </c>
      <c r="D30" s="90" t="str">
        <f>IF(ISERROR(VLOOKUP(2,[1]作成!$H$333:$K$387,4,FALSE))," ",VLOOKUP(2,[1]作成!$H$333:$K$387,4,FALSE))</f>
        <v>牛乳</v>
      </c>
      <c r="E30" s="93" t="str">
        <f>IF(ISERROR(VLOOKUP(3,[1]作成!$H$333:$K$387,3,FALSE))," ",VLOOKUP(3,[1]作成!$H$333:$K$387,3,FALSE))</f>
        <v>ハヤシライス</v>
      </c>
      <c r="F30" s="94"/>
      <c r="G30" s="13" t="s">
        <v>36</v>
      </c>
      <c r="H30" s="14"/>
      <c r="I30" s="15"/>
      <c r="J30" s="13" t="s">
        <v>39</v>
      </c>
      <c r="K30" s="14" t="s">
        <v>49</v>
      </c>
      <c r="L30" s="15" t="s">
        <v>72</v>
      </c>
      <c r="M30" s="14" t="s">
        <v>133</v>
      </c>
      <c r="N30" s="14" t="s">
        <v>70</v>
      </c>
      <c r="O30" s="15"/>
      <c r="P30" s="16">
        <f>IF([1]計算!U12=0," ",[1]計算!U12)</f>
        <v>744.75859999999966</v>
      </c>
      <c r="Q30" s="17" t="s">
        <v>20</v>
      </c>
      <c r="R30" s="9" t="s">
        <v>2</v>
      </c>
    </row>
    <row r="31" spans="1:19" ht="17.25" customHeight="1">
      <c r="A31" s="82"/>
      <c r="B31" s="100"/>
      <c r="C31" s="88"/>
      <c r="D31" s="91"/>
      <c r="E31" s="96" t="str">
        <f>IF(ISERROR(VLOOKUP(4,[1]作成!$H$333:$K$387,3,FALSE))," ",VLOOKUP(4,[1]作成!$H$333:$K$387,3,FALSE))</f>
        <v>カラフルサラダ</v>
      </c>
      <c r="F31" s="97"/>
      <c r="G31" s="18" t="s">
        <v>117</v>
      </c>
      <c r="H31" s="19"/>
      <c r="I31" s="22"/>
      <c r="J31" s="18" t="s">
        <v>108</v>
      </c>
      <c r="K31" s="19" t="s">
        <v>62</v>
      </c>
      <c r="L31" s="20"/>
      <c r="M31" s="19" t="s">
        <v>57</v>
      </c>
      <c r="N31" s="19" t="s">
        <v>67</v>
      </c>
      <c r="O31" s="20"/>
      <c r="P31" s="16">
        <f>IF([1]計算!X12=0," ",[1]計算!X12)</f>
        <v>20.283660000000001</v>
      </c>
      <c r="Q31" s="21" t="s">
        <v>22</v>
      </c>
      <c r="R31" s="9" t="s">
        <v>2</v>
      </c>
    </row>
    <row r="32" spans="1:19" ht="17.25" customHeight="1">
      <c r="A32" s="82"/>
      <c r="B32" s="100"/>
      <c r="C32" s="88"/>
      <c r="D32" s="91"/>
      <c r="E32" s="96" t="str">
        <f>IF(ISERROR(VLOOKUP(5,[1]作成!$H$333:$K$387,3,FALSE))," ",VLOOKUP(5,[1]作成!$H$333:$K$387,3,FALSE))</f>
        <v>サクランボゼリー</v>
      </c>
      <c r="F32" s="97"/>
      <c r="G32" s="18" t="s">
        <v>127</v>
      </c>
      <c r="H32" s="19"/>
      <c r="I32" s="22"/>
      <c r="J32" s="18" t="s">
        <v>185</v>
      </c>
      <c r="K32" s="19" t="s">
        <v>99</v>
      </c>
      <c r="L32" s="20"/>
      <c r="M32" s="19" t="s">
        <v>58</v>
      </c>
      <c r="N32" s="19" t="s">
        <v>162</v>
      </c>
      <c r="O32" s="20"/>
      <c r="P32" s="16">
        <f>IF([1]計算!Z12=0," ",[1]計算!Z12)</f>
        <v>23.134149999999995</v>
      </c>
      <c r="Q32" s="21" t="s">
        <v>22</v>
      </c>
      <c r="R32" s="9" t="s">
        <v>2</v>
      </c>
    </row>
    <row r="33" spans="1:18" ht="17.25" customHeight="1">
      <c r="A33" s="83"/>
      <c r="B33" s="100"/>
      <c r="C33" s="89"/>
      <c r="D33" s="92"/>
      <c r="E33" s="25" t="str">
        <f>IF(ISERROR(VLOOKUP(6,[1]作成!$H$333:$K$387,3,FALSE))," ",VLOOKUP(6,[1]作成!$H$333:$K$387,3,FALSE))</f>
        <v xml:space="preserve"> </v>
      </c>
      <c r="F33" s="26" t="str">
        <f>IF(ISERROR(VLOOKUP(7,[1]作成!$H$333:$K$387,3,FALSE))," ",VLOOKUP(7,[1]作成!$H$333:$K$387,3,FALSE))</f>
        <v xml:space="preserve"> </v>
      </c>
      <c r="G33" s="27"/>
      <c r="H33" s="28"/>
      <c r="I33" s="31"/>
      <c r="J33" s="27" t="s">
        <v>77</v>
      </c>
      <c r="K33" s="28" t="s">
        <v>45</v>
      </c>
      <c r="L33" s="31"/>
      <c r="M33" s="28" t="s">
        <v>186</v>
      </c>
      <c r="N33" s="28" t="s">
        <v>187</v>
      </c>
      <c r="O33" s="31"/>
      <c r="P33" s="98"/>
      <c r="Q33" s="99"/>
      <c r="R33" s="9" t="s">
        <v>33</v>
      </c>
    </row>
    <row r="34" spans="1:18" ht="17.25" customHeight="1">
      <c r="A34" s="81">
        <f ca="1">IF([1]人数!$F19=0," ",[1]人数!$F19)</f>
        <v>8</v>
      </c>
      <c r="B34" s="115" t="s">
        <v>188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7"/>
      <c r="R34" s="9" t="s">
        <v>2</v>
      </c>
    </row>
    <row r="35" spans="1:18" ht="17.25" customHeight="1">
      <c r="A35" s="82"/>
      <c r="B35" s="118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20"/>
      <c r="R35" s="9" t="s">
        <v>2</v>
      </c>
    </row>
    <row r="36" spans="1:18" ht="17.25" customHeight="1">
      <c r="A36" s="82"/>
      <c r="B36" s="118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20"/>
      <c r="R36" s="9" t="s">
        <v>26</v>
      </c>
    </row>
    <row r="37" spans="1:18" ht="17.25" customHeight="1">
      <c r="A37" s="83"/>
      <c r="B37" s="121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3"/>
      <c r="R37" s="9" t="s">
        <v>2</v>
      </c>
    </row>
    <row r="38" spans="1:18" ht="17.25" customHeight="1">
      <c r="A38" s="81">
        <f ca="1">IF([1]人数!$F20=0," ",[1]人数!$F20)</f>
        <v>9</v>
      </c>
      <c r="B38" s="100" t="s">
        <v>28</v>
      </c>
      <c r="C38" s="87" t="str">
        <f>IF(ISERROR(VLOOKUP(1,[1]作成!$H$443:$K$497,3,FALSE))," ",VLOOKUP(1,[1]作成!$H$443:$K$497,3,FALSE))</f>
        <v>わかめごはん</v>
      </c>
      <c r="D38" s="90" t="str">
        <f>IF(ISERROR(VLOOKUP(2,[1]作成!$H$443:$K$497,4,FALSE))," ",VLOOKUP(2,[1]作成!$H$443:$K$497,4,FALSE))</f>
        <v>牛乳</v>
      </c>
      <c r="E38" s="93" t="str">
        <f>IF(ISERROR(VLOOKUP(3,[1]作成!$H$443:$K$497,3,FALSE))," ",VLOOKUP(3,[1]作成!$H$443:$K$497,3,FALSE))</f>
        <v>てんぷらもりあわせ(エビ・かぼちゃ)</v>
      </c>
      <c r="F38" s="94"/>
      <c r="G38" s="13" t="s">
        <v>36</v>
      </c>
      <c r="H38" s="14"/>
      <c r="I38" s="32"/>
      <c r="J38" s="13" t="s">
        <v>56</v>
      </c>
      <c r="K38" s="14" t="s">
        <v>54</v>
      </c>
      <c r="L38" s="15"/>
      <c r="M38" s="14" t="s">
        <v>38</v>
      </c>
      <c r="N38" s="14" t="s">
        <v>43</v>
      </c>
      <c r="O38" s="15"/>
      <c r="P38" s="16">
        <f>IF([1]計算!U14=0," ",[1]計算!U14)</f>
        <v>652.72799999999972</v>
      </c>
      <c r="Q38" s="17" t="s">
        <v>134</v>
      </c>
      <c r="R38" s="9" t="s">
        <v>2</v>
      </c>
    </row>
    <row r="39" spans="1:18" ht="17.25" customHeight="1">
      <c r="A39" s="82"/>
      <c r="B39" s="100"/>
      <c r="C39" s="88"/>
      <c r="D39" s="91"/>
      <c r="E39" s="96" t="str">
        <f>IF(ISERROR(VLOOKUP(4,[1]作成!$H$443:$K$497,3,FALSE))," ",VLOOKUP(4,[1]作成!$H$443:$K$497,3,FALSE))</f>
        <v>さんさいうどん</v>
      </c>
      <c r="F39" s="97"/>
      <c r="G39" s="18" t="s">
        <v>42</v>
      </c>
      <c r="H39" s="19"/>
      <c r="I39" s="22"/>
      <c r="J39" s="18" t="s">
        <v>59</v>
      </c>
      <c r="K39" s="19"/>
      <c r="L39" s="20"/>
      <c r="M39" s="19" t="s">
        <v>57</v>
      </c>
      <c r="N39" s="19" t="s">
        <v>58</v>
      </c>
      <c r="O39" s="22"/>
      <c r="P39" s="16">
        <f>IF([1]計算!X14=0," ",[1]計算!X14)</f>
        <v>22.736149999999995</v>
      </c>
      <c r="Q39" s="21" t="s">
        <v>22</v>
      </c>
      <c r="R39" s="9" t="s">
        <v>2</v>
      </c>
    </row>
    <row r="40" spans="1:18" ht="17.25" customHeight="1">
      <c r="A40" s="82"/>
      <c r="B40" s="100"/>
      <c r="C40" s="88"/>
      <c r="D40" s="91"/>
      <c r="E40" s="96" t="str">
        <f>IF(ISERROR(VLOOKUP(5,[1]作成!$H$443:$K$497,3,FALSE))," ",VLOOKUP(5,[1]作成!$H$443:$K$497,3,FALSE))</f>
        <v xml:space="preserve"> </v>
      </c>
      <c r="F40" s="97"/>
      <c r="G40" s="18" t="s">
        <v>60</v>
      </c>
      <c r="H40" s="19"/>
      <c r="I40" s="22"/>
      <c r="J40" s="18" t="s">
        <v>62</v>
      </c>
      <c r="K40" s="19"/>
      <c r="L40" s="20"/>
      <c r="M40" s="19" t="s">
        <v>61</v>
      </c>
      <c r="N40" s="19"/>
      <c r="O40" s="22"/>
      <c r="P40" s="16">
        <f>IF([1]計算!Z14=0," ",[1]計算!Z14)</f>
        <v>17.636249999999997</v>
      </c>
      <c r="Q40" s="21" t="s">
        <v>22</v>
      </c>
      <c r="R40" s="9" t="s">
        <v>30</v>
      </c>
    </row>
    <row r="41" spans="1:18" ht="17.25" customHeight="1">
      <c r="A41" s="83"/>
      <c r="B41" s="100"/>
      <c r="C41" s="89"/>
      <c r="D41" s="92"/>
      <c r="E41" s="25" t="str">
        <f>IF(ISERROR(VLOOKUP(6,[1]作成!$H$443:$K$497,3,FALSE))," ",VLOOKUP(6,[1]作成!$H$443:$K$497,3,FALSE))</f>
        <v xml:space="preserve"> </v>
      </c>
      <c r="F41" s="26" t="str">
        <f>IF(ISERROR(VLOOKUP(7,[1]作成!$H$443:$K$497,3,FALSE))," ",VLOOKUP(7,[1]作成!$H$443:$K$497,3,FALSE))</f>
        <v xml:space="preserve"> </v>
      </c>
      <c r="G41" s="27" t="s">
        <v>63</v>
      </c>
      <c r="H41" s="28"/>
      <c r="I41" s="31"/>
      <c r="J41" s="27" t="s">
        <v>65</v>
      </c>
      <c r="K41" s="28"/>
      <c r="L41" s="30"/>
      <c r="M41" s="28" t="s">
        <v>64</v>
      </c>
      <c r="N41" s="28"/>
      <c r="O41" s="31"/>
      <c r="P41" s="98"/>
      <c r="Q41" s="99"/>
      <c r="R41" s="9" t="s">
        <v>30</v>
      </c>
    </row>
    <row r="42" spans="1:18" ht="17.25" customHeight="1">
      <c r="A42" s="81">
        <f ca="1">IF([1]人数!$F21=0," ",[1]人数!$F21)</f>
        <v>10</v>
      </c>
      <c r="B42" s="100" t="s">
        <v>31</v>
      </c>
      <c r="C42" s="87" t="str">
        <f>IF(ISERROR(VLOOKUP(1,[1]作成!$H$498:$K$552,3,FALSE))," ",VLOOKUP(1,[1]作成!$H$498:$K$552,3,FALSE))</f>
        <v>ごはん</v>
      </c>
      <c r="D42" s="90" t="str">
        <f>IF(ISERROR(VLOOKUP(2,[1]作成!$H$498:$K$552,4,FALSE))," ",VLOOKUP(2,[1]作成!$H$498:$K$552,4,FALSE))</f>
        <v>牛乳</v>
      </c>
      <c r="E42" s="93" t="str">
        <f>IF(ISERROR(VLOOKUP(3,[1]作成!$H$498:$K$552,3,FALSE))," ",VLOOKUP(3,[1]作成!$H$498:$K$552,3,FALSE))</f>
        <v>タンドリーチキン</v>
      </c>
      <c r="F42" s="94"/>
      <c r="G42" s="18" t="s">
        <v>36</v>
      </c>
      <c r="H42" s="19" t="s">
        <v>189</v>
      </c>
      <c r="I42" s="22"/>
      <c r="J42" s="18" t="s">
        <v>39</v>
      </c>
      <c r="K42" s="19" t="s">
        <v>45</v>
      </c>
      <c r="L42" s="20"/>
      <c r="M42" s="19" t="s">
        <v>38</v>
      </c>
      <c r="N42" s="19" t="s">
        <v>57</v>
      </c>
      <c r="O42" s="20" t="s">
        <v>67</v>
      </c>
      <c r="P42" s="16">
        <f>IF([1]計算!U15=0," ",[1]計算!U15)</f>
        <v>724.69615999999996</v>
      </c>
      <c r="Q42" s="17" t="s">
        <v>20</v>
      </c>
      <c r="R42" s="9" t="s">
        <v>2</v>
      </c>
    </row>
    <row r="43" spans="1:18" ht="17.25" customHeight="1">
      <c r="A43" s="82"/>
      <c r="B43" s="100"/>
      <c r="C43" s="88"/>
      <c r="D43" s="91"/>
      <c r="E43" s="96" t="str">
        <f>IF(ISERROR(VLOOKUP(4,[1]作成!$H$498:$K$552,3,FALSE))," ",VLOOKUP(4,[1]作成!$H$498:$K$552,3,FALSE))</f>
        <v>コールスローサラダ</v>
      </c>
      <c r="F43" s="97"/>
      <c r="G43" s="18" t="s">
        <v>37</v>
      </c>
      <c r="H43" s="19" t="s">
        <v>69</v>
      </c>
      <c r="I43" s="22"/>
      <c r="J43" s="18" t="s">
        <v>71</v>
      </c>
      <c r="K43" s="19" t="s">
        <v>72</v>
      </c>
      <c r="L43" s="20"/>
      <c r="M43" s="19" t="s">
        <v>43</v>
      </c>
      <c r="N43" s="19" t="s">
        <v>43</v>
      </c>
      <c r="O43" s="20" t="s">
        <v>70</v>
      </c>
      <c r="P43" s="16">
        <f>IF([1]計算!X15=0," ",[1]計算!X15)</f>
        <v>33.492255999999998</v>
      </c>
      <c r="Q43" s="21" t="s">
        <v>126</v>
      </c>
      <c r="R43" s="9" t="s">
        <v>30</v>
      </c>
    </row>
    <row r="44" spans="1:18" ht="17.25" customHeight="1">
      <c r="A44" s="82"/>
      <c r="B44" s="100"/>
      <c r="C44" s="88"/>
      <c r="D44" s="91"/>
      <c r="E44" s="96" t="str">
        <f>IF(ISERROR(VLOOKUP(5,[1]作成!$H$498:$K$552,3,FALSE))," ",VLOOKUP(5,[1]作成!$H$498:$K$552,3,FALSE))</f>
        <v>ポークビーンズ</v>
      </c>
      <c r="F44" s="97"/>
      <c r="G44" s="18" t="s">
        <v>74</v>
      </c>
      <c r="H44" s="19" t="s">
        <v>75</v>
      </c>
      <c r="I44" s="22"/>
      <c r="J44" s="18" t="s">
        <v>49</v>
      </c>
      <c r="K44" s="19" t="s">
        <v>77</v>
      </c>
      <c r="L44" s="20"/>
      <c r="M44" s="19" t="s">
        <v>48</v>
      </c>
      <c r="N44" s="19" t="s">
        <v>76</v>
      </c>
      <c r="O44" s="20"/>
      <c r="P44" s="16">
        <f>IF([1]計算!Z15=0," ",[1]計算!Z15)</f>
        <v>22.506105000000005</v>
      </c>
      <c r="Q44" s="21" t="s">
        <v>22</v>
      </c>
      <c r="R44" s="9" t="s">
        <v>2</v>
      </c>
    </row>
    <row r="45" spans="1:18" ht="17.25" customHeight="1">
      <c r="A45" s="83"/>
      <c r="B45" s="100"/>
      <c r="C45" s="89"/>
      <c r="D45" s="92"/>
      <c r="E45" s="25" t="str">
        <f>IF(ISERROR(VLOOKUP(6,[1]作成!$H$498:$K$552,3,FALSE))," ",VLOOKUP(6,[1]作成!$H$498:$K$552,3,FALSE))</f>
        <v>ふりかけ</v>
      </c>
      <c r="F45" s="26" t="str">
        <f>IF(ISERROR(VLOOKUP(7,[1]作成!$H$498:$K$552,3,FALSE))," ",VLOOKUP(7,[1]作成!$H$498:$K$552,3,FALSE))</f>
        <v xml:space="preserve"> </v>
      </c>
      <c r="G45" s="18" t="s">
        <v>79</v>
      </c>
      <c r="H45" s="19"/>
      <c r="I45" s="22"/>
      <c r="J45" s="18" t="s">
        <v>62</v>
      </c>
      <c r="K45" s="19"/>
      <c r="L45" s="22"/>
      <c r="M45" s="19" t="s">
        <v>80</v>
      </c>
      <c r="N45" s="23" t="s">
        <v>58</v>
      </c>
      <c r="O45" s="20"/>
      <c r="P45" s="98"/>
      <c r="Q45" s="99"/>
      <c r="R45" s="9" t="s">
        <v>2</v>
      </c>
    </row>
    <row r="46" spans="1:18" ht="17.25" customHeight="1">
      <c r="A46" s="81">
        <f ca="1">IF([1]人数!$F22=0," ",[1]人数!$F22)</f>
        <v>13</v>
      </c>
      <c r="B46" s="84" t="s">
        <v>19</v>
      </c>
      <c r="C46" s="87" t="str">
        <f>IF(ISERROR(VLOOKUP(1,[1]作成!$H$553:$K$607,3,FALSE))," ",VLOOKUP(1,[1]作成!$H$553:$K$607,3,FALSE))</f>
        <v>ごはん</v>
      </c>
      <c r="D46" s="90" t="str">
        <f>IF(ISERROR(VLOOKUP(2,[1]作成!$H$553:$K$607,4,FALSE))," ",VLOOKUP(2,[1]作成!$H$553:$K$607,4,FALSE))</f>
        <v>牛乳</v>
      </c>
      <c r="E46" s="93" t="str">
        <f>IF(ISERROR(VLOOKUP(3,[1]作成!$H$553:$K$607,3,FALSE))," ",VLOOKUP(3,[1]作成!$H$553:$K$607,3,FALSE))</f>
        <v>ししゃもフライ</v>
      </c>
      <c r="F46" s="94"/>
      <c r="G46" s="13" t="s">
        <v>36</v>
      </c>
      <c r="H46" s="14" t="s">
        <v>82</v>
      </c>
      <c r="I46" s="15"/>
      <c r="J46" s="13" t="s">
        <v>83</v>
      </c>
      <c r="K46" s="14" t="s">
        <v>84</v>
      </c>
      <c r="L46" s="32" t="s">
        <v>50</v>
      </c>
      <c r="M46" s="14" t="s">
        <v>38</v>
      </c>
      <c r="N46" s="14" t="s">
        <v>58</v>
      </c>
      <c r="O46" s="15"/>
      <c r="P46" s="16">
        <f>IF([1]計算!U16=0," ",[1]計算!U16)</f>
        <v>652.54730000000006</v>
      </c>
      <c r="Q46" s="17" t="s">
        <v>20</v>
      </c>
      <c r="R46" s="9" t="s">
        <v>100</v>
      </c>
    </row>
    <row r="47" spans="1:18" ht="17.25" customHeight="1">
      <c r="A47" s="82"/>
      <c r="B47" s="85"/>
      <c r="C47" s="88"/>
      <c r="D47" s="91"/>
      <c r="E47" s="96" t="str">
        <f>IF(ISERROR(VLOOKUP(4,[1]作成!$H$553:$K$607,3,FALSE))," ",VLOOKUP(4,[1]作成!$H$553:$K$607,3,FALSE))</f>
        <v>ゆかりあえ</v>
      </c>
      <c r="F47" s="97"/>
      <c r="G47" s="18" t="s">
        <v>85</v>
      </c>
      <c r="H47" s="19"/>
      <c r="I47" s="22"/>
      <c r="J47" s="18" t="s">
        <v>39</v>
      </c>
      <c r="K47" s="19" t="s">
        <v>72</v>
      </c>
      <c r="L47" s="22" t="s">
        <v>86</v>
      </c>
      <c r="M47" s="19" t="s">
        <v>57</v>
      </c>
      <c r="N47" s="19"/>
      <c r="O47" s="20"/>
      <c r="P47" s="16">
        <f>IF([1]計算!X16=0," ",[1]計算!X16)</f>
        <v>26.896699999999989</v>
      </c>
      <c r="Q47" s="21" t="s">
        <v>22</v>
      </c>
      <c r="R47" s="9" t="s">
        <v>26</v>
      </c>
    </row>
    <row r="48" spans="1:18" ht="17.25" customHeight="1">
      <c r="A48" s="82"/>
      <c r="B48" s="85"/>
      <c r="C48" s="88"/>
      <c r="D48" s="91"/>
      <c r="E48" s="96" t="str">
        <f>IF(ISERROR(VLOOKUP(5,[1]作成!$H$553:$K$607,3,FALSE))," ",VLOOKUP(5,[1]作成!$H$553:$K$607,3,FALSE))</f>
        <v>にくどうふ</v>
      </c>
      <c r="F48" s="97"/>
      <c r="G48" s="18" t="s">
        <v>74</v>
      </c>
      <c r="H48" s="19"/>
      <c r="I48" s="22"/>
      <c r="J48" s="18" t="s">
        <v>89</v>
      </c>
      <c r="K48" s="19" t="s">
        <v>40</v>
      </c>
      <c r="L48" s="22" t="s">
        <v>90</v>
      </c>
      <c r="M48" s="19" t="s">
        <v>88</v>
      </c>
      <c r="N48" s="19"/>
      <c r="O48" s="20"/>
      <c r="P48" s="16">
        <f>IF([1]計算!Z16=0," ",[1]計算!Z16)</f>
        <v>20.897350000000003</v>
      </c>
      <c r="Q48" s="21" t="s">
        <v>22</v>
      </c>
      <c r="R48" s="9" t="s">
        <v>2</v>
      </c>
    </row>
    <row r="49" spans="1:18" ht="17.25" customHeight="1">
      <c r="A49" s="83"/>
      <c r="B49" s="86"/>
      <c r="C49" s="89"/>
      <c r="D49" s="92"/>
      <c r="E49" s="24" t="str">
        <f>IF(ISERROR(VLOOKUP(6,[1]作成!$H$553:$K$607,3,FALSE))," ",VLOOKUP(6,[1]作成!$H$553:$K$607,3,FALSE))</f>
        <v xml:space="preserve"> </v>
      </c>
      <c r="F49" s="24" t="str">
        <f>IF(ISERROR(VLOOKUP(7,[1]作成!$H$553:$K$607,3,FALSE))," ",VLOOKUP(7,[1]作成!$H$553:$K$607,3,FALSE))</f>
        <v xml:space="preserve"> </v>
      </c>
      <c r="G49" s="27" t="s">
        <v>92</v>
      </c>
      <c r="H49" s="28"/>
      <c r="I49" s="31"/>
      <c r="J49" s="27" t="s">
        <v>49</v>
      </c>
      <c r="K49" s="28" t="s">
        <v>62</v>
      </c>
      <c r="L49" s="31" t="s">
        <v>54</v>
      </c>
      <c r="M49" s="28" t="s">
        <v>43</v>
      </c>
      <c r="N49" s="29"/>
      <c r="O49" s="30"/>
      <c r="P49" s="98"/>
      <c r="Q49" s="99"/>
      <c r="R49" s="9" t="s">
        <v>2</v>
      </c>
    </row>
    <row r="50" spans="1:18" ht="17.25" customHeight="1">
      <c r="A50" s="81">
        <f ca="1">IF([1]人数!$F23=0," ",[1]人数!$F23)</f>
        <v>14</v>
      </c>
      <c r="B50" s="100" t="s">
        <v>23</v>
      </c>
      <c r="C50" s="87" t="str">
        <f>IF(ISERROR(VLOOKUP(1,[1]作成!$H$608:$K$662,3,FALSE))," ",VLOOKUP(1,[1]作成!$H$608:$K$662,3,FALSE))</f>
        <v>チキンライス</v>
      </c>
      <c r="D50" s="90" t="str">
        <f>IF(ISERROR(VLOOKUP(2,[1]作成!$H$608:$K$662,4,FALSE))," ",VLOOKUP(2,[1]作成!$H$608:$K$662,4,FALSE))</f>
        <v>牛乳</v>
      </c>
      <c r="E50" s="93" t="str">
        <f>IF(ISERROR(VLOOKUP(3,[1]作成!$H$608:$K$662,3,FALSE))," ",VLOOKUP(3,[1]作成!$H$608:$K$662,3,FALSE))</f>
        <v>キッシュふう</v>
      </c>
      <c r="F50" s="94"/>
      <c r="G50" s="18" t="s">
        <v>36</v>
      </c>
      <c r="H50" s="19" t="s">
        <v>93</v>
      </c>
      <c r="I50" s="20"/>
      <c r="J50" s="18" t="s">
        <v>39</v>
      </c>
      <c r="K50" s="19" t="s">
        <v>103</v>
      </c>
      <c r="L50" s="20" t="s">
        <v>94</v>
      </c>
      <c r="M50" s="19" t="s">
        <v>209</v>
      </c>
      <c r="N50" s="19" t="s">
        <v>58</v>
      </c>
      <c r="O50" s="20"/>
      <c r="P50" s="16">
        <f>IF([1]計算!U17=0," ",[1]計算!U17)</f>
        <v>691.24739999999974</v>
      </c>
      <c r="Q50" s="17" t="s">
        <v>20</v>
      </c>
      <c r="R50" s="9" t="s">
        <v>30</v>
      </c>
    </row>
    <row r="51" spans="1:18" ht="17.25" customHeight="1">
      <c r="A51" s="82"/>
      <c r="B51" s="100"/>
      <c r="C51" s="88"/>
      <c r="D51" s="91"/>
      <c r="E51" s="96" t="str">
        <f>IF(ISERROR(VLOOKUP(4,[1]作成!$H$608:$K$662,3,FALSE))," ",VLOOKUP(4,[1]作成!$H$608:$K$662,3,FALSE))</f>
        <v>アスパラシチュー</v>
      </c>
      <c r="F51" s="97"/>
      <c r="G51" s="18" t="s">
        <v>37</v>
      </c>
      <c r="H51" s="19" t="s">
        <v>95</v>
      </c>
      <c r="I51" s="22"/>
      <c r="J51" s="18" t="s">
        <v>96</v>
      </c>
      <c r="K51" s="19" t="s">
        <v>97</v>
      </c>
      <c r="L51" s="20"/>
      <c r="M51" s="19" t="s">
        <v>80</v>
      </c>
      <c r="N51" s="19" t="s">
        <v>67</v>
      </c>
      <c r="O51" s="20"/>
      <c r="P51" s="16">
        <f>IF([1]計算!X17=0," ",[1]計算!X17)</f>
        <v>24.257140000000003</v>
      </c>
      <c r="Q51" s="21" t="s">
        <v>87</v>
      </c>
      <c r="R51" s="9" t="s">
        <v>100</v>
      </c>
    </row>
    <row r="52" spans="1:18" ht="17.25" customHeight="1">
      <c r="A52" s="82"/>
      <c r="B52" s="100"/>
      <c r="C52" s="88"/>
      <c r="D52" s="91"/>
      <c r="E52" s="96" t="str">
        <f>IF(ISERROR(VLOOKUP(5,[1]作成!$H$608:$K$662,3,FALSE))," ",VLOOKUP(5,[1]作成!$H$608:$K$662,3,FALSE))</f>
        <v>ぶどうゼリー</v>
      </c>
      <c r="F52" s="97"/>
      <c r="G52" s="18" t="s">
        <v>190</v>
      </c>
      <c r="H52" s="19"/>
      <c r="I52" s="22"/>
      <c r="J52" s="18" t="s">
        <v>56</v>
      </c>
      <c r="K52" s="19" t="s">
        <v>62</v>
      </c>
      <c r="L52" s="22"/>
      <c r="M52" s="19" t="s">
        <v>57</v>
      </c>
      <c r="N52" s="19" t="s">
        <v>48</v>
      </c>
      <c r="O52" s="20"/>
      <c r="P52" s="16">
        <f>IF([1]計算!Z17=0," ",[1]計算!Z17)</f>
        <v>24.524100000000004</v>
      </c>
      <c r="Q52" s="21" t="s">
        <v>135</v>
      </c>
      <c r="R52" s="9" t="s">
        <v>26</v>
      </c>
    </row>
    <row r="53" spans="1:18" ht="17.25" customHeight="1">
      <c r="A53" s="83"/>
      <c r="B53" s="100"/>
      <c r="C53" s="89"/>
      <c r="D53" s="92"/>
      <c r="E53" s="25" t="str">
        <f>IF(ISERROR(VLOOKUP(6,[1]作成!$H$608:$K$662,3,FALSE))," ",VLOOKUP(6,[1]作成!$H$608:$K$662,3,FALSE))</f>
        <v xml:space="preserve"> </v>
      </c>
      <c r="F53" s="26" t="str">
        <f>IF(ISERROR(VLOOKUP(7,[1]作成!$H$608:$K$662,3,FALSE))," ",VLOOKUP(7,[1]作成!$H$608:$K$662,3,FALSE))</f>
        <v xml:space="preserve"> </v>
      </c>
      <c r="G53" s="18" t="s">
        <v>85</v>
      </c>
      <c r="H53" s="19"/>
      <c r="I53" s="22"/>
      <c r="J53" s="18" t="s">
        <v>102</v>
      </c>
      <c r="K53" s="19" t="s">
        <v>99</v>
      </c>
      <c r="L53" s="22"/>
      <c r="M53" s="19" t="s">
        <v>101</v>
      </c>
      <c r="N53" s="23"/>
      <c r="O53" s="20"/>
      <c r="P53" s="98"/>
      <c r="Q53" s="99"/>
      <c r="R53" s="9" t="s">
        <v>30</v>
      </c>
    </row>
    <row r="54" spans="1:18" ht="17.25" customHeight="1">
      <c r="A54" s="81">
        <f ca="1">IF([1]人数!$F24=0," ",[1]人数!$F24)</f>
        <v>15</v>
      </c>
      <c r="B54" s="100" t="s">
        <v>24</v>
      </c>
      <c r="C54" s="87" t="str">
        <f>IF(ISERROR(VLOOKUP(1,[1]作成!$H$663:$K$717,3,FALSE))," ",VLOOKUP(1,[1]作成!$H$663:$K$717,3,FALSE))</f>
        <v>ごはん</v>
      </c>
      <c r="D54" s="90" t="str">
        <f>IF(ISERROR(VLOOKUP(2,[1]作成!$H$663:$K$717,4,FALSE))," ",VLOOKUP(2,[1]作成!$H$663:$K$717,4,FALSE))</f>
        <v>牛乳</v>
      </c>
      <c r="E54" s="93" t="str">
        <f>IF(ISERROR(VLOOKUP(3,[1]作成!$H$663:$K$717,3,FALSE))," ",VLOOKUP(3,[1]作成!$H$663:$K$717,3,FALSE))</f>
        <v>えんでんのしおからあげ</v>
      </c>
      <c r="F54" s="94"/>
      <c r="G54" s="13" t="s">
        <v>36</v>
      </c>
      <c r="H54" s="14" t="s">
        <v>47</v>
      </c>
      <c r="I54" s="15"/>
      <c r="J54" s="13" t="s">
        <v>86</v>
      </c>
      <c r="K54" s="14" t="s">
        <v>84</v>
      </c>
      <c r="L54" s="15"/>
      <c r="M54" s="14" t="s">
        <v>38</v>
      </c>
      <c r="N54" s="14" t="s">
        <v>104</v>
      </c>
      <c r="O54" s="15"/>
      <c r="P54" s="16">
        <f>IF([1]計算!U18=0," ",[1]計算!U18)</f>
        <v>682.78859999999986</v>
      </c>
      <c r="Q54" s="17" t="s">
        <v>158</v>
      </c>
      <c r="R54" s="9" t="s">
        <v>26</v>
      </c>
    </row>
    <row r="55" spans="1:18" ht="17.25" customHeight="1">
      <c r="A55" s="82"/>
      <c r="B55" s="100"/>
      <c r="C55" s="88"/>
      <c r="D55" s="91"/>
      <c r="E55" s="96" t="str">
        <f>IF(ISERROR(VLOOKUP(4,[1]作成!$H$663:$K$717,3,FALSE))," ",VLOOKUP(4,[1]作成!$H$663:$K$717,3,FALSE))</f>
        <v>みつけたろうサラダ</v>
      </c>
      <c r="F55" s="97"/>
      <c r="G55" s="18" t="s">
        <v>37</v>
      </c>
      <c r="H55" s="19" t="s">
        <v>106</v>
      </c>
      <c r="I55" s="20"/>
      <c r="J55" s="18" t="s">
        <v>108</v>
      </c>
      <c r="K55" s="19" t="s">
        <v>62</v>
      </c>
      <c r="L55" s="20"/>
      <c r="M55" s="19" t="s">
        <v>107</v>
      </c>
      <c r="N55" s="19" t="s">
        <v>58</v>
      </c>
      <c r="O55" s="20"/>
      <c r="P55" s="16">
        <f>IF([1]計算!X18=0," ",[1]計算!X18)</f>
        <v>27.247520000000002</v>
      </c>
      <c r="Q55" s="21" t="s">
        <v>22</v>
      </c>
      <c r="R55" s="9" t="s">
        <v>2</v>
      </c>
    </row>
    <row r="56" spans="1:18" ht="17.25" customHeight="1">
      <c r="A56" s="82"/>
      <c r="B56" s="100"/>
      <c r="C56" s="88"/>
      <c r="D56" s="91"/>
      <c r="E56" s="96" t="str">
        <f>IF(ISERROR(VLOOKUP(5,[1]作成!$H$663:$K$717,3,FALSE))," ",VLOOKUP(5,[1]作成!$H$663:$K$717,3,FALSE))</f>
        <v>とびうおだしのみそしる</v>
      </c>
      <c r="F56" s="97"/>
      <c r="G56" s="18" t="s">
        <v>109</v>
      </c>
      <c r="H56" s="19" t="s">
        <v>63</v>
      </c>
      <c r="I56" s="20"/>
      <c r="J56" s="18" t="s">
        <v>39</v>
      </c>
      <c r="K56" s="19"/>
      <c r="L56" s="22"/>
      <c r="M56" s="19" t="s">
        <v>57</v>
      </c>
      <c r="N56" s="19" t="s">
        <v>76</v>
      </c>
      <c r="O56" s="20"/>
      <c r="P56" s="16">
        <f>IF([1]計算!Z18=0," ",[1]計算!Z18)</f>
        <v>24.20158</v>
      </c>
      <c r="Q56" s="21" t="s">
        <v>87</v>
      </c>
      <c r="R56" s="9" t="s">
        <v>30</v>
      </c>
    </row>
    <row r="57" spans="1:18" ht="17.25" customHeight="1">
      <c r="A57" s="83"/>
      <c r="B57" s="100"/>
      <c r="C57" s="89"/>
      <c r="D57" s="92"/>
      <c r="E57" s="25" t="str">
        <f>IF(ISERROR(VLOOKUP(6,[1]作成!$H$663:$K$717,3,FALSE))," ",VLOOKUP(6,[1]作成!$H$663:$K$717,3,FALSE))</f>
        <v xml:space="preserve"> </v>
      </c>
      <c r="F57" s="26" t="str">
        <f>IF(ISERROR(VLOOKUP(7,[1]作成!$H$663:$K$717,3,FALSE))," ",VLOOKUP(7,[1]作成!$H$663:$K$717,3,FALSE))</f>
        <v xml:space="preserve"> </v>
      </c>
      <c r="G57" s="27" t="s">
        <v>111</v>
      </c>
      <c r="H57" s="28"/>
      <c r="I57" s="30"/>
      <c r="J57" s="27" t="s">
        <v>49</v>
      </c>
      <c r="K57" s="28"/>
      <c r="L57" s="31"/>
      <c r="M57" s="28" t="s">
        <v>112</v>
      </c>
      <c r="N57" s="29" t="s">
        <v>53</v>
      </c>
      <c r="O57" s="30"/>
      <c r="P57" s="98" t="s">
        <v>113</v>
      </c>
      <c r="Q57" s="99"/>
      <c r="R57" s="9" t="s">
        <v>33</v>
      </c>
    </row>
    <row r="58" spans="1:18" ht="17.25" customHeight="1">
      <c r="A58" s="81">
        <f ca="1">IF([1]人数!$F25=0," ",[1]人数!$F25)</f>
        <v>16</v>
      </c>
      <c r="B58" s="100" t="s">
        <v>28</v>
      </c>
      <c r="C58" s="87" t="str">
        <f>IF(ISERROR(VLOOKUP(1,[1]作成!$H$718:$K$772,3,FALSE))," ",VLOOKUP(1,[1]作成!$H$718:$K$772,3,FALSE))</f>
        <v>ごはん</v>
      </c>
      <c r="D58" s="90" t="str">
        <f>IF(ISERROR(VLOOKUP(2,[1]作成!$H$718:$K$772,4,FALSE))," ",VLOOKUP(2,[1]作成!$H$718:$K$772,4,FALSE))</f>
        <v>牛乳</v>
      </c>
      <c r="E58" s="93" t="str">
        <f>IF(ISERROR(VLOOKUP(3,[1]作成!$H$718:$K$772,3,FALSE))," ",VLOOKUP(3,[1]作成!$H$718:$K$772,3,FALSE))</f>
        <v>ハンバーグ</v>
      </c>
      <c r="F58" s="94"/>
      <c r="G58" s="18" t="s">
        <v>36</v>
      </c>
      <c r="H58" s="19" t="s">
        <v>109</v>
      </c>
      <c r="I58" s="22"/>
      <c r="J58" s="18" t="s">
        <v>39</v>
      </c>
      <c r="K58" s="19" t="s">
        <v>94</v>
      </c>
      <c r="L58" s="20"/>
      <c r="M58" s="19" t="s">
        <v>38</v>
      </c>
      <c r="N58" s="19" t="s">
        <v>58</v>
      </c>
      <c r="O58" s="20"/>
      <c r="P58" s="16">
        <f>IF([1]計算!U19=0," ",[1]計算!U19)</f>
        <v>671.86433999999997</v>
      </c>
      <c r="Q58" s="17" t="s">
        <v>20</v>
      </c>
      <c r="R58" s="9" t="s">
        <v>30</v>
      </c>
    </row>
    <row r="59" spans="1:18" ht="17.25" customHeight="1">
      <c r="A59" s="82"/>
      <c r="B59" s="100"/>
      <c r="C59" s="88"/>
      <c r="D59" s="91"/>
      <c r="E59" s="96" t="str">
        <f>IF(ISERROR(VLOOKUP(4,[1]作成!$H$718:$K$772,3,FALSE))," ",VLOOKUP(4,[1]作成!$H$718:$K$772,3,FALSE))</f>
        <v>ひじきサラダ</v>
      </c>
      <c r="F59" s="97"/>
      <c r="G59" s="18" t="s">
        <v>74</v>
      </c>
      <c r="H59" s="110" t="s">
        <v>191</v>
      </c>
      <c r="I59" s="111"/>
      <c r="J59" s="18" t="s">
        <v>116</v>
      </c>
      <c r="K59" s="19" t="s">
        <v>72</v>
      </c>
      <c r="L59" s="20"/>
      <c r="M59" s="19" t="s">
        <v>88</v>
      </c>
      <c r="N59" s="19"/>
      <c r="O59" s="20"/>
      <c r="P59" s="16">
        <f>IF([1]計算!X19=0," ",[1]計算!X19)</f>
        <v>27.434976000000006</v>
      </c>
      <c r="Q59" s="21" t="s">
        <v>22</v>
      </c>
      <c r="R59" s="9" t="s">
        <v>2</v>
      </c>
    </row>
    <row r="60" spans="1:18" ht="17.25" customHeight="1">
      <c r="A60" s="82"/>
      <c r="B60" s="100"/>
      <c r="C60" s="88"/>
      <c r="D60" s="91"/>
      <c r="E60" s="96" t="str">
        <f>IF(ISERROR(VLOOKUP(5,[1]作成!$H$718:$K$772,3,FALSE))," ",VLOOKUP(5,[1]作成!$H$718:$K$772,3,FALSE))</f>
        <v>やさいのスープに</v>
      </c>
      <c r="F60" s="97"/>
      <c r="G60" s="18" t="s">
        <v>117</v>
      </c>
      <c r="H60" s="19" t="s">
        <v>118</v>
      </c>
      <c r="I60" s="22"/>
      <c r="J60" s="18" t="s">
        <v>62</v>
      </c>
      <c r="K60" s="19" t="s">
        <v>99</v>
      </c>
      <c r="L60" s="20"/>
      <c r="M60" s="19" t="s">
        <v>43</v>
      </c>
      <c r="N60" s="19"/>
      <c r="O60" s="20"/>
      <c r="P60" s="16">
        <f>IF([1]計算!Z19=0," ",[1]計算!Z19)</f>
        <v>20.060303999999999</v>
      </c>
      <c r="Q60" s="21" t="s">
        <v>22</v>
      </c>
      <c r="R60" s="9" t="s">
        <v>2</v>
      </c>
    </row>
    <row r="61" spans="1:18" ht="17.25" customHeight="1">
      <c r="A61" s="83"/>
      <c r="B61" s="100"/>
      <c r="C61" s="89"/>
      <c r="D61" s="92"/>
      <c r="E61" s="25" t="str">
        <f>IF(ISERROR(VLOOKUP(6,[1]作成!$H$718:$K$772,3,FALSE))," ",VLOOKUP(6,[1]作成!$H$718:$K$772,3,FALSE))</f>
        <v xml:space="preserve"> </v>
      </c>
      <c r="F61" s="26" t="str">
        <f>IF(ISERROR(VLOOKUP(7,[1]作成!$H$718:$K$772,3,FALSE))," ",VLOOKUP(7,[1]作成!$H$718:$K$772,3,FALSE))</f>
        <v xml:space="preserve"> </v>
      </c>
      <c r="G61" s="18" t="s">
        <v>85</v>
      </c>
      <c r="H61" s="19"/>
      <c r="I61" s="22"/>
      <c r="J61" s="18" t="s">
        <v>84</v>
      </c>
      <c r="K61" s="19" t="s">
        <v>119</v>
      </c>
      <c r="L61" s="20"/>
      <c r="M61" s="19" t="s">
        <v>48</v>
      </c>
      <c r="N61" s="19"/>
      <c r="O61" s="20"/>
      <c r="P61" s="98"/>
      <c r="Q61" s="99"/>
      <c r="R61" s="9" t="s">
        <v>2</v>
      </c>
    </row>
    <row r="62" spans="1:18" ht="17.25" customHeight="1">
      <c r="A62" s="81">
        <f ca="1">IF([1]人数!$F26=0," ",[1]人数!$F26)</f>
        <v>17</v>
      </c>
      <c r="B62" s="100" t="s">
        <v>31</v>
      </c>
      <c r="C62" s="87" t="str">
        <f>IF(ISERROR(VLOOKUP(1,[1]作成!$H$773:$K$827,3,FALSE))," ",VLOOKUP(1,[1]作成!$H$773:$K$827,3,FALSE))</f>
        <v>ごはん</v>
      </c>
      <c r="D62" s="90" t="str">
        <f>IF(ISERROR(VLOOKUP(2,[1]作成!$H$773:$K$827,4,FALSE))," ",VLOOKUP(2,[1]作成!$H$773:$K$827,4,FALSE))</f>
        <v>牛乳</v>
      </c>
      <c r="E62" s="93" t="str">
        <f>IF(ISERROR(VLOOKUP(3,[1]作成!$H$773:$K$827,3,FALSE))," ",VLOOKUP(3,[1]作成!$H$773:$K$827,3,FALSE))</f>
        <v>さかなのみそチーズやき</v>
      </c>
      <c r="F62" s="94"/>
      <c r="G62" s="13" t="s">
        <v>36</v>
      </c>
      <c r="H62" s="14" t="s">
        <v>120</v>
      </c>
      <c r="I62" s="32"/>
      <c r="J62" s="13" t="s">
        <v>83</v>
      </c>
      <c r="K62" s="14" t="s">
        <v>121</v>
      </c>
      <c r="L62" s="15" t="s">
        <v>62</v>
      </c>
      <c r="M62" s="14" t="s">
        <v>38</v>
      </c>
      <c r="N62" s="14" t="s">
        <v>58</v>
      </c>
      <c r="O62" s="15"/>
      <c r="P62" s="16">
        <f>IF([1]計算!U20=0," ",[1]計算!U20)</f>
        <v>622.45519999999965</v>
      </c>
      <c r="Q62" s="17" t="s">
        <v>20</v>
      </c>
      <c r="R62" s="9" t="s">
        <v>33</v>
      </c>
    </row>
    <row r="63" spans="1:18" ht="17.25" customHeight="1">
      <c r="A63" s="82"/>
      <c r="B63" s="100"/>
      <c r="C63" s="88"/>
      <c r="D63" s="91"/>
      <c r="E63" s="96" t="str">
        <f>IF(ISERROR(VLOOKUP(4,[1]作成!$H$773:$K$827,3,FALSE))," ",VLOOKUP(4,[1]作成!$H$773:$K$827,3,FALSE))</f>
        <v>きりぼしだいこんのサラダ</v>
      </c>
      <c r="F63" s="97"/>
      <c r="G63" s="18" t="s">
        <v>123</v>
      </c>
      <c r="H63" s="19" t="s">
        <v>85</v>
      </c>
      <c r="I63" s="22"/>
      <c r="J63" s="18" t="s">
        <v>102</v>
      </c>
      <c r="K63" s="19" t="s">
        <v>94</v>
      </c>
      <c r="L63" s="20"/>
      <c r="M63" s="19" t="s">
        <v>43</v>
      </c>
      <c r="N63" s="19" t="s">
        <v>124</v>
      </c>
      <c r="O63" s="20"/>
      <c r="P63" s="16">
        <f>IF([1]計算!X20=0," ",[1]計算!X20)</f>
        <v>28.739259999999994</v>
      </c>
      <c r="Q63" s="21" t="s">
        <v>22</v>
      </c>
      <c r="R63" s="9" t="s">
        <v>26</v>
      </c>
    </row>
    <row r="64" spans="1:18" ht="17.25" customHeight="1">
      <c r="A64" s="82"/>
      <c r="B64" s="100"/>
      <c r="C64" s="88"/>
      <c r="D64" s="91"/>
      <c r="E64" s="96" t="str">
        <f>IF(ISERROR(VLOOKUP(5,[1]作成!$H$773:$K$827,3,FALSE))," ",VLOOKUP(5,[1]作成!$H$773:$K$827,3,FALSE))</f>
        <v>かきたまじる</v>
      </c>
      <c r="F64" s="97"/>
      <c r="G64" s="18" t="s">
        <v>125</v>
      </c>
      <c r="H64" s="19" t="s">
        <v>95</v>
      </c>
      <c r="I64" s="22"/>
      <c r="J64" s="18" t="s">
        <v>39</v>
      </c>
      <c r="K64" s="19" t="s">
        <v>72</v>
      </c>
      <c r="L64" s="20"/>
      <c r="M64" s="19" t="s">
        <v>88</v>
      </c>
      <c r="N64" s="19" t="s">
        <v>53</v>
      </c>
      <c r="O64" s="20"/>
      <c r="P64" s="16">
        <f>IF([1]計算!Z20=0," ",[1]計算!Z20)</f>
        <v>18.328215000000004</v>
      </c>
      <c r="Q64" s="21" t="s">
        <v>22</v>
      </c>
      <c r="R64" s="9" t="s">
        <v>26</v>
      </c>
    </row>
    <row r="65" spans="1:18" ht="17.25" customHeight="1">
      <c r="A65" s="83"/>
      <c r="B65" s="100"/>
      <c r="C65" s="89"/>
      <c r="D65" s="92"/>
      <c r="E65" s="25" t="str">
        <f>IF(ISERROR(VLOOKUP(6,[1]作成!$H$773:$K$827,3,FALSE))," ",VLOOKUP(6,[1]作成!$H$773:$K$827,3,FALSE))</f>
        <v xml:space="preserve"> </v>
      </c>
      <c r="F65" s="26" t="str">
        <f>IF(ISERROR(VLOOKUP(7,[1]作成!$H$773:$K$827,3,FALSE))," ",VLOOKUP(7,[1]作成!$H$773:$K$827,3,FALSE))</f>
        <v xml:space="preserve"> </v>
      </c>
      <c r="G65" s="27" t="s">
        <v>127</v>
      </c>
      <c r="H65" s="28"/>
      <c r="I65" s="31"/>
      <c r="J65" s="27" t="s">
        <v>116</v>
      </c>
      <c r="K65" s="28" t="s">
        <v>99</v>
      </c>
      <c r="L65" s="31"/>
      <c r="M65" s="28" t="s">
        <v>107</v>
      </c>
      <c r="N65" s="28"/>
      <c r="O65" s="30"/>
      <c r="P65" s="98"/>
      <c r="Q65" s="99"/>
      <c r="R65" s="9" t="s">
        <v>2</v>
      </c>
    </row>
    <row r="66" spans="1:18" ht="17.25" customHeight="1">
      <c r="A66" s="81">
        <f ca="1">IF([1]人数!$F27=0," ",[1]人数!$F27)</f>
        <v>20</v>
      </c>
      <c r="B66" s="84" t="s">
        <v>19</v>
      </c>
      <c r="C66" s="87" t="str">
        <f>IF(ISERROR(VLOOKUP(1,[1]作成!$H$828:$K$882,3,FALSE))," ",VLOOKUP(1,[1]作成!$H$828:$K$882,3,FALSE))</f>
        <v>ごはん</v>
      </c>
      <c r="D66" s="90" t="str">
        <f>IF(ISERROR(VLOOKUP(2,[1]作成!$H$828:$K$882,4,FALSE))," ",VLOOKUP(2,[1]作成!$H$828:$K$882,4,FALSE))</f>
        <v>牛乳</v>
      </c>
      <c r="E66" s="93" t="str">
        <f>IF(ISERROR(VLOOKUP(3,[1]作成!$H$828:$K$882,3,FALSE))," ",VLOOKUP(3,[1]作成!$H$828:$K$882,3,FALSE))</f>
        <v>ポークソテー</v>
      </c>
      <c r="F66" s="112"/>
      <c r="G66" s="13" t="s">
        <v>36</v>
      </c>
      <c r="H66" s="14" t="s">
        <v>128</v>
      </c>
      <c r="I66" s="15"/>
      <c r="J66" s="13" t="s">
        <v>39</v>
      </c>
      <c r="K66" s="14" t="s">
        <v>86</v>
      </c>
      <c r="L66" s="15"/>
      <c r="M66" s="14" t="s">
        <v>38</v>
      </c>
      <c r="N66" s="14" t="s">
        <v>62</v>
      </c>
      <c r="O66" s="15"/>
      <c r="P66" s="16">
        <f>IF([1]計算!U21=0," ",[1]計算!U21)</f>
        <v>719.24402000000009</v>
      </c>
      <c r="Q66" s="17" t="s">
        <v>105</v>
      </c>
      <c r="R66" s="9" t="s">
        <v>100</v>
      </c>
    </row>
    <row r="67" spans="1:18" ht="17.25" customHeight="1">
      <c r="A67" s="82"/>
      <c r="B67" s="85"/>
      <c r="C67" s="88"/>
      <c r="D67" s="91"/>
      <c r="E67" s="96" t="str">
        <f>IF(ISERROR(VLOOKUP(4,[1]作成!$H$828:$K$882,3,FALSE))," ",VLOOKUP(4,[1]作成!$H$828:$K$882,3,FALSE))</f>
        <v>ポテトサラダ</v>
      </c>
      <c r="F67" s="113"/>
      <c r="G67" s="18" t="s">
        <v>74</v>
      </c>
      <c r="H67" s="19" t="s">
        <v>129</v>
      </c>
      <c r="I67" s="20"/>
      <c r="J67" s="18" t="s">
        <v>62</v>
      </c>
      <c r="K67" s="19" t="s">
        <v>84</v>
      </c>
      <c r="L67" s="20"/>
      <c r="M67" s="19" t="s">
        <v>130</v>
      </c>
      <c r="N67" s="19" t="s">
        <v>86</v>
      </c>
      <c r="O67" s="20"/>
      <c r="P67" s="16">
        <f>IF([1]計算!X21=0," ",[1]計算!X21)</f>
        <v>28.148021999999997</v>
      </c>
      <c r="Q67" s="21" t="s">
        <v>22</v>
      </c>
      <c r="R67" s="9" t="s">
        <v>100</v>
      </c>
    </row>
    <row r="68" spans="1:18" ht="17.25" customHeight="1">
      <c r="A68" s="82"/>
      <c r="B68" s="85"/>
      <c r="C68" s="88"/>
      <c r="D68" s="91"/>
      <c r="E68" s="96" t="str">
        <f>IF(ISERROR(VLOOKUP(5,[1]作成!$H$828:$K$882,3,FALSE))," ",VLOOKUP(5,[1]作成!$H$828:$K$882,3,FALSE))</f>
        <v>キャベツとあつあげのみそしる</v>
      </c>
      <c r="F68" s="113"/>
      <c r="G68" s="18" t="s">
        <v>131</v>
      </c>
      <c r="H68" s="19" t="s">
        <v>47</v>
      </c>
      <c r="I68" s="20"/>
      <c r="J68" s="18" t="s">
        <v>77</v>
      </c>
      <c r="K68" s="19"/>
      <c r="L68" s="20"/>
      <c r="M68" s="19" t="s">
        <v>48</v>
      </c>
      <c r="N68" s="19" t="s">
        <v>45</v>
      </c>
      <c r="O68" s="20"/>
      <c r="P68" s="16">
        <f>IF([1]計算!Z21=0," ",[1]計算!Z21)</f>
        <v>27.975930000000009</v>
      </c>
      <c r="Q68" s="21" t="s">
        <v>184</v>
      </c>
      <c r="R68" s="9" t="s">
        <v>100</v>
      </c>
    </row>
    <row r="69" spans="1:18" ht="17.25" customHeight="1">
      <c r="A69" s="83"/>
      <c r="B69" s="86"/>
      <c r="C69" s="89"/>
      <c r="D69" s="92"/>
      <c r="E69" s="24" t="str">
        <f>IF(ISERROR(VLOOKUP(6,[1]作成!$H$828:$K$882,3,FALSE))," ",VLOOKUP(6,[1]作成!$H$828:$K$882,3,FALSE))</f>
        <v xml:space="preserve"> </v>
      </c>
      <c r="F69" s="24" t="str">
        <f>IF(ISERROR(VLOOKUP(7,[1]作成!$H$828:$K$882,3,FALSE))," ",VLOOKUP(7,[1]作成!$H$828:$K$882,3,FALSE))</f>
        <v xml:space="preserve"> </v>
      </c>
      <c r="G69" s="27" t="s">
        <v>132</v>
      </c>
      <c r="H69" s="28"/>
      <c r="I69" s="30"/>
      <c r="J69" s="27" t="s">
        <v>72</v>
      </c>
      <c r="K69" s="28"/>
      <c r="L69" s="30"/>
      <c r="M69" s="28" t="s">
        <v>58</v>
      </c>
      <c r="N69" s="28"/>
      <c r="O69" s="30"/>
      <c r="P69" s="98"/>
      <c r="Q69" s="99"/>
      <c r="R69" s="9" t="s">
        <v>100</v>
      </c>
    </row>
    <row r="70" spans="1:18" ht="17.25" customHeight="1">
      <c r="A70" s="81">
        <f ca="1">IF([1]人数!$F28=0," ",[1]人数!$F28)</f>
        <v>21</v>
      </c>
      <c r="B70" s="100" t="s">
        <v>23</v>
      </c>
      <c r="C70" s="87" t="str">
        <f>IF(ISERROR(VLOOKUP(1,[1]作成!$H$883:$K$937,3,FALSE))," ",VLOOKUP(1,[1]作成!$H$883:$K$937,3,FALSE))</f>
        <v>むぎごはん</v>
      </c>
      <c r="D70" s="90" t="str">
        <f>IF(ISERROR(VLOOKUP(2,[1]作成!$H$883:$K$937,4,FALSE))," ",VLOOKUP(2,[1]作成!$H$883:$K$937,4,FALSE))</f>
        <v>牛乳</v>
      </c>
      <c r="E70" s="93" t="str">
        <f>IF(ISERROR(VLOOKUP(3,[1]作成!$H$883:$K$937,3,FALSE))," ",VLOOKUP(3,[1]作成!$H$883:$K$937,3,FALSE))</f>
        <v>スタミナチンジャオどん</v>
      </c>
      <c r="F70" s="94"/>
      <c r="G70" s="18" t="s">
        <v>36</v>
      </c>
      <c r="H70" s="19" t="s">
        <v>85</v>
      </c>
      <c r="I70" s="20"/>
      <c r="J70" s="18" t="s">
        <v>96</v>
      </c>
      <c r="K70" s="19" t="s">
        <v>50</v>
      </c>
      <c r="L70" s="20" t="s">
        <v>62</v>
      </c>
      <c r="M70" s="13" t="s">
        <v>133</v>
      </c>
      <c r="N70" s="14" t="s">
        <v>124</v>
      </c>
      <c r="O70" s="15"/>
      <c r="P70" s="16">
        <f>IF([1]計算!U22=0," ",[1]計算!U22)</f>
        <v>731.93139999999994</v>
      </c>
      <c r="Q70" s="17" t="s">
        <v>20</v>
      </c>
      <c r="R70" s="9" t="s">
        <v>26</v>
      </c>
    </row>
    <row r="71" spans="1:18" ht="17.25" customHeight="1">
      <c r="A71" s="82"/>
      <c r="B71" s="100"/>
      <c r="C71" s="88"/>
      <c r="D71" s="91"/>
      <c r="E71" s="96" t="str">
        <f>IF(ISERROR(VLOOKUP(4,[1]作成!$H$883:$K$937,3,FALSE))," ",VLOOKUP(4,[1]作成!$H$883:$K$937,3,FALSE))</f>
        <v>とうふとたまごのスープ</v>
      </c>
      <c r="F71" s="97"/>
      <c r="G71" s="18" t="s">
        <v>74</v>
      </c>
      <c r="H71" s="19" t="s">
        <v>69</v>
      </c>
      <c r="I71" s="22"/>
      <c r="J71" s="18" t="s">
        <v>102</v>
      </c>
      <c r="K71" s="19" t="s">
        <v>99</v>
      </c>
      <c r="L71" s="20"/>
      <c r="M71" s="18" t="s">
        <v>107</v>
      </c>
      <c r="N71" s="19"/>
      <c r="O71" s="20"/>
      <c r="P71" s="16">
        <f>IF([1]計算!X22=0," ",[1]計算!X22)</f>
        <v>28.079139999999999</v>
      </c>
      <c r="Q71" s="21" t="s">
        <v>22</v>
      </c>
      <c r="R71" s="9" t="s">
        <v>2</v>
      </c>
    </row>
    <row r="72" spans="1:18" ht="17.25" customHeight="1">
      <c r="A72" s="82"/>
      <c r="B72" s="100"/>
      <c r="C72" s="88"/>
      <c r="D72" s="91"/>
      <c r="E72" s="96" t="str">
        <f>IF(ISERROR(VLOOKUP(5,[1]作成!$H$883:$K$937,3,FALSE))," ",VLOOKUP(5,[1]作成!$H$883:$K$937,3,FALSE))</f>
        <v>ヨーグルト</v>
      </c>
      <c r="F72" s="97"/>
      <c r="G72" s="18" t="s">
        <v>111</v>
      </c>
      <c r="H72" s="19"/>
      <c r="I72" s="22"/>
      <c r="J72" s="18" t="s">
        <v>39</v>
      </c>
      <c r="K72" s="19" t="s">
        <v>77</v>
      </c>
      <c r="L72" s="20"/>
      <c r="M72" s="18" t="s">
        <v>43</v>
      </c>
      <c r="N72" s="19"/>
      <c r="O72" s="20"/>
      <c r="P72" s="16">
        <f>IF([1]計算!Z22=0," ",[1]計算!Z22)</f>
        <v>23.751999999999995</v>
      </c>
      <c r="Q72" s="21" t="s">
        <v>22</v>
      </c>
      <c r="R72" s="9" t="s">
        <v>100</v>
      </c>
    </row>
    <row r="73" spans="1:18" ht="17.25" customHeight="1">
      <c r="A73" s="83"/>
      <c r="B73" s="100"/>
      <c r="C73" s="89"/>
      <c r="D73" s="92"/>
      <c r="E73" s="25" t="str">
        <f>IF(ISERROR(VLOOKUP(6,[1]作成!$H$883:$K$937,3,FALSE))," ",VLOOKUP(6,[1]作成!$H$883:$K$937,3,FALSE))</f>
        <v xml:space="preserve"> </v>
      </c>
      <c r="F73" s="26" t="str">
        <f>IF(ISERROR(VLOOKUP(7,[1]作成!$H$883:$K$937,3,FALSE))," ",VLOOKUP(7,[1]作成!$H$883:$K$937,3,FALSE))</f>
        <v xml:space="preserve"> </v>
      </c>
      <c r="G73" s="27" t="s">
        <v>37</v>
      </c>
      <c r="H73" s="28"/>
      <c r="I73" s="31"/>
      <c r="J73" s="27" t="s">
        <v>116</v>
      </c>
      <c r="K73" s="28" t="s">
        <v>49</v>
      </c>
      <c r="L73" s="31"/>
      <c r="M73" s="27" t="s">
        <v>58</v>
      </c>
      <c r="N73" s="29"/>
      <c r="O73" s="30"/>
      <c r="P73" s="98"/>
      <c r="Q73" s="99"/>
      <c r="R73" s="9" t="s">
        <v>100</v>
      </c>
    </row>
    <row r="74" spans="1:18" ht="17.25" customHeight="1">
      <c r="A74" s="81">
        <f ca="1">IF([1]人数!$F29=0," ",[1]人数!$F29)</f>
        <v>22</v>
      </c>
      <c r="B74" s="100" t="s">
        <v>24</v>
      </c>
      <c r="C74" s="87" t="str">
        <f>IF(ISERROR(VLOOKUP(1,[1]作成!$H$938:$K$992,3,FALSE))," ",VLOOKUP(1,[1]作成!$H$938:$K$992,3,FALSE))</f>
        <v>ひじきごはん</v>
      </c>
      <c r="D74" s="90" t="str">
        <f>IF(ISERROR(VLOOKUP(2,[1]作成!$H$938:$K$992,4,FALSE))," ",VLOOKUP(2,[1]作成!$H$938:$K$992,4,FALSE))</f>
        <v>牛乳</v>
      </c>
      <c r="E74" s="93" t="str">
        <f>IF(ISERROR(VLOOKUP(3,[1]作成!$H$938:$K$992,3,FALSE))," ",VLOOKUP(3,[1]作成!$H$938:$K$992,3,FALSE))</f>
        <v>とりにくとごぼうのごまからめ</v>
      </c>
      <c r="F74" s="94"/>
      <c r="G74" s="13" t="s">
        <v>36</v>
      </c>
      <c r="H74" s="14" t="s">
        <v>128</v>
      </c>
      <c r="I74" s="15"/>
      <c r="J74" s="13" t="s">
        <v>39</v>
      </c>
      <c r="K74" s="14" t="s">
        <v>55</v>
      </c>
      <c r="L74" s="15" t="s">
        <v>90</v>
      </c>
      <c r="M74" s="13" t="s">
        <v>137</v>
      </c>
      <c r="N74" s="14" t="s">
        <v>58</v>
      </c>
      <c r="O74" s="15"/>
      <c r="P74" s="16">
        <f>IF([1]計算!U23=0," ",[1]計算!U23)</f>
        <v>622.37660000000017</v>
      </c>
      <c r="Q74" s="17" t="s">
        <v>192</v>
      </c>
      <c r="R74" s="9" t="s">
        <v>100</v>
      </c>
    </row>
    <row r="75" spans="1:18" ht="17.25" customHeight="1">
      <c r="A75" s="82"/>
      <c r="B75" s="100"/>
      <c r="C75" s="88"/>
      <c r="D75" s="91"/>
      <c r="E75" s="96" t="str">
        <f>IF(ISERROR(VLOOKUP(4,[1]作成!$H$938:$K$992,3,FALSE))," ",VLOOKUP(4,[1]作成!$H$938:$K$992,3,FALSE))</f>
        <v>とうにゅうみそしる</v>
      </c>
      <c r="F75" s="97"/>
      <c r="G75" s="18" t="s">
        <v>42</v>
      </c>
      <c r="H75" s="19" t="s">
        <v>47</v>
      </c>
      <c r="I75" s="20"/>
      <c r="J75" s="18" t="s">
        <v>138</v>
      </c>
      <c r="K75" s="19" t="s">
        <v>62</v>
      </c>
      <c r="L75" s="20" t="s">
        <v>54</v>
      </c>
      <c r="M75" s="18" t="s">
        <v>43</v>
      </c>
      <c r="N75" s="19" t="s">
        <v>53</v>
      </c>
      <c r="O75" s="20"/>
      <c r="P75" s="16">
        <f>IF([1]計算!X23=0," ",[1]計算!X23)</f>
        <v>27.703059999999997</v>
      </c>
      <c r="Q75" s="21" t="s">
        <v>135</v>
      </c>
      <c r="R75" s="9" t="s">
        <v>100</v>
      </c>
    </row>
    <row r="76" spans="1:18" ht="17.25" customHeight="1">
      <c r="A76" s="82"/>
      <c r="B76" s="100"/>
      <c r="C76" s="88"/>
      <c r="D76" s="91"/>
      <c r="E76" s="96" t="str">
        <f>IF(ISERROR(VLOOKUP(5,[1]作成!$H$938:$K$992,3,FALSE))," ",VLOOKUP(5,[1]作成!$H$938:$K$992,3,FALSE))</f>
        <v xml:space="preserve"> </v>
      </c>
      <c r="F76" s="97"/>
      <c r="G76" s="18" t="s">
        <v>37</v>
      </c>
      <c r="H76" s="19" t="s">
        <v>140</v>
      </c>
      <c r="I76" s="20"/>
      <c r="J76" s="18" t="s">
        <v>99</v>
      </c>
      <c r="K76" s="19" t="s">
        <v>119</v>
      </c>
      <c r="L76" s="20"/>
      <c r="M76" s="18" t="s">
        <v>107</v>
      </c>
      <c r="N76" s="19"/>
      <c r="O76" s="20"/>
      <c r="P76" s="16">
        <f>IF([1]計算!Z23=0," ",[1]計算!Z23)</f>
        <v>18.915275000000001</v>
      </c>
      <c r="Q76" s="21" t="s">
        <v>135</v>
      </c>
      <c r="R76" s="9" t="s">
        <v>30</v>
      </c>
    </row>
    <row r="77" spans="1:18" ht="17.25" customHeight="1">
      <c r="A77" s="83"/>
      <c r="B77" s="100"/>
      <c r="C77" s="89"/>
      <c r="D77" s="92"/>
      <c r="E77" s="25" t="str">
        <f>IF(ISERROR(VLOOKUP(6,[1]作成!$H$938:$K$992,3,FALSE))," ",VLOOKUP(6,[1]作成!$H$938:$K$992,3,FALSE))</f>
        <v xml:space="preserve"> </v>
      </c>
      <c r="F77" s="26" t="str">
        <f>IF(ISERROR(VLOOKUP(7,[1]作成!$H$938:$K$992,3,FALSE))," ",VLOOKUP(7,[1]作成!$H$938:$K$992,3,FALSE))</f>
        <v xml:space="preserve"> </v>
      </c>
      <c r="G77" s="27" t="s">
        <v>74</v>
      </c>
      <c r="H77" s="28" t="s">
        <v>118</v>
      </c>
      <c r="I77" s="30"/>
      <c r="J77" s="27" t="s">
        <v>49</v>
      </c>
      <c r="K77" s="28" t="s">
        <v>141</v>
      </c>
      <c r="L77" s="30"/>
      <c r="M77" s="27" t="s">
        <v>130</v>
      </c>
      <c r="N77" s="28"/>
      <c r="O77" s="30"/>
      <c r="P77" s="98"/>
      <c r="Q77" s="99"/>
      <c r="R77" s="9" t="s">
        <v>100</v>
      </c>
    </row>
    <row r="78" spans="1:18" ht="17.25" customHeight="1">
      <c r="A78" s="81">
        <f ca="1">IF([1]人数!$F30=0," ",[1]人数!$F30)</f>
        <v>23</v>
      </c>
      <c r="B78" s="100" t="s">
        <v>28</v>
      </c>
      <c r="C78" s="87" t="str">
        <f>IF(ISERROR(VLOOKUP(1,[1]作成!$H$993:$K$1047,3,FALSE))," ",VLOOKUP(1,[1]作成!$H$993:$K$1047,3,FALSE))</f>
        <v>ごはん</v>
      </c>
      <c r="D78" s="90" t="str">
        <f>IF(ISERROR(VLOOKUP(2,[1]作成!$H$993:$K$1047,4,FALSE))," ",VLOOKUP(2,[1]作成!$H$993:$K$1047,4,FALSE))</f>
        <v>牛乳</v>
      </c>
      <c r="E78" s="93" t="str">
        <f>IF(ISERROR(VLOOKUP(3,[1]作成!$H$993:$K$1047,3,FALSE))," ",VLOOKUP(3,[1]作成!$H$993:$K$1047,3,FALSE))</f>
        <v>あげギョウザ</v>
      </c>
      <c r="F78" s="94"/>
      <c r="G78" s="13" t="s">
        <v>36</v>
      </c>
      <c r="H78" s="14" t="s">
        <v>142</v>
      </c>
      <c r="I78" s="15"/>
      <c r="J78" s="13" t="s">
        <v>39</v>
      </c>
      <c r="K78" s="14" t="s">
        <v>49</v>
      </c>
      <c r="L78" s="15" t="s">
        <v>54</v>
      </c>
      <c r="M78" s="13" t="s">
        <v>38</v>
      </c>
      <c r="N78" s="14" t="s">
        <v>124</v>
      </c>
      <c r="O78" s="15"/>
      <c r="P78" s="16">
        <f>IF([1]計算!U24=0," ",[1]計算!U24)</f>
        <v>653.91800000000001</v>
      </c>
      <c r="Q78" s="17" t="s">
        <v>122</v>
      </c>
      <c r="R78" s="9" t="s">
        <v>30</v>
      </c>
    </row>
    <row r="79" spans="1:18" ht="17.25" customHeight="1">
      <c r="A79" s="82"/>
      <c r="B79" s="100"/>
      <c r="C79" s="88"/>
      <c r="D79" s="91"/>
      <c r="E79" s="96" t="str">
        <f>IF(ISERROR(VLOOKUP(4,[1]作成!$H$993:$K$1047,3,FALSE))," ",VLOOKUP(4,[1]作成!$H$993:$K$1047,3,FALSE))</f>
        <v>やさいのピリから</v>
      </c>
      <c r="F79" s="97"/>
      <c r="G79" s="18" t="s">
        <v>144</v>
      </c>
      <c r="H79" s="19"/>
      <c r="I79" s="20"/>
      <c r="J79" s="18" t="s">
        <v>72</v>
      </c>
      <c r="K79" s="19" t="s">
        <v>62</v>
      </c>
      <c r="L79" s="20"/>
      <c r="M79" s="18" t="s">
        <v>43</v>
      </c>
      <c r="N79" s="19" t="s">
        <v>53</v>
      </c>
      <c r="O79" s="20"/>
      <c r="P79" s="16">
        <f>IF([1]計算!X24=0," ",[1]計算!X24)</f>
        <v>24.77609</v>
      </c>
      <c r="Q79" s="21" t="s">
        <v>126</v>
      </c>
      <c r="R79" s="9" t="s">
        <v>33</v>
      </c>
    </row>
    <row r="80" spans="1:18" ht="17.25" customHeight="1">
      <c r="A80" s="82"/>
      <c r="B80" s="100"/>
      <c r="C80" s="88"/>
      <c r="D80" s="91"/>
      <c r="E80" s="96" t="str">
        <f>IF(ISERROR(VLOOKUP(5,[1]作成!$H$993:$K$1047,3,FALSE))," ",VLOOKUP(5,[1]作成!$H$993:$K$1047,3,FALSE))</f>
        <v>マーボーどうふ</v>
      </c>
      <c r="F80" s="97"/>
      <c r="G80" s="18" t="s">
        <v>74</v>
      </c>
      <c r="H80" s="19"/>
      <c r="I80" s="20"/>
      <c r="J80" s="18" t="s">
        <v>40</v>
      </c>
      <c r="K80" s="19" t="s">
        <v>50</v>
      </c>
      <c r="L80" s="20"/>
      <c r="M80" s="18" t="s">
        <v>107</v>
      </c>
      <c r="N80" s="19"/>
      <c r="O80" s="20"/>
      <c r="P80" s="16">
        <f>IF([1]計算!Z24=0," ",[1]計算!Z24)</f>
        <v>21.008029999999998</v>
      </c>
      <c r="Q80" s="21" t="s">
        <v>22</v>
      </c>
      <c r="R80" s="9" t="s">
        <v>30</v>
      </c>
    </row>
    <row r="81" spans="1:18" ht="17.25" customHeight="1">
      <c r="A81" s="83"/>
      <c r="B81" s="100"/>
      <c r="C81" s="89"/>
      <c r="D81" s="92"/>
      <c r="E81" s="25" t="str">
        <f>IF(ISERROR(VLOOKUP(6,[1]作成!$H$993:$K$1047,3,FALSE))," ",VLOOKUP(6,[1]作成!$H$993:$K$1047,3,FALSE))</f>
        <v xml:space="preserve"> </v>
      </c>
      <c r="F81" s="26" t="str">
        <f>IF(ISERROR(VLOOKUP(7,[1]作成!$H$993:$K$1047,3,FALSE))," ",VLOOKUP(7,[1]作成!$H$993:$K$1047,3,FALSE))</f>
        <v xml:space="preserve"> </v>
      </c>
      <c r="G81" s="27" t="s">
        <v>145</v>
      </c>
      <c r="H81" s="28"/>
      <c r="I81" s="30"/>
      <c r="J81" s="27" t="s">
        <v>77</v>
      </c>
      <c r="K81" s="28" t="s">
        <v>65</v>
      </c>
      <c r="L81" s="30"/>
      <c r="M81" s="27" t="s">
        <v>58</v>
      </c>
      <c r="N81" s="28"/>
      <c r="O81" s="30"/>
      <c r="P81" s="98"/>
      <c r="Q81" s="99"/>
      <c r="R81" s="9" t="s">
        <v>30</v>
      </c>
    </row>
    <row r="82" spans="1:18" ht="17.25" customHeight="1">
      <c r="A82" s="81">
        <f ca="1">IF([1]人数!$F31=0," ",[1]人数!$F31)</f>
        <v>24</v>
      </c>
      <c r="B82" s="100" t="s">
        <v>31</v>
      </c>
      <c r="C82" s="87" t="str">
        <f>IF(ISERROR(VLOOKUP(1,[1]作成!$H$1048:$K$1102,3,FALSE))," ",VLOOKUP(1,[1]作成!$H$1048:$K$1102,3,FALSE))</f>
        <v>むぎごはん</v>
      </c>
      <c r="D82" s="90" t="str">
        <f>IF(ISERROR(VLOOKUP(2,[1]作成!$H$1048:$K$1102,4,FALSE))," ",VLOOKUP(2,[1]作成!$H$1048:$K$1102,4,FALSE))</f>
        <v>牛乳</v>
      </c>
      <c r="E82" s="93" t="str">
        <f>IF(ISERROR(VLOOKUP(3,[1]作成!$H$1048:$K$1102,3,FALSE))," ",VLOOKUP(3,[1]作成!$H$1048:$K$1102,3,FALSE))</f>
        <v>カレーライス</v>
      </c>
      <c r="F82" s="94"/>
      <c r="G82" s="13" t="s">
        <v>36</v>
      </c>
      <c r="H82" s="14"/>
      <c r="I82" s="15"/>
      <c r="J82" s="13" t="s">
        <v>39</v>
      </c>
      <c r="K82" s="14" t="s">
        <v>49</v>
      </c>
      <c r="L82" s="15"/>
      <c r="M82" s="13" t="s">
        <v>133</v>
      </c>
      <c r="N82" s="14" t="s">
        <v>101</v>
      </c>
      <c r="O82" s="15" t="s">
        <v>146</v>
      </c>
      <c r="P82" s="16">
        <f>IF([1]計算!U25=0," ",[1]計算!U25)</f>
        <v>762.3991999999995</v>
      </c>
      <c r="Q82" s="17" t="s">
        <v>122</v>
      </c>
      <c r="R82" s="9" t="s">
        <v>2</v>
      </c>
    </row>
    <row r="83" spans="1:18" ht="17.25" customHeight="1">
      <c r="A83" s="82"/>
      <c r="B83" s="100"/>
      <c r="C83" s="88"/>
      <c r="D83" s="91"/>
      <c r="E83" s="96" t="str">
        <f>IF(ISERROR(VLOOKUP(4,[1]作成!$H$1048:$K$1102,3,FALSE))," ",VLOOKUP(4,[1]作成!$H$1048:$K$1102,3,FALSE))</f>
        <v>フルーツミルクゼリー</v>
      </c>
      <c r="F83" s="97"/>
      <c r="G83" s="18" t="s">
        <v>37</v>
      </c>
      <c r="H83" s="19"/>
      <c r="I83" s="20"/>
      <c r="J83" s="18" t="s">
        <v>71</v>
      </c>
      <c r="K83" s="19" t="s">
        <v>148</v>
      </c>
      <c r="L83" s="20"/>
      <c r="M83" s="18" t="s">
        <v>48</v>
      </c>
      <c r="N83" s="19" t="s">
        <v>147</v>
      </c>
      <c r="O83" s="20" t="s">
        <v>67</v>
      </c>
      <c r="P83" s="16">
        <f>IF([1]計算!X25=0," ",[1]計算!X25)</f>
        <v>19.945720000000012</v>
      </c>
      <c r="Q83" s="21" t="s">
        <v>87</v>
      </c>
      <c r="R83" s="9" t="s">
        <v>100</v>
      </c>
    </row>
    <row r="84" spans="1:18" ht="17.25" customHeight="1">
      <c r="A84" s="82"/>
      <c r="B84" s="100"/>
      <c r="C84" s="88"/>
      <c r="D84" s="91"/>
      <c r="E84" s="96" t="str">
        <f>IF(ISERROR(VLOOKUP(5,[1]作成!$H$1048:$K$1102,3,FALSE))," ",VLOOKUP(5,[1]作成!$H$1048:$K$1102,3,FALSE))</f>
        <v xml:space="preserve"> </v>
      </c>
      <c r="F84" s="97"/>
      <c r="G84" s="18" t="s">
        <v>95</v>
      </c>
      <c r="H84" s="19"/>
      <c r="I84" s="20"/>
      <c r="J84" s="18" t="s">
        <v>62</v>
      </c>
      <c r="K84" s="19" t="s">
        <v>150</v>
      </c>
      <c r="L84" s="20"/>
      <c r="M84" s="18" t="s">
        <v>57</v>
      </c>
      <c r="N84" s="19" t="s">
        <v>149</v>
      </c>
      <c r="O84" s="20"/>
      <c r="P84" s="16">
        <f>IF([1]計算!Z25=0," ",[1]計算!Z25)</f>
        <v>19.237650000000006</v>
      </c>
      <c r="Q84" s="21" t="s">
        <v>87</v>
      </c>
      <c r="R84" s="9" t="s">
        <v>100</v>
      </c>
    </row>
    <row r="85" spans="1:18" ht="17.25" customHeight="1">
      <c r="A85" s="83"/>
      <c r="B85" s="100"/>
      <c r="C85" s="89"/>
      <c r="D85" s="92"/>
      <c r="E85" s="25" t="str">
        <f>IF(ISERROR(VLOOKUP(6,[1]作成!$H$1048:$K$1102,3,FALSE))," ",VLOOKUP(6,[1]作成!$H$1048:$K$1102,3,FALSE))</f>
        <v xml:space="preserve"> </v>
      </c>
      <c r="F85" s="26" t="str">
        <f>IF(ISERROR(VLOOKUP(7,[1]作成!$H$1048:$K$1102,3,FALSE))," ",VLOOKUP(7,[1]作成!$H$1048:$K$1102,3,FALSE))</f>
        <v xml:space="preserve"> </v>
      </c>
      <c r="G85" s="27"/>
      <c r="H85" s="28"/>
      <c r="I85" s="30"/>
      <c r="J85" s="27" t="s">
        <v>77</v>
      </c>
      <c r="K85" s="28" t="s">
        <v>152</v>
      </c>
      <c r="L85" s="30"/>
      <c r="M85" s="27" t="s">
        <v>151</v>
      </c>
      <c r="N85" s="28" t="s">
        <v>58</v>
      </c>
      <c r="O85" s="30"/>
      <c r="P85" s="98"/>
      <c r="Q85" s="99"/>
      <c r="R85" s="9" t="s">
        <v>100</v>
      </c>
    </row>
    <row r="86" spans="1:18" ht="13.5" customHeight="1">
      <c r="A86" s="81">
        <f ca="1">IF([1]人数!$F32=0," ",[1]人数!$F32)</f>
        <v>27</v>
      </c>
      <c r="B86" s="84" t="s">
        <v>19</v>
      </c>
      <c r="C86" s="101" t="s">
        <v>153</v>
      </c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3"/>
      <c r="R86" s="9" t="s">
        <v>100</v>
      </c>
    </row>
    <row r="87" spans="1:18" ht="13.5" customHeight="1">
      <c r="A87" s="82"/>
      <c r="B87" s="85"/>
      <c r="C87" s="104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6"/>
      <c r="R87" s="9" t="s">
        <v>100</v>
      </c>
    </row>
    <row r="88" spans="1:18" ht="13.5" customHeight="1">
      <c r="A88" s="82"/>
      <c r="B88" s="85"/>
      <c r="C88" s="104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6"/>
      <c r="R88" s="9" t="s">
        <v>100</v>
      </c>
    </row>
    <row r="89" spans="1:18" ht="13.5" customHeight="1">
      <c r="A89" s="83"/>
      <c r="B89" s="86"/>
      <c r="C89" s="107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9"/>
      <c r="R89" s="9" t="s">
        <v>100</v>
      </c>
    </row>
    <row r="90" spans="1:18" ht="17.25" customHeight="1">
      <c r="A90" s="81">
        <f ca="1">IF([1]人数!$F33=0," ",[1]人数!$F33)</f>
        <v>28</v>
      </c>
      <c r="B90" s="100" t="s">
        <v>23</v>
      </c>
      <c r="C90" s="87" t="str">
        <f>IF(ISERROR(VLOOKUP(1,[1]作成!$H$1158:$K$1212,3,FALSE))," ",VLOOKUP(1,[1]作成!$H$1158:$K$1212,3,FALSE))</f>
        <v>ごはん</v>
      </c>
      <c r="D90" s="90" t="str">
        <f>IF(ISERROR(VLOOKUP(2,[1]作成!$H$1158:$K$1212,4,FALSE))," ",VLOOKUP(2,[1]作成!$H$1158:$K$1212,4,FALSE))</f>
        <v>牛乳</v>
      </c>
      <c r="E90" s="93" t="str">
        <f>IF(ISERROR(VLOOKUP(3,[1]作成!$H$1158:$K$1212,3,FALSE))," ",VLOOKUP(3,[1]作成!$H$1158:$K$1212,3,FALSE))</f>
        <v>ピリからチキン</v>
      </c>
      <c r="F90" s="94"/>
      <c r="G90" s="13" t="s">
        <v>36</v>
      </c>
      <c r="H90" s="14" t="s">
        <v>47</v>
      </c>
      <c r="I90" s="15" t="s">
        <v>63</v>
      </c>
      <c r="J90" s="13" t="s">
        <v>39</v>
      </c>
      <c r="K90" s="14" t="s">
        <v>84</v>
      </c>
      <c r="L90" s="15"/>
      <c r="M90" s="13" t="s">
        <v>38</v>
      </c>
      <c r="N90" s="14" t="s">
        <v>58</v>
      </c>
      <c r="O90" s="15"/>
      <c r="P90" s="16">
        <f>IF([1]計算!U27=0," ",[1]計算!U27)</f>
        <v>680.91480000000013</v>
      </c>
      <c r="Q90" s="17" t="s">
        <v>158</v>
      </c>
      <c r="R90" s="9" t="s">
        <v>33</v>
      </c>
    </row>
    <row r="91" spans="1:18" ht="17.25" customHeight="1">
      <c r="A91" s="82"/>
      <c r="B91" s="100"/>
      <c r="C91" s="88"/>
      <c r="D91" s="91"/>
      <c r="E91" s="96" t="str">
        <f>IF(ISERROR(VLOOKUP(4,[1]作成!$H$1158:$K$1212,3,FALSE))," ",VLOOKUP(4,[1]作成!$H$1158:$K$1212,3,FALSE))</f>
        <v>とうふとじゃこのサラダ</v>
      </c>
      <c r="F91" s="97"/>
      <c r="G91" s="18" t="s">
        <v>37</v>
      </c>
      <c r="H91" s="19" t="s">
        <v>106</v>
      </c>
      <c r="I91" s="20"/>
      <c r="J91" s="18" t="s">
        <v>116</v>
      </c>
      <c r="K91" s="19" t="s">
        <v>72</v>
      </c>
      <c r="L91" s="20"/>
      <c r="M91" s="18" t="s">
        <v>107</v>
      </c>
      <c r="N91" s="19" t="s">
        <v>124</v>
      </c>
      <c r="O91" s="20"/>
      <c r="P91" s="16">
        <f>IF([1]計算!X27=0," ",[1]計算!X27)</f>
        <v>26.328469999999996</v>
      </c>
      <c r="Q91" s="21" t="s">
        <v>126</v>
      </c>
      <c r="R91" s="9" t="s">
        <v>26</v>
      </c>
    </row>
    <row r="92" spans="1:18" ht="17.25" customHeight="1">
      <c r="A92" s="82"/>
      <c r="B92" s="100"/>
      <c r="C92" s="88"/>
      <c r="D92" s="91"/>
      <c r="E92" s="96" t="str">
        <f>IF(ISERROR(VLOOKUP(5,[1]作成!$H$1158:$K$1212,3,FALSE))," ",VLOOKUP(5,[1]作成!$H$1158:$K$1212,3,FALSE))</f>
        <v>じゃがいものみそしる</v>
      </c>
      <c r="F92" s="97"/>
      <c r="G92" s="18" t="s">
        <v>154</v>
      </c>
      <c r="H92" s="19" t="s">
        <v>155</v>
      </c>
      <c r="I92" s="20"/>
      <c r="J92" s="18" t="s">
        <v>49</v>
      </c>
      <c r="K92" s="19" t="s">
        <v>62</v>
      </c>
      <c r="L92" s="20"/>
      <c r="M92" s="18" t="s">
        <v>43</v>
      </c>
      <c r="N92" s="19"/>
      <c r="O92" s="20"/>
      <c r="P92" s="16">
        <f>IF([1]計算!Z27=0," ",[1]計算!Z27)</f>
        <v>22.836700000000004</v>
      </c>
      <c r="Q92" s="21" t="s">
        <v>126</v>
      </c>
      <c r="R92" s="9" t="s">
        <v>33</v>
      </c>
    </row>
    <row r="93" spans="1:18" ht="17.25" customHeight="1">
      <c r="A93" s="83"/>
      <c r="B93" s="100"/>
      <c r="C93" s="89"/>
      <c r="D93" s="92"/>
      <c r="E93" s="25" t="str">
        <f>IF(ISERROR(VLOOKUP(6,[1]作成!$H$1158:$K$1212,3,FALSE))," ",VLOOKUP(6,[1]作成!$H$1158:$K$1212,3,FALSE))</f>
        <v xml:space="preserve"> </v>
      </c>
      <c r="F93" s="26" t="str">
        <f>IF(ISERROR(VLOOKUP(7,[1]作成!$H$1158:$K$1212,3,FALSE))," ",VLOOKUP(7,[1]作成!$H$1158:$K$1212,3,FALSE))</f>
        <v xml:space="preserve"> </v>
      </c>
      <c r="G93" s="27" t="s">
        <v>128</v>
      </c>
      <c r="H93" s="28" t="s">
        <v>52</v>
      </c>
      <c r="I93" s="30"/>
      <c r="J93" s="27" t="s">
        <v>77</v>
      </c>
      <c r="K93" s="28"/>
      <c r="L93" s="30"/>
      <c r="M93" s="27" t="s">
        <v>48</v>
      </c>
      <c r="N93" s="28"/>
      <c r="O93" s="30"/>
      <c r="P93" s="114"/>
      <c r="Q93" s="114"/>
      <c r="R93" s="9" t="s">
        <v>33</v>
      </c>
    </row>
    <row r="94" spans="1:18" ht="17.25" customHeight="1">
      <c r="A94" s="81">
        <f ca="1">IF([1]人数!$F34=0," ",[1]人数!$F34)</f>
        <v>29</v>
      </c>
      <c r="B94" s="100" t="s">
        <v>24</v>
      </c>
      <c r="C94" s="87" t="str">
        <f>IF(ISERROR(VLOOKUP(1,[1]作成!$H$1213:$K$1267,3,FALSE))," ",VLOOKUP(1,[1]作成!$H$1213:$K$1267,3,FALSE))</f>
        <v>しょくパン</v>
      </c>
      <c r="D94" s="90" t="str">
        <f>IF(ISERROR(VLOOKUP(2,[1]作成!$H$1213:$K$1267,4,FALSE))," ",VLOOKUP(2,[1]作成!$H$1213:$K$1267,4,FALSE))</f>
        <v>牛乳</v>
      </c>
      <c r="E94" s="93" t="str">
        <f>IF(ISERROR(VLOOKUP(3,[1]作成!$H$1213:$K$1267,3,FALSE))," ",VLOOKUP(3,[1]作成!$H$1213:$K$1267,3,FALSE))</f>
        <v>シーフードトマトグラタン</v>
      </c>
      <c r="F94" s="94"/>
      <c r="G94" s="13" t="s">
        <v>36</v>
      </c>
      <c r="H94" s="14" t="s">
        <v>95</v>
      </c>
      <c r="I94" s="15"/>
      <c r="J94" s="13" t="s">
        <v>157</v>
      </c>
      <c r="K94" s="14" t="s">
        <v>62</v>
      </c>
      <c r="L94" s="15" t="s">
        <v>72</v>
      </c>
      <c r="M94" s="13" t="s">
        <v>156</v>
      </c>
      <c r="N94" s="14" t="s">
        <v>43</v>
      </c>
      <c r="O94" s="15" t="s">
        <v>70</v>
      </c>
      <c r="P94" s="16">
        <f>IF([1]計算!U28=0," ",[1]計算!U28)</f>
        <v>664.81880000000012</v>
      </c>
      <c r="Q94" s="17" t="s">
        <v>192</v>
      </c>
      <c r="R94" s="9" t="s">
        <v>27</v>
      </c>
    </row>
    <row r="95" spans="1:18" ht="17.25" customHeight="1">
      <c r="A95" s="82"/>
      <c r="B95" s="100"/>
      <c r="C95" s="88"/>
      <c r="D95" s="91"/>
      <c r="E95" s="96" t="str">
        <f>IF(ISERROR(VLOOKUP(4,[1]作成!$H$1213:$K$1267,3,FALSE))," ",VLOOKUP(4,[1]作成!$H$1213:$K$1267,3,FALSE))</f>
        <v>アーモンドサラダ</v>
      </c>
      <c r="F95" s="97"/>
      <c r="G95" s="18" t="s">
        <v>159</v>
      </c>
      <c r="H95" s="19"/>
      <c r="I95" s="20"/>
      <c r="J95" s="18" t="s">
        <v>102</v>
      </c>
      <c r="K95" s="19" t="s">
        <v>94</v>
      </c>
      <c r="L95" s="20" t="s">
        <v>163</v>
      </c>
      <c r="M95" s="18" t="s">
        <v>160</v>
      </c>
      <c r="N95" s="19" t="s">
        <v>161</v>
      </c>
      <c r="O95" s="20" t="s">
        <v>162</v>
      </c>
      <c r="P95" s="16">
        <f>IF([1]計算!X28=0," ",[1]計算!X28)</f>
        <v>25.790490000000013</v>
      </c>
      <c r="Q95" s="21" t="s">
        <v>110</v>
      </c>
      <c r="R95" s="9" t="s">
        <v>33</v>
      </c>
    </row>
    <row r="96" spans="1:18" ht="17.25" customHeight="1">
      <c r="A96" s="82"/>
      <c r="B96" s="100"/>
      <c r="C96" s="88"/>
      <c r="D96" s="91"/>
      <c r="E96" s="96" t="str">
        <f>IF(ISERROR(VLOOKUP(5,[1]作成!$H$1213:$K$1267,3,FALSE))," ",VLOOKUP(5,[1]作成!$H$1213:$K$1267,3,FALSE))</f>
        <v>オニオンスープ</v>
      </c>
      <c r="F96" s="97"/>
      <c r="G96" s="18" t="s">
        <v>164</v>
      </c>
      <c r="H96" s="19"/>
      <c r="I96" s="20"/>
      <c r="J96" s="18" t="s">
        <v>39</v>
      </c>
      <c r="K96" s="19" t="s">
        <v>99</v>
      </c>
      <c r="L96" s="20" t="s">
        <v>166</v>
      </c>
      <c r="M96" s="18" t="s">
        <v>57</v>
      </c>
      <c r="N96" s="19" t="s">
        <v>58</v>
      </c>
      <c r="O96" s="20" t="s">
        <v>165</v>
      </c>
      <c r="P96" s="16">
        <f>IF([1]計算!Z28=0," ",[1]計算!Z28)</f>
        <v>28.916420000000002</v>
      </c>
      <c r="Q96" s="21" t="s">
        <v>110</v>
      </c>
      <c r="R96" s="9" t="s">
        <v>27</v>
      </c>
    </row>
    <row r="97" spans="1:18" ht="17.25" customHeight="1">
      <c r="A97" s="83"/>
      <c r="B97" s="100"/>
      <c r="C97" s="89"/>
      <c r="D97" s="92"/>
      <c r="E97" s="25" t="str">
        <f>IF(ISERROR(VLOOKUP(6,[1]作成!$H$1213:$K$1267,3,FALSE))," ",VLOOKUP(6,[1]作成!$H$1213:$K$1267,3,FALSE))</f>
        <v>いちごジャム</v>
      </c>
      <c r="F97" s="26" t="str">
        <f>IF(ISERROR(VLOOKUP(7,[1]作成!$H$1213:$K$1267,3,FALSE))," ",VLOOKUP(7,[1]作成!$H$1213:$K$1267,3,FALSE))</f>
        <v xml:space="preserve"> </v>
      </c>
      <c r="G97" s="27" t="s">
        <v>93</v>
      </c>
      <c r="H97" s="28"/>
      <c r="I97" s="30"/>
      <c r="J97" s="27" t="s">
        <v>167</v>
      </c>
      <c r="K97" s="28" t="s">
        <v>84</v>
      </c>
      <c r="L97" s="30"/>
      <c r="M97" s="27" t="s">
        <v>88</v>
      </c>
      <c r="N97" s="28" t="s">
        <v>67</v>
      </c>
      <c r="O97" s="30"/>
      <c r="P97" s="98"/>
      <c r="Q97" s="99"/>
      <c r="R97" s="9" t="s">
        <v>26</v>
      </c>
    </row>
    <row r="98" spans="1:18" ht="17.25" customHeight="1">
      <c r="A98" s="81">
        <f ca="1">IF([1]人数!$F35=0," ",[1]人数!$F35)</f>
        <v>30</v>
      </c>
      <c r="B98" s="100" t="s">
        <v>28</v>
      </c>
      <c r="C98" s="87" t="str">
        <f>IF(ISERROR(VLOOKUP(1,[1]作成!$H$1268:$K$1322,3,FALSE))," ",VLOOKUP(1,[1]作成!$H$1268:$K$1322,3,FALSE))</f>
        <v>ごはん</v>
      </c>
      <c r="D98" s="90" t="str">
        <f>IF(ISERROR(VLOOKUP(2,[1]作成!$H$1268:$K$1322,4,FALSE))," ",VLOOKUP(2,[1]作成!$H$1268:$K$1322,4,FALSE))</f>
        <v>牛乳</v>
      </c>
      <c r="E98" s="93" t="str">
        <f>IF(ISERROR(VLOOKUP(3,[1]作成!$H$1268:$K$1322,3,FALSE))," ",VLOOKUP(3,[1]作成!$H$1268:$K$1322,3,FALSE))</f>
        <v>がんものふくめに</v>
      </c>
      <c r="F98" s="94"/>
      <c r="G98" s="13" t="s">
        <v>36</v>
      </c>
      <c r="H98" s="14" t="s">
        <v>168</v>
      </c>
      <c r="I98" s="15"/>
      <c r="J98" s="13" t="s">
        <v>39</v>
      </c>
      <c r="K98" s="14" t="s">
        <v>49</v>
      </c>
      <c r="L98" s="15"/>
      <c r="M98" s="13" t="s">
        <v>38</v>
      </c>
      <c r="N98" s="14"/>
      <c r="O98" s="15"/>
      <c r="P98" s="16">
        <f>IF([1]計算!U29=0," ",[1]計算!U29)</f>
        <v>608.5641999999998</v>
      </c>
      <c r="Q98" s="17" t="s">
        <v>134</v>
      </c>
      <c r="R98" s="9" t="s">
        <v>30</v>
      </c>
    </row>
    <row r="99" spans="1:18" ht="17.25" customHeight="1">
      <c r="A99" s="82"/>
      <c r="B99" s="100"/>
      <c r="C99" s="88"/>
      <c r="D99" s="91"/>
      <c r="E99" s="96" t="str">
        <f>IF(ISERROR(VLOOKUP(4,[1]作成!$H$1268:$K$1322,3,FALSE))," ",VLOOKUP(4,[1]作成!$H$1268:$K$1322,3,FALSE))</f>
        <v>ひじきのツナいため</v>
      </c>
      <c r="F99" s="97"/>
      <c r="G99" s="18" t="s">
        <v>169</v>
      </c>
      <c r="H99" s="19" t="s">
        <v>47</v>
      </c>
      <c r="I99" s="20"/>
      <c r="J99" s="18" t="s">
        <v>116</v>
      </c>
      <c r="K99" s="19" t="s">
        <v>54</v>
      </c>
      <c r="L99" s="20"/>
      <c r="M99" s="18" t="s">
        <v>43</v>
      </c>
      <c r="N99" s="19"/>
      <c r="O99" s="20"/>
      <c r="P99" s="16">
        <f>IF([1]計算!X29=0," ",[1]計算!X29)</f>
        <v>28.159319999999997</v>
      </c>
      <c r="Q99" s="21" t="s">
        <v>135</v>
      </c>
      <c r="R99" s="9" t="s">
        <v>30</v>
      </c>
    </row>
    <row r="100" spans="1:18" ht="17.25" customHeight="1">
      <c r="A100" s="82"/>
      <c r="B100" s="100"/>
      <c r="C100" s="88"/>
      <c r="D100" s="91"/>
      <c r="E100" s="96" t="str">
        <f>IF(ISERROR(VLOOKUP(5,[1]作成!$H$1268:$K$1322,3,FALSE))," ",VLOOKUP(5,[1]作成!$H$1268:$K$1322,3,FALSE))</f>
        <v>とりつみれじる</v>
      </c>
      <c r="F100" s="97"/>
      <c r="G100" s="18" t="s">
        <v>109</v>
      </c>
      <c r="H100" s="19" t="s">
        <v>118</v>
      </c>
      <c r="I100" s="20"/>
      <c r="J100" s="18" t="s">
        <v>90</v>
      </c>
      <c r="K100" s="19" t="s">
        <v>119</v>
      </c>
      <c r="L100" s="20"/>
      <c r="M100" s="18" t="s">
        <v>107</v>
      </c>
      <c r="N100" s="19"/>
      <c r="O100" s="20"/>
      <c r="P100" s="16">
        <f>IF([1]計算!Z29=0," ",[1]計算!Z29)</f>
        <v>17.655149999999999</v>
      </c>
      <c r="Q100" s="21" t="s">
        <v>135</v>
      </c>
      <c r="R100" s="9" t="s">
        <v>33</v>
      </c>
    </row>
    <row r="101" spans="1:18" ht="17.25" customHeight="1">
      <c r="A101" s="83"/>
      <c r="B101" s="100"/>
      <c r="C101" s="89"/>
      <c r="D101" s="92"/>
      <c r="E101" s="25" t="str">
        <f>IF(ISERROR(VLOOKUP(6,[1]作成!$H$1268:$K$1322,3,FALSE))," ",VLOOKUP(6,[1]作成!$H$1268:$K$1322,3,FALSE))</f>
        <v xml:space="preserve"> </v>
      </c>
      <c r="F101" s="26" t="str">
        <f>IF(ISERROR(VLOOKUP(7,[1]作成!$H$1268:$K$1322,3,FALSE))," ",VLOOKUP(7,[1]作成!$H$1268:$K$1322,3,FALSE))</f>
        <v xml:space="preserve"> </v>
      </c>
      <c r="G101" s="27" t="s">
        <v>37</v>
      </c>
      <c r="H101" s="28"/>
      <c r="I101" s="30"/>
      <c r="J101" s="27" t="s">
        <v>170</v>
      </c>
      <c r="K101" s="28" t="s">
        <v>55</v>
      </c>
      <c r="L101" s="30"/>
      <c r="M101" s="27" t="s">
        <v>58</v>
      </c>
      <c r="N101" s="28"/>
      <c r="O101" s="30"/>
      <c r="P101" s="114"/>
      <c r="Q101" s="114"/>
      <c r="R101" s="9" t="s">
        <v>33</v>
      </c>
    </row>
    <row r="102" spans="1:18" ht="17.25" customHeight="1">
      <c r="A102" s="81">
        <f ca="1">IF([1]人数!$F36=0," ",[1]人数!$F36)</f>
        <v>31</v>
      </c>
      <c r="B102" s="84" t="s">
        <v>31</v>
      </c>
      <c r="C102" s="87" t="str">
        <f>IF(ISERROR(VLOOKUP(1,[1]作成!$H$1323:$K$1377,3,FALSE))," ",VLOOKUP(1,[1]作成!$H$1323:$K$1377,3,FALSE))</f>
        <v>ごはん</v>
      </c>
      <c r="D102" s="90" t="str">
        <f>IF(ISERROR(VLOOKUP(2,[1]作成!$H$1323:$K$1377,4,FALSE))," ",VLOOKUP(2,[1]作成!$H$1323:$K$1377,4,FALSE))</f>
        <v>牛乳</v>
      </c>
      <c r="E102" s="93" t="str">
        <f>IF(ISERROR(VLOOKUP(3,[1]作成!$H$1323:$K$1377,3,FALSE))," ",VLOOKUP(3,[1]作成!$H$1323:$K$1377,3,FALSE))</f>
        <v>はるまき</v>
      </c>
      <c r="F102" s="94"/>
      <c r="G102" s="33" t="s">
        <v>36</v>
      </c>
      <c r="H102" s="23" t="s">
        <v>37</v>
      </c>
      <c r="I102" s="22"/>
      <c r="J102" s="33" t="s">
        <v>39</v>
      </c>
      <c r="K102" s="23" t="s">
        <v>62</v>
      </c>
      <c r="L102" s="22"/>
      <c r="M102" s="33" t="s">
        <v>38</v>
      </c>
      <c r="N102" s="23" t="s">
        <v>58</v>
      </c>
      <c r="O102" s="22"/>
      <c r="P102" s="16">
        <f>IF([1]計算!U30=0," ",[1]計算!U30)</f>
        <v>691.26819999999998</v>
      </c>
      <c r="Q102" s="17" t="s">
        <v>20</v>
      </c>
      <c r="R102" s="9" t="s">
        <v>2</v>
      </c>
    </row>
    <row r="103" spans="1:18" ht="17.25" customHeight="1">
      <c r="A103" s="82"/>
      <c r="B103" s="85"/>
      <c r="C103" s="88"/>
      <c r="D103" s="91"/>
      <c r="E103" s="96" t="str">
        <f>IF(ISERROR(VLOOKUP(4,[1]作成!$H$1323:$K$1377,3,FALSE))," ",VLOOKUP(4,[1]作成!$H$1323:$K$1377,3,FALSE))</f>
        <v>バンサンスー</v>
      </c>
      <c r="F103" s="97"/>
      <c r="G103" s="33" t="s">
        <v>171</v>
      </c>
      <c r="H103" s="23" t="s">
        <v>111</v>
      </c>
      <c r="I103" s="22"/>
      <c r="J103" s="33" t="s">
        <v>72</v>
      </c>
      <c r="K103" s="23"/>
      <c r="L103" s="22"/>
      <c r="M103" s="33" t="s">
        <v>172</v>
      </c>
      <c r="N103" s="23" t="s">
        <v>124</v>
      </c>
      <c r="O103" s="22"/>
      <c r="P103" s="16">
        <f>IF([1]計算!X30=0," ",[1]計算!X30)</f>
        <v>20.948820000000001</v>
      </c>
      <c r="Q103" s="21" t="s">
        <v>22</v>
      </c>
      <c r="R103" s="9" t="s">
        <v>2</v>
      </c>
    </row>
    <row r="104" spans="1:18" ht="17.25" customHeight="1">
      <c r="A104" s="82"/>
      <c r="B104" s="85"/>
      <c r="C104" s="88"/>
      <c r="D104" s="91"/>
      <c r="E104" s="96" t="str">
        <f>IF(ISERROR(VLOOKUP(5,[1]作成!$H$1323:$K$1377,3,FALSE))," ",VLOOKUP(5,[1]作成!$H$1323:$K$1377,3,FALSE))</f>
        <v>ちゅうかふうコーンわかめスープ</v>
      </c>
      <c r="F104" s="97"/>
      <c r="G104" s="33" t="s">
        <v>131</v>
      </c>
      <c r="H104" s="23" t="s">
        <v>173</v>
      </c>
      <c r="I104" s="22"/>
      <c r="J104" s="33" t="s">
        <v>94</v>
      </c>
      <c r="K104" s="23"/>
      <c r="L104" s="22"/>
      <c r="M104" s="33" t="s">
        <v>43</v>
      </c>
      <c r="N104" s="23"/>
      <c r="O104" s="22"/>
      <c r="P104" s="16">
        <f>IF([1]計算!Z30=0," ",[1]計算!Z30)</f>
        <v>22.354950000000002</v>
      </c>
      <c r="Q104" s="21" t="s">
        <v>22</v>
      </c>
      <c r="R104" s="9" t="s">
        <v>2</v>
      </c>
    </row>
    <row r="105" spans="1:18" ht="17.25" customHeight="1">
      <c r="A105" s="83"/>
      <c r="B105" s="86"/>
      <c r="C105" s="89"/>
      <c r="D105" s="92"/>
      <c r="E105" s="25" t="str">
        <f>IF(ISERROR(VLOOKUP(6,[1]作成!$H$1323:$K$1377,3,FALSE))," ",VLOOKUP(6,[1]作成!$H$1323:$K$1377,3,FALSE))</f>
        <v xml:space="preserve"> </v>
      </c>
      <c r="F105" s="26" t="str">
        <f>IF(ISERROR(VLOOKUP(7,[1]作成!$H$1323:$K$1377,3,FALSE))," ",VLOOKUP(7,[1]作成!$H$1323:$K$1377,3,FALSE))</f>
        <v xml:space="preserve"> </v>
      </c>
      <c r="G105" s="34" t="s">
        <v>85</v>
      </c>
      <c r="H105" s="29" t="s">
        <v>63</v>
      </c>
      <c r="I105" s="31"/>
      <c r="J105" s="34" t="s">
        <v>99</v>
      </c>
      <c r="K105" s="29"/>
      <c r="L105" s="31"/>
      <c r="M105" s="34" t="s">
        <v>107</v>
      </c>
      <c r="N105" s="29"/>
      <c r="O105" s="31"/>
      <c r="P105" s="114"/>
      <c r="Q105" s="114"/>
      <c r="R105" s="9" t="s">
        <v>2</v>
      </c>
    </row>
    <row r="106" spans="1:18" ht="17.25" hidden="1" customHeight="1">
      <c r="A106" s="81" t="str">
        <f ca="1">IF([1]人数!$F37=0," ",[1]人数!$F37)</f>
        <v xml:space="preserve"> </v>
      </c>
      <c r="B106" s="84" t="s">
        <v>19</v>
      </c>
      <c r="C106" s="87" t="str">
        <f>IF(ISERROR(VLOOKUP(1,[1]作成!$H$1378:$K$1432,3,FALSE))," ",VLOOKUP(1,[1]作成!$H$1378:$K$1432,3,FALSE))</f>
        <v xml:space="preserve"> </v>
      </c>
      <c r="D106" s="90" t="str">
        <f>IF(ISERROR(VLOOKUP(2,[1]作成!$H$1378:$K$1432,4,FALSE))," ",VLOOKUP(2,[1]作成!$H$1378:$K$1432,4,FALSE))</f>
        <v xml:space="preserve"> </v>
      </c>
      <c r="E106" s="93" t="str">
        <f>IF(ISERROR(VLOOKUP(3,[1]作成!$H$1378:$K$1432,3,FALSE))," ",VLOOKUP(3,[1]作成!$H$1378:$K$1432,3,FALSE))</f>
        <v xml:space="preserve"> </v>
      </c>
      <c r="F106" s="94"/>
      <c r="G106" s="35"/>
      <c r="H106" s="36"/>
      <c r="I106" s="32"/>
      <c r="J106" s="35"/>
      <c r="K106" s="36"/>
      <c r="L106" s="32"/>
      <c r="M106" s="35"/>
      <c r="N106" s="36"/>
      <c r="O106" s="32"/>
      <c r="P106" s="16" t="str">
        <f>IF([1]計算!U31=0," ",[1]計算!U31)</f>
        <v xml:space="preserve"> </v>
      </c>
      <c r="Q106" s="17" t="s">
        <v>20</v>
      </c>
    </row>
    <row r="107" spans="1:18" ht="17.25" hidden="1" customHeight="1">
      <c r="A107" s="82"/>
      <c r="B107" s="85"/>
      <c r="C107" s="88"/>
      <c r="D107" s="91"/>
      <c r="E107" s="96" t="str">
        <f>IF(ISERROR(VLOOKUP(4,[1]作成!$H$1378:$K$1432,3,FALSE))," ",VLOOKUP(4,[1]作成!$H$1378:$K$1432,3,FALSE))</f>
        <v xml:space="preserve"> </v>
      </c>
      <c r="F107" s="97"/>
      <c r="G107" s="33"/>
      <c r="H107" s="23"/>
      <c r="I107" s="22"/>
      <c r="J107" s="33"/>
      <c r="K107" s="23"/>
      <c r="L107" s="22"/>
      <c r="M107" s="33"/>
      <c r="N107" s="23"/>
      <c r="O107" s="22"/>
      <c r="P107" s="16" t="str">
        <f>IF([1]計算!X31=0," ",[1]計算!X31)</f>
        <v xml:space="preserve"> </v>
      </c>
      <c r="Q107" s="21" t="s">
        <v>22</v>
      </c>
    </row>
    <row r="108" spans="1:18" ht="17.25" hidden="1" customHeight="1">
      <c r="A108" s="82"/>
      <c r="B108" s="85"/>
      <c r="C108" s="88"/>
      <c r="D108" s="91"/>
      <c r="E108" s="96" t="str">
        <f>IF(ISERROR(VLOOKUP(5,[1]作成!$H$1378:$K$1432,3,FALSE))," ",VLOOKUP(5,[1]作成!$H$1378:$K$1432,3,FALSE))</f>
        <v xml:space="preserve"> </v>
      </c>
      <c r="F108" s="97"/>
      <c r="G108" s="33"/>
      <c r="H108" s="23"/>
      <c r="I108" s="22"/>
      <c r="J108" s="33"/>
      <c r="K108" s="23"/>
      <c r="L108" s="22"/>
      <c r="M108" s="33"/>
      <c r="N108" s="23"/>
      <c r="O108" s="22"/>
      <c r="P108" s="16" t="str">
        <f>IF([1]計算!Z31=0," ",[1]計算!Z31)</f>
        <v xml:space="preserve"> </v>
      </c>
      <c r="Q108" s="21" t="s">
        <v>22</v>
      </c>
    </row>
    <row r="109" spans="1:18" ht="17.25" hidden="1" customHeight="1">
      <c r="A109" s="83"/>
      <c r="B109" s="86"/>
      <c r="C109" s="89"/>
      <c r="D109" s="92"/>
      <c r="E109" s="25" t="str">
        <f>IF(ISERROR(VLOOKUP(6,[1]作成!$H$1378:$K$1432,3,FALSE))," ",VLOOKUP(6,[1]作成!$H$1378:$K$1432,3,FALSE))</f>
        <v xml:space="preserve"> </v>
      </c>
      <c r="F109" s="26" t="str">
        <f>IF(ISERROR(VLOOKUP(7,[1]作成!$H$1378:$K$1432,3,FALSE))," ",VLOOKUP(7,[1]作成!$H$1378:$K$1432,3,FALSE))</f>
        <v xml:space="preserve"> </v>
      </c>
      <c r="G109" s="34"/>
      <c r="H109" s="29"/>
      <c r="I109" s="31"/>
      <c r="J109" s="34"/>
      <c r="K109" s="29"/>
      <c r="L109" s="31"/>
      <c r="M109" s="34"/>
      <c r="N109" s="29"/>
      <c r="O109" s="31"/>
      <c r="P109" s="114" t="str">
        <f>IF([1]人数!I37=0," ",[1]人数!I37)</f>
        <v xml:space="preserve"> </v>
      </c>
      <c r="Q109" s="114"/>
    </row>
    <row r="110" spans="1:18" ht="15.95" customHeight="1">
      <c r="A110" s="9"/>
      <c r="B110" s="9" t="s">
        <v>174</v>
      </c>
      <c r="C110" s="37"/>
      <c r="D110" s="9"/>
      <c r="E110" s="9"/>
      <c r="F110" s="9"/>
      <c r="P110" s="9"/>
      <c r="Q110" s="9"/>
      <c r="R110" s="9" t="s">
        <v>2</v>
      </c>
    </row>
    <row r="111" spans="1:18" ht="15.95" customHeight="1">
      <c r="A111" s="9"/>
      <c r="B111" s="9" t="s">
        <v>175</v>
      </c>
      <c r="C111" s="37"/>
      <c r="D111" s="9"/>
      <c r="E111" s="9"/>
      <c r="F111" s="9"/>
      <c r="L111" s="8" t="s">
        <v>176</v>
      </c>
      <c r="M111" s="8"/>
      <c r="N111" s="8"/>
      <c r="P111" s="9"/>
      <c r="Q111" s="9"/>
      <c r="R111" s="9" t="s">
        <v>2</v>
      </c>
    </row>
    <row r="112" spans="1:18" ht="15.95" customHeight="1">
      <c r="A112" s="9"/>
      <c r="B112" s="9" t="s">
        <v>177</v>
      </c>
      <c r="C112" s="37"/>
      <c r="D112" s="9"/>
      <c r="E112" s="9"/>
      <c r="F112" s="9"/>
      <c r="P112" s="9"/>
      <c r="Q112" s="9"/>
      <c r="R112" s="9" t="s">
        <v>2</v>
      </c>
    </row>
    <row r="113" spans="1:18" ht="15.95" hidden="1" customHeight="1">
      <c r="A113" s="9"/>
      <c r="B113" s="9"/>
      <c r="C113" s="37"/>
      <c r="D113" s="9"/>
      <c r="E113" s="9"/>
      <c r="F113" s="9"/>
      <c r="P113" s="9"/>
      <c r="Q113" s="9"/>
      <c r="R113" s="9" t="s">
        <v>193</v>
      </c>
    </row>
    <row r="114" spans="1:18" ht="15.95" hidden="1" customHeight="1">
      <c r="A114" s="9"/>
      <c r="B114" s="9"/>
      <c r="C114" s="37"/>
      <c r="D114" s="9"/>
      <c r="E114" s="9"/>
      <c r="F114" s="9"/>
      <c r="P114" s="9"/>
      <c r="Q114" s="9"/>
    </row>
    <row r="115" spans="1:18" ht="15.95" hidden="1" customHeight="1">
      <c r="A115" s="9"/>
      <c r="B115" s="9"/>
      <c r="C115" s="37"/>
      <c r="D115" s="9"/>
      <c r="E115" s="9"/>
      <c r="F115" s="9"/>
      <c r="P115" s="9"/>
      <c r="Q115" s="9"/>
    </row>
    <row r="116" spans="1:18" ht="15.95" hidden="1" customHeight="1">
      <c r="A116" s="9"/>
      <c r="B116" s="9"/>
      <c r="C116" s="37"/>
      <c r="D116" s="9"/>
      <c r="E116" s="9"/>
      <c r="F116" s="9"/>
      <c r="P116" s="9"/>
      <c r="Q116" s="9"/>
    </row>
    <row r="117" spans="1:18" ht="15.95" hidden="1" customHeight="1">
      <c r="A117" s="9"/>
      <c r="B117" s="9"/>
      <c r="C117" s="37"/>
      <c r="D117" s="9"/>
      <c r="E117" s="9"/>
      <c r="F117" s="9"/>
      <c r="P117" s="9"/>
      <c r="Q117" s="9"/>
    </row>
    <row r="118" spans="1:18" ht="15.95" hidden="1" customHeight="1">
      <c r="A118" s="9"/>
      <c r="B118" s="9"/>
      <c r="C118" s="37"/>
      <c r="D118" s="9"/>
      <c r="E118" s="9"/>
      <c r="F118" s="9"/>
      <c r="P118" s="9"/>
      <c r="Q118" s="9"/>
    </row>
    <row r="119" spans="1:18" ht="15.95" hidden="1" customHeight="1">
      <c r="A119" s="9"/>
      <c r="B119" s="9"/>
      <c r="C119" s="37"/>
      <c r="D119" s="9"/>
      <c r="E119" s="9"/>
      <c r="F119" s="9"/>
      <c r="P119" s="9"/>
      <c r="Q119" s="9"/>
    </row>
    <row r="120" spans="1:18" ht="15.95" hidden="1" customHeight="1">
      <c r="A120" s="9"/>
      <c r="B120" s="9"/>
      <c r="C120" s="37"/>
      <c r="D120" s="9"/>
      <c r="E120" s="9"/>
      <c r="F120" s="9"/>
      <c r="P120" s="9"/>
      <c r="Q120" s="9"/>
    </row>
    <row r="121" spans="1:18" ht="15.95" hidden="1" customHeight="1">
      <c r="A121" s="9"/>
      <c r="B121" s="9"/>
      <c r="C121" s="37"/>
      <c r="D121" s="9"/>
      <c r="E121" s="9"/>
      <c r="F121" s="9"/>
      <c r="P121" s="9"/>
      <c r="Q121" s="9"/>
    </row>
    <row r="122" spans="1:18" ht="15.95" hidden="1" customHeight="1">
      <c r="A122" s="9"/>
      <c r="B122" s="9"/>
      <c r="C122" s="37"/>
      <c r="D122" s="9"/>
      <c r="E122" s="9"/>
      <c r="F122" s="9"/>
      <c r="P122" s="9"/>
      <c r="Q122" s="9"/>
    </row>
    <row r="123" spans="1:18" ht="15.95" hidden="1" customHeight="1">
      <c r="A123" s="9"/>
      <c r="B123" s="9"/>
      <c r="C123" s="37"/>
      <c r="D123" s="9"/>
      <c r="E123" s="9"/>
      <c r="F123" s="9"/>
      <c r="P123" s="9"/>
      <c r="Q123" s="9"/>
    </row>
    <row r="124" spans="1:18" ht="15.95" hidden="1" customHeight="1">
      <c r="A124" s="9"/>
      <c r="B124" s="9"/>
      <c r="C124" s="37"/>
      <c r="D124" s="9"/>
      <c r="E124" s="9"/>
      <c r="F124" s="9"/>
      <c r="P124" s="9"/>
      <c r="Q124" s="9"/>
    </row>
    <row r="125" spans="1:18" ht="15.95" hidden="1" customHeight="1">
      <c r="A125" s="9"/>
      <c r="B125" s="9"/>
      <c r="C125" s="37"/>
      <c r="D125" s="9"/>
      <c r="E125" s="9"/>
      <c r="F125" s="9"/>
      <c r="P125" s="9"/>
      <c r="Q125" s="9"/>
    </row>
    <row r="126" spans="1:18" ht="15.95" hidden="1" customHeight="1">
      <c r="A126" s="9"/>
      <c r="B126" s="9"/>
      <c r="C126" s="37"/>
      <c r="D126" s="9"/>
      <c r="E126" s="9"/>
      <c r="F126" s="9"/>
      <c r="P126" s="9"/>
      <c r="Q126" s="9"/>
    </row>
    <row r="127" spans="1:18" ht="15.95" hidden="1" customHeight="1">
      <c r="A127" s="9"/>
      <c r="B127" s="9"/>
      <c r="C127" s="37"/>
      <c r="D127" s="9"/>
      <c r="E127" s="9"/>
      <c r="F127" s="9"/>
      <c r="P127" s="9"/>
      <c r="Q127" s="9"/>
    </row>
    <row r="128" spans="1:18" ht="15.95" hidden="1" customHeight="1">
      <c r="A128" s="9"/>
      <c r="B128" s="9"/>
      <c r="C128" s="37"/>
      <c r="D128" s="9"/>
      <c r="E128" s="9"/>
      <c r="F128" s="9"/>
      <c r="P128" s="9"/>
      <c r="Q128" s="9"/>
    </row>
    <row r="129" spans="1:17" ht="15.95" hidden="1" customHeight="1">
      <c r="A129" s="9"/>
      <c r="B129" s="9"/>
      <c r="C129" s="37"/>
      <c r="D129" s="9"/>
      <c r="E129" s="9"/>
      <c r="F129" s="9"/>
      <c r="P129" s="9"/>
      <c r="Q129" s="9"/>
    </row>
    <row r="130" spans="1:17" ht="15.95" hidden="1" customHeight="1">
      <c r="A130" s="9"/>
      <c r="B130" s="9"/>
      <c r="C130" s="37"/>
      <c r="D130" s="9"/>
      <c r="E130" s="9"/>
      <c r="F130" s="9"/>
      <c r="P130" s="9"/>
      <c r="Q130" s="9"/>
    </row>
    <row r="131" spans="1:17" ht="15.95" hidden="1" customHeight="1">
      <c r="A131" s="9"/>
      <c r="B131" s="9"/>
      <c r="C131" s="37"/>
      <c r="D131" s="9"/>
      <c r="E131" s="9"/>
      <c r="F131" s="9"/>
      <c r="P131" s="9"/>
      <c r="Q131" s="9"/>
    </row>
    <row r="132" spans="1:17"/>
    <row r="133" spans="1:17"/>
  </sheetData>
  <sheetProtection autoFilter="0"/>
  <autoFilter ref="R1:R131">
    <filterColumn colId="0">
      <customFilters>
        <customFilter operator="notEqual" val=" "/>
      </customFilters>
    </filterColumn>
  </autoFilter>
  <mergeCells count="195">
    <mergeCell ref="P105:Q105"/>
    <mergeCell ref="A98:A101"/>
    <mergeCell ref="B98:B101"/>
    <mergeCell ref="C98:C101"/>
    <mergeCell ref="D98:D101"/>
    <mergeCell ref="E98:F98"/>
    <mergeCell ref="E99:F99"/>
    <mergeCell ref="E100:F100"/>
    <mergeCell ref="A94:A97"/>
    <mergeCell ref="B94:B97"/>
    <mergeCell ref="C94:C97"/>
    <mergeCell ref="D94:D97"/>
    <mergeCell ref="E94:F94"/>
    <mergeCell ref="E95:F95"/>
    <mergeCell ref="E96:F96"/>
    <mergeCell ref="P97:Q97"/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A86:A89"/>
    <mergeCell ref="B86:B89"/>
    <mergeCell ref="C86:Q89"/>
    <mergeCell ref="A90:A93"/>
    <mergeCell ref="B90:B93"/>
    <mergeCell ref="C90:C93"/>
    <mergeCell ref="D90:D93"/>
    <mergeCell ref="E90:F90"/>
    <mergeCell ref="E91:F91"/>
    <mergeCell ref="E92:F92"/>
    <mergeCell ref="P93:Q93"/>
    <mergeCell ref="P81:Q81"/>
    <mergeCell ref="A82:A85"/>
    <mergeCell ref="B82:B85"/>
    <mergeCell ref="C82:C85"/>
    <mergeCell ref="D82:D85"/>
    <mergeCell ref="E82:F82"/>
    <mergeCell ref="E83:F83"/>
    <mergeCell ref="E84:F84"/>
    <mergeCell ref="P85:Q85"/>
    <mergeCell ref="A78:A81"/>
    <mergeCell ref="B78:B81"/>
    <mergeCell ref="C78:C81"/>
    <mergeCell ref="D78:D81"/>
    <mergeCell ref="E78:F78"/>
    <mergeCell ref="E79:F79"/>
    <mergeCell ref="E80:F80"/>
    <mergeCell ref="P73:Q73"/>
    <mergeCell ref="A74:A77"/>
    <mergeCell ref="B74:B77"/>
    <mergeCell ref="C74:C77"/>
    <mergeCell ref="D74:D77"/>
    <mergeCell ref="E74:F74"/>
    <mergeCell ref="E75:F75"/>
    <mergeCell ref="E76:F76"/>
    <mergeCell ref="P77:Q77"/>
    <mergeCell ref="A70:A73"/>
    <mergeCell ref="B70:B73"/>
    <mergeCell ref="C70:C73"/>
    <mergeCell ref="D70:D73"/>
    <mergeCell ref="E70:F70"/>
    <mergeCell ref="E71:F71"/>
    <mergeCell ref="E72:F72"/>
    <mergeCell ref="P65:Q65"/>
    <mergeCell ref="A66:A69"/>
    <mergeCell ref="B66:B69"/>
    <mergeCell ref="C66:C69"/>
    <mergeCell ref="D66:D69"/>
    <mergeCell ref="E66:F66"/>
    <mergeCell ref="E67:F67"/>
    <mergeCell ref="E68:F68"/>
    <mergeCell ref="P69:Q69"/>
    <mergeCell ref="A62:A65"/>
    <mergeCell ref="B62:B65"/>
    <mergeCell ref="C62:C65"/>
    <mergeCell ref="D62:D65"/>
    <mergeCell ref="E62:F62"/>
    <mergeCell ref="E63:F63"/>
    <mergeCell ref="E64:F64"/>
    <mergeCell ref="P57:Q57"/>
    <mergeCell ref="A58:A61"/>
    <mergeCell ref="B58:B61"/>
    <mergeCell ref="C58:C61"/>
    <mergeCell ref="D58:D61"/>
    <mergeCell ref="E58:F58"/>
    <mergeCell ref="E59:F59"/>
    <mergeCell ref="H59:I59"/>
    <mergeCell ref="E60:F60"/>
    <mergeCell ref="P61:Q61"/>
    <mergeCell ref="A54:A57"/>
    <mergeCell ref="B54:B57"/>
    <mergeCell ref="C54:C57"/>
    <mergeCell ref="D54:D57"/>
    <mergeCell ref="E54:F54"/>
    <mergeCell ref="E55:F55"/>
    <mergeCell ref="E56:F56"/>
    <mergeCell ref="A50:A53"/>
    <mergeCell ref="B50:B53"/>
    <mergeCell ref="C50:C53"/>
    <mergeCell ref="D50:D53"/>
    <mergeCell ref="E50:F50"/>
    <mergeCell ref="E51:F51"/>
    <mergeCell ref="E52:F52"/>
    <mergeCell ref="P53:Q53"/>
    <mergeCell ref="A46:A49"/>
    <mergeCell ref="B46:B49"/>
    <mergeCell ref="C46:C49"/>
    <mergeCell ref="D46:D49"/>
    <mergeCell ref="E46:F46"/>
    <mergeCell ref="E47:F47"/>
    <mergeCell ref="E48:F48"/>
    <mergeCell ref="A42:A45"/>
    <mergeCell ref="B42:B45"/>
    <mergeCell ref="C42:C45"/>
    <mergeCell ref="D42:D45"/>
    <mergeCell ref="E42:F42"/>
    <mergeCell ref="E43:F43"/>
    <mergeCell ref="E44:F44"/>
    <mergeCell ref="P45:Q45"/>
    <mergeCell ref="P49:Q49"/>
    <mergeCell ref="P33:Q33"/>
    <mergeCell ref="A34:A37"/>
    <mergeCell ref="B34:Q37"/>
    <mergeCell ref="A38:A41"/>
    <mergeCell ref="B38:B41"/>
    <mergeCell ref="C38:C41"/>
    <mergeCell ref="D38:D41"/>
    <mergeCell ref="E38:F38"/>
    <mergeCell ref="E39:F39"/>
    <mergeCell ref="E40:F40"/>
    <mergeCell ref="A30:A33"/>
    <mergeCell ref="B30:B33"/>
    <mergeCell ref="C30:C33"/>
    <mergeCell ref="D30:D33"/>
    <mergeCell ref="E30:F30"/>
    <mergeCell ref="E31:F31"/>
    <mergeCell ref="E32:F32"/>
    <mergeCell ref="P41:Q41"/>
    <mergeCell ref="A22:A25"/>
    <mergeCell ref="B22:B25"/>
    <mergeCell ref="C22:Q25"/>
    <mergeCell ref="A26:A29"/>
    <mergeCell ref="B26:B29"/>
    <mergeCell ref="C26:Q29"/>
    <mergeCell ref="P13:Q13"/>
    <mergeCell ref="A14:A17"/>
    <mergeCell ref="B14:B17"/>
    <mergeCell ref="C14:Q17"/>
    <mergeCell ref="A18:A21"/>
    <mergeCell ref="B18:B21"/>
    <mergeCell ref="C18:Q21"/>
    <mergeCell ref="B10:B13"/>
    <mergeCell ref="C10:C13"/>
    <mergeCell ref="D10:D13"/>
    <mergeCell ref="E10:F10"/>
    <mergeCell ref="E11:F11"/>
    <mergeCell ref="E12:F12"/>
    <mergeCell ref="A6:A9"/>
    <mergeCell ref="B6:B9"/>
    <mergeCell ref="C6:C9"/>
    <mergeCell ref="D6:D9"/>
    <mergeCell ref="E6:F6"/>
    <mergeCell ref="S6:S17"/>
    <mergeCell ref="E7:F7"/>
    <mergeCell ref="E8:F8"/>
    <mergeCell ref="P9:Q9"/>
    <mergeCell ref="A10:A13"/>
    <mergeCell ref="A2:A5"/>
    <mergeCell ref="B2:B5"/>
    <mergeCell ref="C2:F3"/>
    <mergeCell ref="G2:I3"/>
    <mergeCell ref="J2:L3"/>
    <mergeCell ref="M2:O3"/>
    <mergeCell ref="P2:Q2"/>
    <mergeCell ref="P3:Q3"/>
    <mergeCell ref="C4:C5"/>
    <mergeCell ref="D4:D5"/>
    <mergeCell ref="E4:F5"/>
    <mergeCell ref="G4:I5"/>
    <mergeCell ref="J4:L5"/>
    <mergeCell ref="M4:O5"/>
    <mergeCell ref="P4:Q4"/>
    <mergeCell ref="P5:Q5"/>
  </mergeCells>
  <phoneticPr fontId="3"/>
  <pageMargins left="0.51181102362204722" right="0.31496062992125984" top="0.35433070866141736" bottom="0.15748031496062992" header="0.31496062992125984" footer="0.31496062992125984"/>
  <pageSetup paperSize="9" scale="4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FFFF00"/>
    <pageSetUpPr fitToPage="1"/>
  </sheetPr>
  <dimension ref="A1:S133"/>
  <sheetViews>
    <sheetView view="pageBreakPreview" topLeftCell="A49" zoomScale="90" zoomScaleNormal="100" zoomScaleSheetLayoutView="90" workbookViewId="0">
      <selection activeCell="G54" sqref="G54:L57"/>
    </sheetView>
  </sheetViews>
  <sheetFormatPr defaultColWidth="0" defaultRowHeight="13.5" customHeight="1" zeroHeight="1"/>
  <cols>
    <col min="1" max="1" width="5.75" style="1" customWidth="1"/>
    <col min="2" max="2" width="3" style="1" customWidth="1"/>
    <col min="3" max="3" width="17.75" style="38" customWidth="1"/>
    <col min="4" max="4" width="4.375" style="1" customWidth="1"/>
    <col min="5" max="6" width="17.75" style="1" customWidth="1"/>
    <col min="7" max="15" width="10.625" style="9" customWidth="1"/>
    <col min="16" max="16" width="11.5" style="1" customWidth="1"/>
    <col min="17" max="17" width="3.5" style="1" customWidth="1"/>
    <col min="18" max="18" width="3.5" style="9" customWidth="1"/>
    <col min="19" max="19" width="8.75" style="1" customWidth="1"/>
    <col min="20" max="16384" width="8.75" style="1" hidden="1"/>
  </cols>
  <sheetData>
    <row r="1" spans="1:19" ht="45" customHeight="1">
      <c r="B1" s="2"/>
      <c r="C1" s="3"/>
      <c r="D1" s="4"/>
      <c r="E1" s="5">
        <f>[1]作成!B1</f>
        <v>5</v>
      </c>
      <c r="F1" s="6" t="s">
        <v>0</v>
      </c>
      <c r="G1" s="7"/>
      <c r="H1" s="7"/>
      <c r="I1" s="8"/>
      <c r="O1" s="10"/>
      <c r="P1" s="11" t="s">
        <v>194</v>
      </c>
      <c r="Q1" s="12"/>
      <c r="R1" s="9" t="s">
        <v>2</v>
      </c>
    </row>
    <row r="2" spans="1:19" ht="13.5" customHeight="1">
      <c r="A2" s="39" t="s">
        <v>3</v>
      </c>
      <c r="B2" s="39" t="s">
        <v>4</v>
      </c>
      <c r="C2" s="42" t="s">
        <v>5</v>
      </c>
      <c r="D2" s="43"/>
      <c r="E2" s="43"/>
      <c r="F2" s="44"/>
      <c r="G2" s="48" t="s">
        <v>6</v>
      </c>
      <c r="H2" s="49"/>
      <c r="I2" s="50"/>
      <c r="J2" s="48" t="s">
        <v>7</v>
      </c>
      <c r="K2" s="49"/>
      <c r="L2" s="50"/>
      <c r="M2" s="48" t="s">
        <v>8</v>
      </c>
      <c r="N2" s="49"/>
      <c r="O2" s="50"/>
      <c r="P2" s="54" t="s">
        <v>195</v>
      </c>
      <c r="Q2" s="54"/>
      <c r="R2" s="9" t="s">
        <v>181</v>
      </c>
    </row>
    <row r="3" spans="1:19" ht="13.5" customHeight="1">
      <c r="A3" s="40"/>
      <c r="B3" s="40"/>
      <c r="C3" s="45"/>
      <c r="D3" s="46"/>
      <c r="E3" s="46"/>
      <c r="F3" s="47"/>
      <c r="G3" s="51"/>
      <c r="H3" s="52"/>
      <c r="I3" s="53"/>
      <c r="J3" s="51"/>
      <c r="K3" s="52"/>
      <c r="L3" s="53"/>
      <c r="M3" s="51"/>
      <c r="N3" s="52"/>
      <c r="O3" s="53"/>
      <c r="P3" s="54" t="s">
        <v>10</v>
      </c>
      <c r="Q3" s="54"/>
      <c r="R3" s="9" t="s">
        <v>2</v>
      </c>
    </row>
    <row r="4" spans="1:19" ht="13.5" customHeight="1">
      <c r="A4" s="40"/>
      <c r="B4" s="40"/>
      <c r="C4" s="55" t="s">
        <v>11</v>
      </c>
      <c r="D4" s="57" t="s">
        <v>12</v>
      </c>
      <c r="E4" s="59" t="s">
        <v>196</v>
      </c>
      <c r="F4" s="60"/>
      <c r="G4" s="63" t="s">
        <v>14</v>
      </c>
      <c r="H4" s="64"/>
      <c r="I4" s="65"/>
      <c r="J4" s="69" t="s">
        <v>15</v>
      </c>
      <c r="K4" s="70"/>
      <c r="L4" s="71"/>
      <c r="M4" s="75" t="s">
        <v>16</v>
      </c>
      <c r="N4" s="76"/>
      <c r="O4" s="77"/>
      <c r="P4" s="54" t="s">
        <v>17</v>
      </c>
      <c r="Q4" s="54"/>
      <c r="R4" s="9" t="s">
        <v>181</v>
      </c>
    </row>
    <row r="5" spans="1:19" ht="13.5" customHeight="1">
      <c r="A5" s="41"/>
      <c r="B5" s="41"/>
      <c r="C5" s="56"/>
      <c r="D5" s="58"/>
      <c r="E5" s="61"/>
      <c r="F5" s="62"/>
      <c r="G5" s="66"/>
      <c r="H5" s="67"/>
      <c r="I5" s="68"/>
      <c r="J5" s="72"/>
      <c r="K5" s="73"/>
      <c r="L5" s="74"/>
      <c r="M5" s="78"/>
      <c r="N5" s="79"/>
      <c r="O5" s="80"/>
      <c r="P5" s="54" t="s">
        <v>18</v>
      </c>
      <c r="Q5" s="54"/>
      <c r="R5" s="9" t="s">
        <v>46</v>
      </c>
    </row>
    <row r="6" spans="1:19" ht="17.25" hidden="1" customHeight="1">
      <c r="A6" s="81" t="str">
        <f ca="1">IF([1]人数!$F12=0," ",[1]人数!$F12)</f>
        <v xml:space="preserve"> </v>
      </c>
      <c r="B6" s="84" t="s">
        <v>19</v>
      </c>
      <c r="C6" s="87" t="str">
        <f>IF(ISERROR(VLOOKUP(1,[1]作成!$H$3:$K$57,3,FALSE))," ",VLOOKUP(1,[1]作成!$H$3:$K$57,3,FALSE))</f>
        <v xml:space="preserve"> </v>
      </c>
      <c r="D6" s="90" t="str">
        <f>IF(ISERROR(VLOOKUP(2,[1]作成!$H$3:$K$57,4,FALSE))," ",VLOOKUP(2,[1]作成!$H$3:$K$57,4,FALSE))</f>
        <v xml:space="preserve"> </v>
      </c>
      <c r="E6" s="93" t="str">
        <f>IF(ISERROR(VLOOKUP(3,[1]作成!$H$3:$K$57,3,FALSE))," ",VLOOKUP(3,[1]作成!$H$3:$K$57,3,FALSE))</f>
        <v xml:space="preserve"> </v>
      </c>
      <c r="F6" s="94"/>
      <c r="G6" s="13"/>
      <c r="H6" s="14"/>
      <c r="I6" s="15"/>
      <c r="J6" s="13"/>
      <c r="K6" s="14"/>
      <c r="L6" s="15"/>
      <c r="M6" s="14"/>
      <c r="N6" s="14"/>
      <c r="O6" s="14"/>
      <c r="P6" s="16" t="str">
        <f>IF([1]計算!U6=0," ",[1]計算!U6)</f>
        <v xml:space="preserve"> </v>
      </c>
      <c r="Q6" s="17" t="s">
        <v>105</v>
      </c>
      <c r="S6" s="95" t="s">
        <v>21</v>
      </c>
    </row>
    <row r="7" spans="1:19" ht="17.25" hidden="1" customHeight="1">
      <c r="A7" s="82"/>
      <c r="B7" s="85"/>
      <c r="C7" s="88"/>
      <c r="D7" s="91"/>
      <c r="E7" s="96" t="str">
        <f>IF(ISERROR(VLOOKUP(4,[1]作成!$H$3:$K$57,3,FALSE))," ",VLOOKUP(4,[1]作成!$H$3:$K$57,3,FALSE))</f>
        <v xml:space="preserve"> </v>
      </c>
      <c r="F7" s="97"/>
      <c r="G7" s="18"/>
      <c r="H7" s="19"/>
      <c r="I7" s="20"/>
      <c r="J7" s="18"/>
      <c r="K7" s="19"/>
      <c r="L7" s="20"/>
      <c r="M7" s="19"/>
      <c r="N7" s="19"/>
      <c r="O7" s="19"/>
      <c r="P7" s="16" t="str">
        <f>IF([1]計算!X6=0," ",[1]計算!X6)</f>
        <v xml:space="preserve"> </v>
      </c>
      <c r="Q7" s="21" t="s">
        <v>87</v>
      </c>
      <c r="S7" s="95"/>
    </row>
    <row r="8" spans="1:19" ht="17.25" hidden="1" customHeight="1">
      <c r="A8" s="82"/>
      <c r="B8" s="85"/>
      <c r="C8" s="88"/>
      <c r="D8" s="91"/>
      <c r="E8" s="96" t="str">
        <f>IF(ISERROR(VLOOKUP(5,[1]作成!$H$3:$K$57,3,FALSE))," ",VLOOKUP(5,[1]作成!$H$3:$K$57,3,FALSE))</f>
        <v xml:space="preserve"> </v>
      </c>
      <c r="F8" s="97"/>
      <c r="G8" s="18"/>
      <c r="H8" s="19"/>
      <c r="I8" s="20"/>
      <c r="J8" s="18"/>
      <c r="K8" s="19"/>
      <c r="L8" s="22"/>
      <c r="M8" s="19"/>
      <c r="N8" s="19"/>
      <c r="O8" s="23"/>
      <c r="P8" s="16" t="str">
        <f>IF([1]計算!Z6=0," ",[1]計算!Z6)</f>
        <v xml:space="preserve"> </v>
      </c>
      <c r="Q8" s="21" t="s">
        <v>87</v>
      </c>
      <c r="S8" s="95"/>
    </row>
    <row r="9" spans="1:19" ht="17.25" hidden="1" customHeight="1">
      <c r="A9" s="83"/>
      <c r="B9" s="86"/>
      <c r="C9" s="89"/>
      <c r="D9" s="92"/>
      <c r="E9" s="24" t="str">
        <f>IF(ISERROR(VLOOKUP(6,[1]作成!$H$3:$K$57,3,FALSE))," ",VLOOKUP(6,[1]作成!$H$3:$K$57,3,FALSE))</f>
        <v xml:space="preserve"> </v>
      </c>
      <c r="F9" s="24" t="str">
        <f>IF(ISERROR(VLOOKUP(7,[1]作成!$H$3:$K$57,3,FALSE))," ",VLOOKUP(7,[1]作成!$H$3:$K$57,3,FALSE))</f>
        <v xml:space="preserve"> </v>
      </c>
      <c r="G9" s="18"/>
      <c r="H9" s="19"/>
      <c r="I9" s="22"/>
      <c r="J9" s="18"/>
      <c r="K9" s="19"/>
      <c r="L9" s="22"/>
      <c r="M9" s="19"/>
      <c r="N9" s="19"/>
      <c r="O9" s="23"/>
      <c r="P9" s="98" t="str">
        <f>IF([1]人数!I12=0," ",[1]人数!I12)</f>
        <v xml:space="preserve"> </v>
      </c>
      <c r="Q9" s="99"/>
      <c r="S9" s="95"/>
    </row>
    <row r="10" spans="1:19" ht="17.25" hidden="1" customHeight="1">
      <c r="A10" s="81" t="str">
        <f ca="1">IF([1]人数!$F13=0," ",[1]人数!$F13)</f>
        <v xml:space="preserve"> </v>
      </c>
      <c r="B10" s="100" t="s">
        <v>23</v>
      </c>
      <c r="C10" s="87" t="str">
        <f>IF(ISERROR(VLOOKUP(1,[1]作成!$H$58:$K$112,3,FALSE))," ",VLOOKUP(1,[1]作成!$H$58:$K$112,3,FALSE))</f>
        <v xml:space="preserve"> </v>
      </c>
      <c r="D10" s="90" t="str">
        <f>IF(ISERROR(VLOOKUP(2,[1]作成!$H$58:$K$112,4,FALSE))," ",VLOOKUP(2,[1]作成!$H$58:$K$112,4,FALSE))</f>
        <v xml:space="preserve"> </v>
      </c>
      <c r="E10" s="93" t="str">
        <f>IF(ISERROR(VLOOKUP(3,[1]作成!$H$58:$K$112,3,FALSE))," ",VLOOKUP(3,[1]作成!$H$58:$K$112,3,FALSE))</f>
        <v xml:space="preserve"> </v>
      </c>
      <c r="F10" s="94"/>
      <c r="G10" s="13"/>
      <c r="H10" s="14"/>
      <c r="I10" s="14"/>
      <c r="J10" s="13"/>
      <c r="K10" s="14"/>
      <c r="L10" s="15"/>
      <c r="M10" s="14"/>
      <c r="N10" s="14"/>
      <c r="O10" s="15"/>
      <c r="P10" s="16" t="str">
        <f>IF([1]計算!U7=0," ",[1]計算!U7)</f>
        <v xml:space="preserve"> </v>
      </c>
      <c r="Q10" s="17" t="s">
        <v>158</v>
      </c>
      <c r="S10" s="95"/>
    </row>
    <row r="11" spans="1:19" ht="17.25" hidden="1" customHeight="1">
      <c r="A11" s="82"/>
      <c r="B11" s="100"/>
      <c r="C11" s="88"/>
      <c r="D11" s="91"/>
      <c r="E11" s="96" t="str">
        <f>IF(ISERROR(VLOOKUP(4,[1]作成!$H$58:$K$112,3,FALSE))," ",VLOOKUP(4,[1]作成!$H$58:$K$112,3,FALSE))</f>
        <v xml:space="preserve"> </v>
      </c>
      <c r="F11" s="97"/>
      <c r="G11" s="18"/>
      <c r="H11" s="19"/>
      <c r="I11" s="23"/>
      <c r="J11" s="18"/>
      <c r="K11" s="19"/>
      <c r="L11" s="20"/>
      <c r="M11" s="19"/>
      <c r="N11" s="19"/>
      <c r="O11" s="20"/>
      <c r="P11" s="16" t="str">
        <f>IF([1]計算!X7=0," ",[1]計算!X7)</f>
        <v xml:space="preserve"> </v>
      </c>
      <c r="Q11" s="21" t="s">
        <v>87</v>
      </c>
      <c r="S11" s="95"/>
    </row>
    <row r="12" spans="1:19" ht="17.25" hidden="1" customHeight="1">
      <c r="A12" s="82"/>
      <c r="B12" s="100"/>
      <c r="C12" s="88"/>
      <c r="D12" s="91"/>
      <c r="E12" s="96" t="str">
        <f>IF(ISERROR(VLOOKUP(5,[1]作成!$H$58:$K$112,3,FALSE))," ",VLOOKUP(5,[1]作成!$H$58:$K$112,3,FALSE))</f>
        <v xml:space="preserve"> </v>
      </c>
      <c r="F12" s="97"/>
      <c r="G12" s="18"/>
      <c r="H12" s="19"/>
      <c r="I12" s="23"/>
      <c r="J12" s="18"/>
      <c r="K12" s="19"/>
      <c r="L12" s="20"/>
      <c r="M12" s="19"/>
      <c r="N12" s="19"/>
      <c r="O12" s="22"/>
      <c r="P12" s="16" t="str">
        <f>IF([1]計算!Z7=0," ",[1]計算!Z7)</f>
        <v xml:space="preserve"> </v>
      </c>
      <c r="Q12" s="21" t="s">
        <v>184</v>
      </c>
      <c r="S12" s="95"/>
    </row>
    <row r="13" spans="1:19" ht="17.25" hidden="1" customHeight="1">
      <c r="A13" s="83"/>
      <c r="B13" s="100"/>
      <c r="C13" s="89"/>
      <c r="D13" s="92"/>
      <c r="E13" s="25" t="str">
        <f>IF(ISERROR(VLOOKUP(6,[1]作成!$H$58:$K$112,3,FALSE))," ",VLOOKUP(6,[1]作成!$H$58:$K$112,3,FALSE))</f>
        <v xml:space="preserve"> </v>
      </c>
      <c r="F13" s="26" t="str">
        <f>IF(ISERROR(VLOOKUP(7,[1]作成!$H$58:$K$112,3,FALSE))," ",VLOOKUP(7,[1]作成!$H$58:$K$112,3,FALSE))</f>
        <v xml:space="preserve"> </v>
      </c>
      <c r="G13" s="27"/>
      <c r="H13" s="28"/>
      <c r="I13" s="29"/>
      <c r="J13" s="27"/>
      <c r="K13" s="28"/>
      <c r="L13" s="30"/>
      <c r="M13" s="28"/>
      <c r="N13" s="28"/>
      <c r="O13" s="31"/>
      <c r="P13" s="98" t="str">
        <f>IF([1]人数!I13=0," ",[1]人数!I13)</f>
        <v xml:space="preserve"> </v>
      </c>
      <c r="Q13" s="99"/>
      <c r="S13" s="95"/>
    </row>
    <row r="14" spans="1:19" ht="13.5" customHeight="1">
      <c r="A14" s="81">
        <f ca="1">IF([1]人数!$F14=0," ",[1]人数!$F14)</f>
        <v>1</v>
      </c>
      <c r="B14" s="100" t="s">
        <v>24</v>
      </c>
      <c r="C14" s="101" t="s">
        <v>25</v>
      </c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3"/>
      <c r="R14" s="9" t="s">
        <v>2</v>
      </c>
      <c r="S14" s="95"/>
    </row>
    <row r="15" spans="1:19" ht="13.5" customHeight="1">
      <c r="A15" s="82"/>
      <c r="B15" s="100"/>
      <c r="C15" s="104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6"/>
      <c r="R15" s="9" t="s">
        <v>2</v>
      </c>
      <c r="S15" s="95"/>
    </row>
    <row r="16" spans="1:19" ht="13.5" customHeight="1">
      <c r="A16" s="82"/>
      <c r="B16" s="100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6"/>
      <c r="R16" s="9" t="s">
        <v>2</v>
      </c>
      <c r="S16" s="95"/>
    </row>
    <row r="17" spans="1:19" ht="13.5" customHeight="1">
      <c r="A17" s="83"/>
      <c r="B17" s="100"/>
      <c r="C17" s="107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9"/>
      <c r="R17" s="9" t="s">
        <v>2</v>
      </c>
      <c r="S17" s="95"/>
    </row>
    <row r="18" spans="1:19" ht="13.5" customHeight="1">
      <c r="A18" s="81">
        <f ca="1">IF([1]人数!$F15=0," ",[1]人数!$F15)</f>
        <v>2</v>
      </c>
      <c r="B18" s="100" t="s">
        <v>28</v>
      </c>
      <c r="C18" s="101" t="s">
        <v>29</v>
      </c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3"/>
      <c r="R18" s="9" t="s">
        <v>30</v>
      </c>
    </row>
    <row r="19" spans="1:19" ht="13.5" customHeight="1">
      <c r="A19" s="82"/>
      <c r="B19" s="100"/>
      <c r="C19" s="104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6"/>
      <c r="R19" s="9" t="s">
        <v>30</v>
      </c>
    </row>
    <row r="20" spans="1:19" ht="13.5" customHeight="1">
      <c r="A20" s="82"/>
      <c r="B20" s="100"/>
      <c r="C20" s="104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6"/>
      <c r="R20" s="9" t="s">
        <v>30</v>
      </c>
    </row>
    <row r="21" spans="1:19" ht="13.5" customHeight="1">
      <c r="A21" s="83"/>
      <c r="B21" s="100"/>
      <c r="C21" s="107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9"/>
      <c r="R21" s="9" t="s">
        <v>181</v>
      </c>
    </row>
    <row r="22" spans="1:19" ht="13.5" customHeight="1">
      <c r="A22" s="81">
        <f ca="1">IF([1]人数!$F16=0," ",[1]人数!$F16)</f>
        <v>3</v>
      </c>
      <c r="B22" s="100" t="s">
        <v>31</v>
      </c>
      <c r="C22" s="101" t="s">
        <v>32</v>
      </c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3"/>
      <c r="R22" s="9" t="s">
        <v>30</v>
      </c>
    </row>
    <row r="23" spans="1:19" ht="13.5" customHeight="1">
      <c r="A23" s="82"/>
      <c r="B23" s="100"/>
      <c r="C23" s="104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6"/>
      <c r="R23" s="9" t="s">
        <v>33</v>
      </c>
    </row>
    <row r="24" spans="1:19" ht="13.5" customHeight="1">
      <c r="A24" s="82"/>
      <c r="B24" s="100"/>
      <c r="C24" s="104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6"/>
      <c r="R24" s="9" t="s">
        <v>33</v>
      </c>
    </row>
    <row r="25" spans="1:19" ht="13.5" customHeight="1">
      <c r="A25" s="83"/>
      <c r="B25" s="100"/>
      <c r="C25" s="107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9"/>
      <c r="R25" s="9" t="s">
        <v>33</v>
      </c>
    </row>
    <row r="26" spans="1:19" ht="13.5" customHeight="1">
      <c r="A26" s="81">
        <f ca="1">IF([1]人数!$F17=0," ",[1]人数!$F17)</f>
        <v>6</v>
      </c>
      <c r="B26" s="84" t="s">
        <v>19</v>
      </c>
      <c r="C26" s="101" t="s">
        <v>34</v>
      </c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3"/>
      <c r="R26" s="9" t="s">
        <v>33</v>
      </c>
    </row>
    <row r="27" spans="1:19" ht="13.5" customHeight="1">
      <c r="A27" s="82"/>
      <c r="B27" s="85"/>
      <c r="C27" s="104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6"/>
      <c r="R27" s="9" t="s">
        <v>30</v>
      </c>
    </row>
    <row r="28" spans="1:19" ht="13.5" customHeight="1">
      <c r="A28" s="82"/>
      <c r="B28" s="85"/>
      <c r="C28" s="104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6"/>
      <c r="R28" s="9" t="s">
        <v>33</v>
      </c>
    </row>
    <row r="29" spans="1:19" ht="13.5" customHeight="1">
      <c r="A29" s="83"/>
      <c r="B29" s="86"/>
      <c r="C29" s="107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9"/>
      <c r="R29" s="9" t="s">
        <v>33</v>
      </c>
    </row>
    <row r="30" spans="1:19" ht="17.25" customHeight="1">
      <c r="A30" s="81">
        <f ca="1">IF([1]人数!$F18=0," ",[1]人数!$F18)</f>
        <v>7</v>
      </c>
      <c r="B30" s="100" t="s">
        <v>23</v>
      </c>
      <c r="C30" s="124" t="s">
        <v>197</v>
      </c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6"/>
      <c r="R30" s="9" t="s">
        <v>26</v>
      </c>
    </row>
    <row r="31" spans="1:19" ht="17.25" customHeight="1">
      <c r="A31" s="82"/>
      <c r="B31" s="100"/>
      <c r="C31" s="127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9"/>
      <c r="R31" s="9" t="s">
        <v>26</v>
      </c>
    </row>
    <row r="32" spans="1:19" ht="17.25" customHeight="1">
      <c r="A32" s="82"/>
      <c r="B32" s="100"/>
      <c r="C32" s="127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9"/>
      <c r="R32" s="9" t="s">
        <v>100</v>
      </c>
    </row>
    <row r="33" spans="1:18" ht="17.25" customHeight="1">
      <c r="A33" s="83"/>
      <c r="B33" s="100"/>
      <c r="C33" s="130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2"/>
      <c r="R33" s="9" t="s">
        <v>26</v>
      </c>
    </row>
    <row r="34" spans="1:18" ht="17.25" customHeight="1">
      <c r="A34" s="81">
        <f ca="1">IF([1]人数!$F19=0," ",[1]人数!$F19)</f>
        <v>8</v>
      </c>
      <c r="B34" s="100" t="s">
        <v>24</v>
      </c>
      <c r="C34" s="87" t="str">
        <f>IF(ISERROR(VLOOKUP(1,[1]作成!$H$388:$K$442,3,FALSE))," ",VLOOKUP(1,[1]作成!$H$388:$K$442,3,FALSE))</f>
        <v>ごはん</v>
      </c>
      <c r="D34" s="90" t="str">
        <f>IF(ISERROR(VLOOKUP(2,[1]作成!$H$388:$K$442,4,FALSE))," ",VLOOKUP(2,[1]作成!$H$388:$K$442,4,FALSE))</f>
        <v>牛乳</v>
      </c>
      <c r="E34" s="93" t="str">
        <f>IF(ISERROR(VLOOKUP(3,[1]作成!$H$388:$K$442,3,FALSE))," ",VLOOKUP(3,[1]作成!$H$388:$K$442,3,FALSE))</f>
        <v>さばのみそに</v>
      </c>
      <c r="F34" s="94"/>
      <c r="G34" s="18" t="s">
        <v>36</v>
      </c>
      <c r="H34" s="19" t="s">
        <v>37</v>
      </c>
      <c r="I34" s="20"/>
      <c r="J34" s="18" t="s">
        <v>39</v>
      </c>
      <c r="K34" s="19" t="s">
        <v>40</v>
      </c>
      <c r="L34" s="20"/>
      <c r="M34" s="19" t="s">
        <v>38</v>
      </c>
      <c r="N34" s="19"/>
      <c r="O34" s="20"/>
      <c r="P34" s="16">
        <f>IF([1]計算!U13=0," ",[1]計算!U13)</f>
        <v>680.21300000000008</v>
      </c>
      <c r="Q34" s="17" t="s">
        <v>158</v>
      </c>
      <c r="R34" s="9" t="s">
        <v>26</v>
      </c>
    </row>
    <row r="35" spans="1:18" ht="17.25" customHeight="1">
      <c r="A35" s="82"/>
      <c r="B35" s="100"/>
      <c r="C35" s="88"/>
      <c r="D35" s="91"/>
      <c r="E35" s="96" t="str">
        <f>IF(ISERROR(VLOOKUP(4,[1]作成!$H$388:$K$442,3,FALSE))," ",VLOOKUP(4,[1]作成!$H$388:$K$442,3,FALSE))</f>
        <v>こんぶあえ</v>
      </c>
      <c r="F35" s="97"/>
      <c r="G35" s="18" t="s">
        <v>41</v>
      </c>
      <c r="H35" s="19" t="s">
        <v>42</v>
      </c>
      <c r="I35" s="20"/>
      <c r="J35" s="18" t="s">
        <v>44</v>
      </c>
      <c r="K35" s="19" t="s">
        <v>45</v>
      </c>
      <c r="L35" s="20"/>
      <c r="M35" s="19" t="s">
        <v>43</v>
      </c>
      <c r="N35" s="19"/>
      <c r="O35" s="20"/>
      <c r="P35" s="16">
        <f>IF([1]計算!X13=0," ",[1]計算!X13)</f>
        <v>28.001099999999997</v>
      </c>
      <c r="Q35" s="21" t="s">
        <v>110</v>
      </c>
      <c r="R35" s="9" t="s">
        <v>27</v>
      </c>
    </row>
    <row r="36" spans="1:18" ht="17.25" customHeight="1">
      <c r="A36" s="82"/>
      <c r="B36" s="100"/>
      <c r="C36" s="88"/>
      <c r="D36" s="91"/>
      <c r="E36" s="96" t="str">
        <f>IF(ISERROR(VLOOKUP(5,[1]作成!$H$388:$K$442,3,FALSE))," ",VLOOKUP(5,[1]作成!$H$388:$K$442,3,FALSE))</f>
        <v>さつきじる</v>
      </c>
      <c r="F36" s="97"/>
      <c r="G36" s="18" t="s">
        <v>47</v>
      </c>
      <c r="H36" s="19" t="s">
        <v>47</v>
      </c>
      <c r="I36" s="22"/>
      <c r="J36" s="18" t="s">
        <v>49</v>
      </c>
      <c r="K36" s="19" t="s">
        <v>50</v>
      </c>
      <c r="L36" s="20"/>
      <c r="M36" s="19" t="s">
        <v>48</v>
      </c>
      <c r="N36" s="23"/>
      <c r="O36" s="20"/>
      <c r="P36" s="16">
        <f>IF([1]計算!Z13=0," ",[1]計算!Z13)</f>
        <v>22.832199999999997</v>
      </c>
      <c r="Q36" s="21" t="s">
        <v>110</v>
      </c>
      <c r="R36" s="9" t="s">
        <v>27</v>
      </c>
    </row>
    <row r="37" spans="1:18" ht="17.25" customHeight="1">
      <c r="A37" s="83"/>
      <c r="B37" s="100"/>
      <c r="C37" s="89"/>
      <c r="D37" s="92"/>
      <c r="E37" s="25" t="str">
        <f>IF(ISERROR(VLOOKUP(6,[1]作成!$H$388:$K$442,3,FALSE))," ",VLOOKUP(6,[1]作成!$H$388:$K$442,3,FALSE))</f>
        <v xml:space="preserve"> </v>
      </c>
      <c r="F37" s="26" t="str">
        <f>IF(ISERROR(VLOOKUP(7,[1]作成!$H$388:$K$442,3,FALSE))," ",VLOOKUP(7,[1]作成!$H$388:$K$442,3,FALSE))</f>
        <v xml:space="preserve"> </v>
      </c>
      <c r="G37" s="18" t="s">
        <v>51</v>
      </c>
      <c r="H37" s="19" t="s">
        <v>52</v>
      </c>
      <c r="I37" s="22"/>
      <c r="J37" s="18" t="s">
        <v>54</v>
      </c>
      <c r="K37" s="19" t="s">
        <v>55</v>
      </c>
      <c r="L37" s="22"/>
      <c r="M37" s="19" t="s">
        <v>53</v>
      </c>
      <c r="N37" s="23"/>
      <c r="O37" s="20"/>
      <c r="P37" s="98"/>
      <c r="Q37" s="99"/>
      <c r="R37" s="9" t="s">
        <v>27</v>
      </c>
    </row>
    <row r="38" spans="1:18" ht="17.25" customHeight="1">
      <c r="A38" s="81">
        <f ca="1">IF([1]人数!$F20=0," ",[1]人数!$F20)</f>
        <v>9</v>
      </c>
      <c r="B38" s="115" t="s">
        <v>188</v>
      </c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7"/>
      <c r="R38" s="9" t="s">
        <v>27</v>
      </c>
    </row>
    <row r="39" spans="1:18" ht="17.25" customHeight="1">
      <c r="A39" s="82"/>
      <c r="B39" s="118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20"/>
      <c r="R39" s="9" t="s">
        <v>27</v>
      </c>
    </row>
    <row r="40" spans="1:18" ht="17.25" customHeight="1">
      <c r="A40" s="82"/>
      <c r="B40" s="118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20"/>
      <c r="R40" s="9" t="s">
        <v>27</v>
      </c>
    </row>
    <row r="41" spans="1:18" ht="17.25" customHeight="1">
      <c r="A41" s="83"/>
      <c r="B41" s="121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3"/>
      <c r="R41" s="9" t="s">
        <v>27</v>
      </c>
    </row>
    <row r="42" spans="1:18" ht="17.25" customHeight="1">
      <c r="A42" s="81">
        <f ca="1">IF([1]人数!$F21=0," ",[1]人数!$F21)</f>
        <v>10</v>
      </c>
      <c r="B42" s="100" t="s">
        <v>31</v>
      </c>
      <c r="C42" s="87" t="str">
        <f>IF(ISERROR(VLOOKUP(1,[1]作成!$H$498:$K$552,3,FALSE))," ",VLOOKUP(1,[1]作成!$H$498:$K$552,3,FALSE))</f>
        <v>ごはん</v>
      </c>
      <c r="D42" s="90" t="str">
        <f>IF(ISERROR(VLOOKUP(2,[1]作成!$H$498:$K$552,4,FALSE))," ",VLOOKUP(2,[1]作成!$H$498:$K$552,4,FALSE))</f>
        <v>牛乳</v>
      </c>
      <c r="E42" s="93" t="str">
        <f>IF(ISERROR(VLOOKUP(3,[1]作成!$H$498:$K$552,3,FALSE))," ",VLOOKUP(3,[1]作成!$H$498:$K$552,3,FALSE))</f>
        <v>タンドリーチキン</v>
      </c>
      <c r="F42" s="94"/>
      <c r="G42" s="18" t="s">
        <v>36</v>
      </c>
      <c r="H42" s="19" t="s">
        <v>189</v>
      </c>
      <c r="I42" s="22"/>
      <c r="J42" s="18" t="s">
        <v>39</v>
      </c>
      <c r="K42" s="19" t="s">
        <v>45</v>
      </c>
      <c r="L42" s="20"/>
      <c r="M42" s="19" t="s">
        <v>38</v>
      </c>
      <c r="N42" s="19" t="s">
        <v>57</v>
      </c>
      <c r="O42" s="20" t="s">
        <v>67</v>
      </c>
      <c r="P42" s="16">
        <f>IF([1]計算!U15=0," ",[1]計算!U15)</f>
        <v>724.69615999999996</v>
      </c>
      <c r="Q42" s="17" t="s">
        <v>20</v>
      </c>
      <c r="R42" s="9" t="s">
        <v>27</v>
      </c>
    </row>
    <row r="43" spans="1:18" ht="17.25" customHeight="1">
      <c r="A43" s="82"/>
      <c r="B43" s="100"/>
      <c r="C43" s="88"/>
      <c r="D43" s="91"/>
      <c r="E43" s="96" t="str">
        <f>IF(ISERROR(VLOOKUP(4,[1]作成!$H$498:$K$552,3,FALSE))," ",VLOOKUP(4,[1]作成!$H$498:$K$552,3,FALSE))</f>
        <v>コールスローサラダ</v>
      </c>
      <c r="F43" s="97"/>
      <c r="G43" s="18" t="s">
        <v>37</v>
      </c>
      <c r="H43" s="19" t="s">
        <v>69</v>
      </c>
      <c r="I43" s="22"/>
      <c r="J43" s="18" t="s">
        <v>71</v>
      </c>
      <c r="K43" s="19" t="s">
        <v>72</v>
      </c>
      <c r="L43" s="20"/>
      <c r="M43" s="19" t="s">
        <v>43</v>
      </c>
      <c r="N43" s="19" t="s">
        <v>43</v>
      </c>
      <c r="O43" s="20" t="s">
        <v>70</v>
      </c>
      <c r="P43" s="16">
        <f>IF([1]計算!X15=0," ",[1]計算!X15)</f>
        <v>33.492255999999998</v>
      </c>
      <c r="Q43" s="21" t="s">
        <v>126</v>
      </c>
      <c r="R43" s="9" t="s">
        <v>27</v>
      </c>
    </row>
    <row r="44" spans="1:18" ht="17.25" customHeight="1">
      <c r="A44" s="82"/>
      <c r="B44" s="100"/>
      <c r="C44" s="88"/>
      <c r="D44" s="91"/>
      <c r="E44" s="96" t="str">
        <f>IF(ISERROR(VLOOKUP(5,[1]作成!$H$498:$K$552,3,FALSE))," ",VLOOKUP(5,[1]作成!$H$498:$K$552,3,FALSE))</f>
        <v>ポークビーンズ</v>
      </c>
      <c r="F44" s="97"/>
      <c r="G44" s="18" t="s">
        <v>74</v>
      </c>
      <c r="H44" s="19" t="s">
        <v>75</v>
      </c>
      <c r="I44" s="22"/>
      <c r="J44" s="18" t="s">
        <v>49</v>
      </c>
      <c r="K44" s="19" t="s">
        <v>77</v>
      </c>
      <c r="L44" s="20"/>
      <c r="M44" s="19" t="s">
        <v>48</v>
      </c>
      <c r="N44" s="19" t="s">
        <v>76</v>
      </c>
      <c r="O44" s="20"/>
      <c r="P44" s="16">
        <f>IF([1]計算!Z15=0," ",[1]計算!Z15)</f>
        <v>22.506105000000005</v>
      </c>
      <c r="Q44" s="21" t="s">
        <v>22</v>
      </c>
      <c r="R44" s="9" t="s">
        <v>27</v>
      </c>
    </row>
    <row r="45" spans="1:18" ht="17.25" customHeight="1">
      <c r="A45" s="83"/>
      <c r="B45" s="100"/>
      <c r="C45" s="89"/>
      <c r="D45" s="92"/>
      <c r="E45" s="25" t="str">
        <f>IF(ISERROR(VLOOKUP(6,[1]作成!$H$498:$K$552,3,FALSE))," ",VLOOKUP(6,[1]作成!$H$498:$K$552,3,FALSE))</f>
        <v>ふりかけ</v>
      </c>
      <c r="F45" s="26" t="str">
        <f>IF(ISERROR(VLOOKUP(7,[1]作成!$H$498:$K$552,3,FALSE))," ",VLOOKUP(7,[1]作成!$H$498:$K$552,3,FALSE))</f>
        <v xml:space="preserve"> </v>
      </c>
      <c r="G45" s="18" t="s">
        <v>79</v>
      </c>
      <c r="H45" s="19"/>
      <c r="I45" s="22"/>
      <c r="J45" s="18" t="s">
        <v>62</v>
      </c>
      <c r="K45" s="19"/>
      <c r="L45" s="22"/>
      <c r="M45" s="19" t="s">
        <v>80</v>
      </c>
      <c r="N45" s="23" t="s">
        <v>58</v>
      </c>
      <c r="O45" s="20"/>
      <c r="P45" s="98"/>
      <c r="Q45" s="99"/>
      <c r="R45" s="9" t="s">
        <v>27</v>
      </c>
    </row>
    <row r="46" spans="1:18" ht="17.25" customHeight="1">
      <c r="A46" s="81">
        <f ca="1">IF([1]人数!$F22=0," ",[1]人数!$F22)</f>
        <v>13</v>
      </c>
      <c r="B46" s="84" t="s">
        <v>19</v>
      </c>
      <c r="C46" s="87" t="str">
        <f>IF(ISERROR(VLOOKUP(1,[1]作成!$H$553:$K$607,3,FALSE))," ",VLOOKUP(1,[1]作成!$H$553:$K$607,3,FALSE))</f>
        <v>ごはん</v>
      </c>
      <c r="D46" s="90" t="str">
        <f>IF(ISERROR(VLOOKUP(2,[1]作成!$H$553:$K$607,4,FALSE))," ",VLOOKUP(2,[1]作成!$H$553:$K$607,4,FALSE))</f>
        <v>牛乳</v>
      </c>
      <c r="E46" s="93" t="str">
        <f>IF(ISERROR(VLOOKUP(3,[1]作成!$H$553:$K$607,3,FALSE))," ",VLOOKUP(3,[1]作成!$H$553:$K$607,3,FALSE))</f>
        <v>ししゃもフライ</v>
      </c>
      <c r="F46" s="94"/>
      <c r="G46" s="13" t="s">
        <v>36</v>
      </c>
      <c r="H46" s="14" t="s">
        <v>82</v>
      </c>
      <c r="I46" s="15"/>
      <c r="J46" s="13" t="s">
        <v>83</v>
      </c>
      <c r="K46" s="14" t="s">
        <v>84</v>
      </c>
      <c r="L46" s="32" t="s">
        <v>50</v>
      </c>
      <c r="M46" s="14" t="s">
        <v>38</v>
      </c>
      <c r="N46" s="14" t="s">
        <v>58</v>
      </c>
      <c r="O46" s="15"/>
      <c r="P46" s="16">
        <f>IF([1]計算!U16=0," ",[1]計算!U16)</f>
        <v>652.54730000000006</v>
      </c>
      <c r="Q46" s="17" t="s">
        <v>105</v>
      </c>
      <c r="R46" s="9" t="s">
        <v>100</v>
      </c>
    </row>
    <row r="47" spans="1:18" ht="17.25" customHeight="1">
      <c r="A47" s="82"/>
      <c r="B47" s="85"/>
      <c r="C47" s="88"/>
      <c r="D47" s="91"/>
      <c r="E47" s="96" t="str">
        <f>IF(ISERROR(VLOOKUP(4,[1]作成!$H$553:$K$607,3,FALSE))," ",VLOOKUP(4,[1]作成!$H$553:$K$607,3,FALSE))</f>
        <v>ゆかりあえ</v>
      </c>
      <c r="F47" s="97"/>
      <c r="G47" s="18" t="s">
        <v>85</v>
      </c>
      <c r="H47" s="19"/>
      <c r="I47" s="22"/>
      <c r="J47" s="18" t="s">
        <v>39</v>
      </c>
      <c r="K47" s="19" t="s">
        <v>72</v>
      </c>
      <c r="L47" s="22" t="s">
        <v>86</v>
      </c>
      <c r="M47" s="19" t="s">
        <v>57</v>
      </c>
      <c r="N47" s="19"/>
      <c r="O47" s="20"/>
      <c r="P47" s="16">
        <f>IF([1]計算!X16=0," ",[1]計算!X16)</f>
        <v>26.896699999999989</v>
      </c>
      <c r="Q47" s="21" t="s">
        <v>198</v>
      </c>
      <c r="R47" s="9" t="s">
        <v>199</v>
      </c>
    </row>
    <row r="48" spans="1:18" ht="17.25" customHeight="1">
      <c r="A48" s="82"/>
      <c r="B48" s="85"/>
      <c r="C48" s="88"/>
      <c r="D48" s="91"/>
      <c r="E48" s="96" t="str">
        <f>IF(ISERROR(VLOOKUP(5,[1]作成!$H$553:$K$607,3,FALSE))," ",VLOOKUP(5,[1]作成!$H$553:$K$607,3,FALSE))</f>
        <v>にくどうふ</v>
      </c>
      <c r="F48" s="97"/>
      <c r="G48" s="18" t="s">
        <v>74</v>
      </c>
      <c r="H48" s="19"/>
      <c r="I48" s="22"/>
      <c r="J48" s="18" t="s">
        <v>89</v>
      </c>
      <c r="K48" s="19" t="s">
        <v>40</v>
      </c>
      <c r="L48" s="22" t="s">
        <v>90</v>
      </c>
      <c r="M48" s="19" t="s">
        <v>88</v>
      </c>
      <c r="N48" s="19"/>
      <c r="O48" s="20"/>
      <c r="P48" s="16">
        <f>IF([1]計算!Z16=0," ",[1]計算!Z16)</f>
        <v>20.897350000000003</v>
      </c>
      <c r="Q48" s="21" t="s">
        <v>198</v>
      </c>
      <c r="R48" s="9" t="s">
        <v>199</v>
      </c>
    </row>
    <row r="49" spans="1:18" ht="17.25" customHeight="1">
      <c r="A49" s="83"/>
      <c r="B49" s="86"/>
      <c r="C49" s="89"/>
      <c r="D49" s="92"/>
      <c r="E49" s="24" t="str">
        <f>IF(ISERROR(VLOOKUP(6,[1]作成!$H$553:$K$607,3,FALSE))," ",VLOOKUP(6,[1]作成!$H$553:$K$607,3,FALSE))</f>
        <v xml:space="preserve"> </v>
      </c>
      <c r="F49" s="24" t="str">
        <f>IF(ISERROR(VLOOKUP(7,[1]作成!$H$553:$K$607,3,FALSE))," ",VLOOKUP(7,[1]作成!$H$553:$K$607,3,FALSE))</f>
        <v xml:space="preserve"> </v>
      </c>
      <c r="G49" s="27" t="s">
        <v>92</v>
      </c>
      <c r="H49" s="28"/>
      <c r="I49" s="31"/>
      <c r="J49" s="27" t="s">
        <v>49</v>
      </c>
      <c r="K49" s="28" t="s">
        <v>62</v>
      </c>
      <c r="L49" s="31" t="s">
        <v>54</v>
      </c>
      <c r="M49" s="28" t="s">
        <v>43</v>
      </c>
      <c r="N49" s="29"/>
      <c r="O49" s="30"/>
      <c r="P49" s="98"/>
      <c r="Q49" s="99"/>
      <c r="R49" s="9" t="s">
        <v>2</v>
      </c>
    </row>
    <row r="50" spans="1:18" ht="17.25" customHeight="1">
      <c r="A50" s="81">
        <f ca="1">IF([1]人数!$F23=0," ",[1]人数!$F23)</f>
        <v>14</v>
      </c>
      <c r="B50" s="100" t="s">
        <v>23</v>
      </c>
      <c r="C50" s="87" t="str">
        <f>IF(ISERROR(VLOOKUP(1,[1]作成!$H$608:$K$662,3,FALSE))," ",VLOOKUP(1,[1]作成!$H$608:$K$662,3,FALSE))</f>
        <v>チキンライス</v>
      </c>
      <c r="D50" s="90" t="str">
        <f>IF(ISERROR(VLOOKUP(2,[1]作成!$H$608:$K$662,4,FALSE))," ",VLOOKUP(2,[1]作成!$H$608:$K$662,4,FALSE))</f>
        <v>牛乳</v>
      </c>
      <c r="E50" s="93" t="str">
        <f>IF(ISERROR(VLOOKUP(3,[1]作成!$H$608:$K$662,3,FALSE))," ",VLOOKUP(3,[1]作成!$H$608:$K$662,3,FALSE))</f>
        <v>キッシュふう</v>
      </c>
      <c r="F50" s="94"/>
      <c r="G50" s="18" t="s">
        <v>36</v>
      </c>
      <c r="H50" s="19" t="s">
        <v>93</v>
      </c>
      <c r="I50" s="20"/>
      <c r="J50" s="18" t="s">
        <v>39</v>
      </c>
      <c r="K50" s="19" t="s">
        <v>103</v>
      </c>
      <c r="L50" s="20" t="s">
        <v>94</v>
      </c>
      <c r="M50" s="19" t="s">
        <v>209</v>
      </c>
      <c r="N50" s="19" t="s">
        <v>58</v>
      </c>
      <c r="O50" s="20"/>
      <c r="P50" s="16">
        <f>IF([1]計算!U17=0," ",[1]計算!U17)</f>
        <v>691.24739999999974</v>
      </c>
      <c r="Q50" s="17" t="s">
        <v>20</v>
      </c>
      <c r="R50" s="9" t="s">
        <v>2</v>
      </c>
    </row>
    <row r="51" spans="1:18" ht="17.25" customHeight="1">
      <c r="A51" s="82"/>
      <c r="B51" s="100"/>
      <c r="C51" s="88"/>
      <c r="D51" s="91"/>
      <c r="E51" s="96" t="str">
        <f>IF(ISERROR(VLOOKUP(4,[1]作成!$H$608:$K$662,3,FALSE))," ",VLOOKUP(4,[1]作成!$H$608:$K$662,3,FALSE))</f>
        <v>アスパラシチュー</v>
      </c>
      <c r="F51" s="97"/>
      <c r="G51" s="18" t="s">
        <v>37</v>
      </c>
      <c r="H51" s="19" t="s">
        <v>95</v>
      </c>
      <c r="I51" s="22"/>
      <c r="J51" s="18" t="s">
        <v>96</v>
      </c>
      <c r="K51" s="19" t="s">
        <v>97</v>
      </c>
      <c r="L51" s="20"/>
      <c r="M51" s="19" t="s">
        <v>80</v>
      </c>
      <c r="N51" s="19" t="s">
        <v>67</v>
      </c>
      <c r="O51" s="20"/>
      <c r="P51" s="16">
        <f>IF([1]計算!X17=0," ",[1]計算!X17)</f>
        <v>24.257140000000003</v>
      </c>
      <c r="Q51" s="21" t="s">
        <v>22</v>
      </c>
      <c r="R51" s="9" t="s">
        <v>2</v>
      </c>
    </row>
    <row r="52" spans="1:18" ht="17.25" customHeight="1">
      <c r="A52" s="82"/>
      <c r="B52" s="100"/>
      <c r="C52" s="88"/>
      <c r="D52" s="91"/>
      <c r="E52" s="96" t="str">
        <f>IF(ISERROR(VLOOKUP(5,[1]作成!$H$608:$K$662,3,FALSE))," ",VLOOKUP(5,[1]作成!$H$608:$K$662,3,FALSE))</f>
        <v>ぶどうゼリー</v>
      </c>
      <c r="F52" s="97"/>
      <c r="G52" s="18" t="s">
        <v>98</v>
      </c>
      <c r="H52" s="19"/>
      <c r="I52" s="22"/>
      <c r="J52" s="18" t="s">
        <v>56</v>
      </c>
      <c r="K52" s="19" t="s">
        <v>62</v>
      </c>
      <c r="L52" s="22"/>
      <c r="M52" s="19" t="s">
        <v>57</v>
      </c>
      <c r="N52" s="19" t="s">
        <v>48</v>
      </c>
      <c r="O52" s="20"/>
      <c r="P52" s="16">
        <f>IF([1]計算!Z17=0," ",[1]計算!Z17)</f>
        <v>24.524100000000004</v>
      </c>
      <c r="Q52" s="21" t="s">
        <v>22</v>
      </c>
      <c r="R52" s="9" t="s">
        <v>2</v>
      </c>
    </row>
    <row r="53" spans="1:18" ht="17.25" customHeight="1">
      <c r="A53" s="83"/>
      <c r="B53" s="100"/>
      <c r="C53" s="89"/>
      <c r="D53" s="92"/>
      <c r="E53" s="25" t="str">
        <f>IF(ISERROR(VLOOKUP(6,[1]作成!$H$608:$K$662,3,FALSE))," ",VLOOKUP(6,[1]作成!$H$608:$K$662,3,FALSE))</f>
        <v xml:space="preserve"> </v>
      </c>
      <c r="F53" s="26" t="str">
        <f>IF(ISERROR(VLOOKUP(7,[1]作成!$H$608:$K$662,3,FALSE))," ",VLOOKUP(7,[1]作成!$H$608:$K$662,3,FALSE))</f>
        <v xml:space="preserve"> </v>
      </c>
      <c r="G53" s="18" t="s">
        <v>85</v>
      </c>
      <c r="H53" s="19"/>
      <c r="I53" s="22"/>
      <c r="J53" s="18" t="s">
        <v>102</v>
      </c>
      <c r="K53" s="19" t="s">
        <v>99</v>
      </c>
      <c r="L53" s="22"/>
      <c r="M53" s="19" t="s">
        <v>101</v>
      </c>
      <c r="N53" s="23"/>
      <c r="O53" s="20"/>
      <c r="P53" s="98"/>
      <c r="Q53" s="99"/>
      <c r="R53" s="9" t="s">
        <v>2</v>
      </c>
    </row>
    <row r="54" spans="1:18" ht="17.25" customHeight="1">
      <c r="A54" s="81">
        <f ca="1">IF([1]人数!$F24=0," ",[1]人数!$F24)</f>
        <v>15</v>
      </c>
      <c r="B54" s="100" t="s">
        <v>24</v>
      </c>
      <c r="C54" s="87" t="str">
        <f>IF(ISERROR(VLOOKUP(1,[1]作成!$H$663:$K$717,3,FALSE))," ",VLOOKUP(1,[1]作成!$H$663:$K$717,3,FALSE))</f>
        <v>ごはん</v>
      </c>
      <c r="D54" s="90" t="str">
        <f>IF(ISERROR(VLOOKUP(2,[1]作成!$H$663:$K$717,4,FALSE))," ",VLOOKUP(2,[1]作成!$H$663:$K$717,4,FALSE))</f>
        <v>牛乳</v>
      </c>
      <c r="E54" s="93" t="str">
        <f>IF(ISERROR(VLOOKUP(3,[1]作成!$H$663:$K$717,3,FALSE))," ",VLOOKUP(3,[1]作成!$H$663:$K$717,3,FALSE))</f>
        <v>えんでんのしおからあげ</v>
      </c>
      <c r="F54" s="94"/>
      <c r="G54" s="13" t="s">
        <v>36</v>
      </c>
      <c r="H54" s="14" t="s">
        <v>47</v>
      </c>
      <c r="I54" s="15"/>
      <c r="J54" s="13" t="s">
        <v>86</v>
      </c>
      <c r="K54" s="14" t="s">
        <v>84</v>
      </c>
      <c r="L54" s="15"/>
      <c r="M54" s="14" t="s">
        <v>38</v>
      </c>
      <c r="N54" s="14" t="s">
        <v>104</v>
      </c>
      <c r="O54" s="15"/>
      <c r="P54" s="16">
        <f>IF([1]計算!U18=0," ",[1]計算!U18)</f>
        <v>682.78859999999986</v>
      </c>
      <c r="Q54" s="17" t="s">
        <v>192</v>
      </c>
      <c r="R54" s="9" t="s">
        <v>27</v>
      </c>
    </row>
    <row r="55" spans="1:18" ht="17.25" customHeight="1">
      <c r="A55" s="82"/>
      <c r="B55" s="100"/>
      <c r="C55" s="88"/>
      <c r="D55" s="91"/>
      <c r="E55" s="96" t="str">
        <f>IF(ISERROR(VLOOKUP(4,[1]作成!$H$663:$K$717,3,FALSE))," ",VLOOKUP(4,[1]作成!$H$663:$K$717,3,FALSE))</f>
        <v>みつけたろうサラダ</v>
      </c>
      <c r="F55" s="97"/>
      <c r="G55" s="18" t="s">
        <v>37</v>
      </c>
      <c r="H55" s="19" t="s">
        <v>106</v>
      </c>
      <c r="I55" s="20"/>
      <c r="J55" s="18" t="s">
        <v>108</v>
      </c>
      <c r="K55" s="19" t="s">
        <v>62</v>
      </c>
      <c r="L55" s="20"/>
      <c r="M55" s="19" t="s">
        <v>107</v>
      </c>
      <c r="N55" s="19" t="s">
        <v>58</v>
      </c>
      <c r="O55" s="20"/>
      <c r="P55" s="16">
        <f>IF([1]計算!X18=0," ",[1]計算!X18)</f>
        <v>27.247520000000002</v>
      </c>
      <c r="Q55" s="21" t="s">
        <v>110</v>
      </c>
      <c r="R55" s="9" t="s">
        <v>27</v>
      </c>
    </row>
    <row r="56" spans="1:18" ht="17.25" customHeight="1">
      <c r="A56" s="82"/>
      <c r="B56" s="100"/>
      <c r="C56" s="88"/>
      <c r="D56" s="91"/>
      <c r="E56" s="96" t="str">
        <f>IF(ISERROR(VLOOKUP(5,[1]作成!$H$663:$K$717,3,FALSE))," ",VLOOKUP(5,[1]作成!$H$663:$K$717,3,FALSE))</f>
        <v>とびうおだしのみそしる</v>
      </c>
      <c r="F56" s="97"/>
      <c r="G56" s="18" t="s">
        <v>109</v>
      </c>
      <c r="H56" s="19" t="s">
        <v>63</v>
      </c>
      <c r="I56" s="20"/>
      <c r="J56" s="18" t="s">
        <v>39</v>
      </c>
      <c r="K56" s="19"/>
      <c r="L56" s="22"/>
      <c r="M56" s="19" t="s">
        <v>57</v>
      </c>
      <c r="N56" s="19" t="s">
        <v>76</v>
      </c>
      <c r="O56" s="20"/>
      <c r="P56" s="16">
        <f>IF([1]計算!Z18=0," ",[1]計算!Z18)</f>
        <v>24.20158</v>
      </c>
      <c r="Q56" s="21" t="s">
        <v>110</v>
      </c>
      <c r="R56" s="9" t="s">
        <v>2</v>
      </c>
    </row>
    <row r="57" spans="1:18" ht="17.25" customHeight="1">
      <c r="A57" s="83"/>
      <c r="B57" s="100"/>
      <c r="C57" s="89"/>
      <c r="D57" s="92"/>
      <c r="E57" s="25" t="str">
        <f>IF(ISERROR(VLOOKUP(6,[1]作成!$H$663:$K$717,3,FALSE))," ",VLOOKUP(6,[1]作成!$H$663:$K$717,3,FALSE))</f>
        <v xml:space="preserve"> </v>
      </c>
      <c r="F57" s="26" t="str">
        <f>IF(ISERROR(VLOOKUP(7,[1]作成!$H$663:$K$717,3,FALSE))," ",VLOOKUP(7,[1]作成!$H$663:$K$717,3,FALSE))</f>
        <v xml:space="preserve"> </v>
      </c>
      <c r="G57" s="27" t="s">
        <v>111</v>
      </c>
      <c r="H57" s="28"/>
      <c r="I57" s="30"/>
      <c r="J57" s="27" t="s">
        <v>49</v>
      </c>
      <c r="K57" s="28"/>
      <c r="L57" s="31"/>
      <c r="M57" s="28" t="s">
        <v>112</v>
      </c>
      <c r="N57" s="29" t="s">
        <v>53</v>
      </c>
      <c r="O57" s="30"/>
      <c r="P57" s="98" t="s">
        <v>113</v>
      </c>
      <c r="Q57" s="99"/>
      <c r="R57" s="9" t="s">
        <v>27</v>
      </c>
    </row>
    <row r="58" spans="1:18" ht="17.25" customHeight="1">
      <c r="A58" s="81">
        <f ca="1">IF([1]人数!$F25=0," ",[1]人数!$F25)</f>
        <v>16</v>
      </c>
      <c r="B58" s="100" t="s">
        <v>28</v>
      </c>
      <c r="C58" s="87" t="str">
        <f>IF(ISERROR(VLOOKUP(1,[1]作成!$H$718:$K$772,3,FALSE))," ",VLOOKUP(1,[1]作成!$H$718:$K$772,3,FALSE))</f>
        <v>ごはん</v>
      </c>
      <c r="D58" s="90" t="str">
        <f>IF(ISERROR(VLOOKUP(2,[1]作成!$H$718:$K$772,4,FALSE))," ",VLOOKUP(2,[1]作成!$H$718:$K$772,4,FALSE))</f>
        <v>牛乳</v>
      </c>
      <c r="E58" s="93" t="str">
        <f>IF(ISERROR(VLOOKUP(3,[1]作成!$H$718:$K$772,3,FALSE))," ",VLOOKUP(3,[1]作成!$H$718:$K$772,3,FALSE))</f>
        <v>ハンバーグ</v>
      </c>
      <c r="F58" s="94"/>
      <c r="G58" s="18" t="s">
        <v>36</v>
      </c>
      <c r="H58" s="19" t="s">
        <v>109</v>
      </c>
      <c r="I58" s="22"/>
      <c r="J58" s="18" t="s">
        <v>39</v>
      </c>
      <c r="K58" s="19" t="s">
        <v>94</v>
      </c>
      <c r="L58" s="20"/>
      <c r="M58" s="19" t="s">
        <v>38</v>
      </c>
      <c r="N58" s="19" t="s">
        <v>58</v>
      </c>
      <c r="O58" s="20"/>
      <c r="P58" s="16">
        <f>IF([1]計算!U19=0," ",[1]計算!U19)</f>
        <v>671.86433999999997</v>
      </c>
      <c r="Q58" s="17" t="s">
        <v>134</v>
      </c>
      <c r="R58" s="9" t="s">
        <v>30</v>
      </c>
    </row>
    <row r="59" spans="1:18" ht="17.25" customHeight="1">
      <c r="A59" s="82"/>
      <c r="B59" s="100"/>
      <c r="C59" s="88"/>
      <c r="D59" s="91"/>
      <c r="E59" s="96" t="str">
        <f>IF(ISERROR(VLOOKUP(4,[1]作成!$H$718:$K$772,3,FALSE))," ",VLOOKUP(4,[1]作成!$H$718:$K$772,3,FALSE))</f>
        <v>ひじきサラダ</v>
      </c>
      <c r="F59" s="97"/>
      <c r="G59" s="18" t="s">
        <v>74</v>
      </c>
      <c r="H59" s="110" t="s">
        <v>115</v>
      </c>
      <c r="I59" s="111"/>
      <c r="J59" s="18" t="s">
        <v>116</v>
      </c>
      <c r="K59" s="19" t="s">
        <v>72</v>
      </c>
      <c r="L59" s="20"/>
      <c r="M59" s="19" t="s">
        <v>88</v>
      </c>
      <c r="N59" s="19"/>
      <c r="O59" s="20"/>
      <c r="P59" s="16">
        <f>IF([1]計算!X19=0," ",[1]計算!X19)</f>
        <v>27.434976000000006</v>
      </c>
      <c r="Q59" s="21" t="s">
        <v>110</v>
      </c>
      <c r="R59" s="9" t="s">
        <v>30</v>
      </c>
    </row>
    <row r="60" spans="1:18" ht="17.25" customHeight="1">
      <c r="A60" s="82"/>
      <c r="B60" s="100"/>
      <c r="C60" s="88"/>
      <c r="D60" s="91"/>
      <c r="E60" s="96" t="str">
        <f>IF(ISERROR(VLOOKUP(5,[1]作成!$H$718:$K$772,3,FALSE))," ",VLOOKUP(5,[1]作成!$H$718:$K$772,3,FALSE))</f>
        <v>やさいのスープに</v>
      </c>
      <c r="F60" s="97"/>
      <c r="G60" s="18" t="s">
        <v>117</v>
      </c>
      <c r="H60" s="19" t="s">
        <v>118</v>
      </c>
      <c r="I60" s="22"/>
      <c r="J60" s="18" t="s">
        <v>62</v>
      </c>
      <c r="K60" s="19" t="s">
        <v>99</v>
      </c>
      <c r="L60" s="20"/>
      <c r="M60" s="19" t="s">
        <v>43</v>
      </c>
      <c r="N60" s="19"/>
      <c r="O60" s="20"/>
      <c r="P60" s="16">
        <f>IF([1]計算!Z19=0," ",[1]計算!Z19)</f>
        <v>20.060303999999999</v>
      </c>
      <c r="Q60" s="21" t="s">
        <v>22</v>
      </c>
      <c r="R60" s="9" t="s">
        <v>27</v>
      </c>
    </row>
    <row r="61" spans="1:18" ht="17.25" customHeight="1">
      <c r="A61" s="83"/>
      <c r="B61" s="100"/>
      <c r="C61" s="89"/>
      <c r="D61" s="92"/>
      <c r="E61" s="25" t="str">
        <f>IF(ISERROR(VLOOKUP(6,[1]作成!$H$718:$K$772,3,FALSE))," ",VLOOKUP(6,[1]作成!$H$718:$K$772,3,FALSE))</f>
        <v xml:space="preserve"> </v>
      </c>
      <c r="F61" s="26" t="str">
        <f>IF(ISERROR(VLOOKUP(7,[1]作成!$H$718:$K$772,3,FALSE))," ",VLOOKUP(7,[1]作成!$H$718:$K$772,3,FALSE))</f>
        <v xml:space="preserve"> </v>
      </c>
      <c r="G61" s="18" t="s">
        <v>85</v>
      </c>
      <c r="H61" s="19"/>
      <c r="I61" s="22"/>
      <c r="J61" s="18" t="s">
        <v>84</v>
      </c>
      <c r="K61" s="19" t="s">
        <v>119</v>
      </c>
      <c r="L61" s="20"/>
      <c r="M61" s="19" t="s">
        <v>48</v>
      </c>
      <c r="N61" s="19"/>
      <c r="O61" s="20"/>
      <c r="P61" s="98"/>
      <c r="Q61" s="99"/>
      <c r="R61" s="9" t="s">
        <v>27</v>
      </c>
    </row>
    <row r="62" spans="1:18" ht="17.25" customHeight="1">
      <c r="A62" s="81">
        <f ca="1">IF([1]人数!$F26=0," ",[1]人数!$F26)</f>
        <v>17</v>
      </c>
      <c r="B62" s="100" t="s">
        <v>31</v>
      </c>
      <c r="C62" s="87" t="str">
        <f>IF(ISERROR(VLOOKUP(1,[1]作成!$H$773:$K$827,3,FALSE))," ",VLOOKUP(1,[1]作成!$H$773:$K$827,3,FALSE))</f>
        <v>ごはん</v>
      </c>
      <c r="D62" s="90" t="str">
        <f>IF(ISERROR(VLOOKUP(2,[1]作成!$H$773:$K$827,4,FALSE))," ",VLOOKUP(2,[1]作成!$H$773:$K$827,4,FALSE))</f>
        <v>牛乳</v>
      </c>
      <c r="E62" s="93" t="str">
        <f>IF(ISERROR(VLOOKUP(3,[1]作成!$H$773:$K$827,3,FALSE))," ",VLOOKUP(3,[1]作成!$H$773:$K$827,3,FALSE))</f>
        <v>さかなのみそチーズやき</v>
      </c>
      <c r="F62" s="94"/>
      <c r="G62" s="13" t="s">
        <v>36</v>
      </c>
      <c r="H62" s="14" t="s">
        <v>120</v>
      </c>
      <c r="I62" s="32"/>
      <c r="J62" s="13" t="s">
        <v>83</v>
      </c>
      <c r="K62" s="14" t="s">
        <v>121</v>
      </c>
      <c r="L62" s="15" t="s">
        <v>62</v>
      </c>
      <c r="M62" s="14" t="s">
        <v>38</v>
      </c>
      <c r="N62" s="14" t="s">
        <v>58</v>
      </c>
      <c r="O62" s="15"/>
      <c r="P62" s="16">
        <f>IF([1]計算!U20=0," ",[1]計算!U20)</f>
        <v>622.45519999999965</v>
      </c>
      <c r="Q62" s="17" t="s">
        <v>192</v>
      </c>
      <c r="R62" s="9" t="s">
        <v>27</v>
      </c>
    </row>
    <row r="63" spans="1:18" ht="17.25" customHeight="1">
      <c r="A63" s="82"/>
      <c r="B63" s="100"/>
      <c r="C63" s="88"/>
      <c r="D63" s="91"/>
      <c r="E63" s="96" t="str">
        <f>IF(ISERROR(VLOOKUP(4,[1]作成!$H$773:$K$827,3,FALSE))," ",VLOOKUP(4,[1]作成!$H$773:$K$827,3,FALSE))</f>
        <v>きりぼしだいこんのサラダ</v>
      </c>
      <c r="F63" s="97"/>
      <c r="G63" s="18" t="s">
        <v>123</v>
      </c>
      <c r="H63" s="19" t="s">
        <v>85</v>
      </c>
      <c r="I63" s="22"/>
      <c r="J63" s="18" t="s">
        <v>102</v>
      </c>
      <c r="K63" s="19" t="s">
        <v>94</v>
      </c>
      <c r="L63" s="20"/>
      <c r="M63" s="19" t="s">
        <v>43</v>
      </c>
      <c r="N63" s="19" t="s">
        <v>124</v>
      </c>
      <c r="O63" s="20"/>
      <c r="P63" s="16">
        <f>IF([1]計算!X20=0," ",[1]計算!X20)</f>
        <v>28.739259999999994</v>
      </c>
      <c r="Q63" s="21" t="s">
        <v>110</v>
      </c>
      <c r="R63" s="9" t="s">
        <v>33</v>
      </c>
    </row>
    <row r="64" spans="1:18" ht="17.25" customHeight="1">
      <c r="A64" s="82"/>
      <c r="B64" s="100"/>
      <c r="C64" s="88"/>
      <c r="D64" s="91"/>
      <c r="E64" s="96" t="str">
        <f>IF(ISERROR(VLOOKUP(5,[1]作成!$H$773:$K$827,3,FALSE))," ",VLOOKUP(5,[1]作成!$H$773:$K$827,3,FALSE))</f>
        <v>かきたまじる</v>
      </c>
      <c r="F64" s="97"/>
      <c r="G64" s="18" t="s">
        <v>125</v>
      </c>
      <c r="H64" s="19" t="s">
        <v>95</v>
      </c>
      <c r="I64" s="22"/>
      <c r="J64" s="18" t="s">
        <v>39</v>
      </c>
      <c r="K64" s="19" t="s">
        <v>72</v>
      </c>
      <c r="L64" s="20"/>
      <c r="M64" s="19" t="s">
        <v>88</v>
      </c>
      <c r="N64" s="19" t="s">
        <v>53</v>
      </c>
      <c r="O64" s="20"/>
      <c r="P64" s="16">
        <f>IF([1]計算!Z20=0," ",[1]計算!Z20)</f>
        <v>18.328215000000004</v>
      </c>
      <c r="Q64" s="21" t="s">
        <v>22</v>
      </c>
      <c r="R64" s="9" t="s">
        <v>2</v>
      </c>
    </row>
    <row r="65" spans="1:18" ht="17.25" customHeight="1">
      <c r="A65" s="83"/>
      <c r="B65" s="100"/>
      <c r="C65" s="89"/>
      <c r="D65" s="92"/>
      <c r="E65" s="25" t="str">
        <f>IF(ISERROR(VLOOKUP(6,[1]作成!$H$773:$K$827,3,FALSE))," ",VLOOKUP(6,[1]作成!$H$773:$K$827,3,FALSE))</f>
        <v xml:space="preserve"> </v>
      </c>
      <c r="F65" s="26" t="str">
        <f>IF(ISERROR(VLOOKUP(7,[1]作成!$H$773:$K$827,3,FALSE))," ",VLOOKUP(7,[1]作成!$H$773:$K$827,3,FALSE))</f>
        <v xml:space="preserve"> </v>
      </c>
      <c r="G65" s="27" t="s">
        <v>127</v>
      </c>
      <c r="H65" s="28"/>
      <c r="I65" s="31"/>
      <c r="J65" s="27" t="s">
        <v>116</v>
      </c>
      <c r="K65" s="28" t="s">
        <v>99</v>
      </c>
      <c r="L65" s="31"/>
      <c r="M65" s="28" t="s">
        <v>107</v>
      </c>
      <c r="N65" s="28"/>
      <c r="O65" s="30"/>
      <c r="P65" s="98"/>
      <c r="Q65" s="99"/>
      <c r="R65" s="9" t="s">
        <v>2</v>
      </c>
    </row>
    <row r="66" spans="1:18" ht="17.25" customHeight="1">
      <c r="A66" s="81">
        <f ca="1">IF([1]人数!$F27=0," ",[1]人数!$F27)</f>
        <v>20</v>
      </c>
      <c r="B66" s="84" t="s">
        <v>19</v>
      </c>
      <c r="C66" s="87" t="str">
        <f>IF(ISERROR(VLOOKUP(1,[1]作成!$H$828:$K$882,3,FALSE))," ",VLOOKUP(1,[1]作成!$H$828:$K$882,3,FALSE))</f>
        <v>ごはん</v>
      </c>
      <c r="D66" s="90" t="str">
        <f>IF(ISERROR(VLOOKUP(2,[1]作成!$H$828:$K$882,4,FALSE))," ",VLOOKUP(2,[1]作成!$H$828:$K$882,4,FALSE))</f>
        <v>牛乳</v>
      </c>
      <c r="E66" s="93" t="str">
        <f>IF(ISERROR(VLOOKUP(3,[1]作成!$H$828:$K$882,3,FALSE))," ",VLOOKUP(3,[1]作成!$H$828:$K$882,3,FALSE))</f>
        <v>ポークソテー</v>
      </c>
      <c r="F66" s="112"/>
      <c r="G66" s="13" t="s">
        <v>36</v>
      </c>
      <c r="H66" s="14" t="s">
        <v>128</v>
      </c>
      <c r="I66" s="15"/>
      <c r="J66" s="13" t="s">
        <v>39</v>
      </c>
      <c r="K66" s="14" t="s">
        <v>86</v>
      </c>
      <c r="L66" s="15"/>
      <c r="M66" s="14" t="s">
        <v>38</v>
      </c>
      <c r="N66" s="14" t="s">
        <v>62</v>
      </c>
      <c r="O66" s="15"/>
      <c r="P66" s="16">
        <f>IF([1]計算!U21=0," ",[1]計算!U21)</f>
        <v>719.24402000000009</v>
      </c>
      <c r="Q66" s="17" t="s">
        <v>105</v>
      </c>
      <c r="R66" s="9" t="s">
        <v>100</v>
      </c>
    </row>
    <row r="67" spans="1:18" ht="17.25" customHeight="1">
      <c r="A67" s="82"/>
      <c r="B67" s="85"/>
      <c r="C67" s="88"/>
      <c r="D67" s="91"/>
      <c r="E67" s="96" t="str">
        <f>IF(ISERROR(VLOOKUP(4,[1]作成!$H$828:$K$882,3,FALSE))," ",VLOOKUP(4,[1]作成!$H$828:$K$882,3,FALSE))</f>
        <v>ポテトサラダ</v>
      </c>
      <c r="F67" s="113"/>
      <c r="G67" s="18" t="s">
        <v>74</v>
      </c>
      <c r="H67" s="19" t="s">
        <v>129</v>
      </c>
      <c r="I67" s="20"/>
      <c r="J67" s="18" t="s">
        <v>62</v>
      </c>
      <c r="K67" s="19" t="s">
        <v>84</v>
      </c>
      <c r="L67" s="20"/>
      <c r="M67" s="19" t="s">
        <v>130</v>
      </c>
      <c r="N67" s="19" t="s">
        <v>86</v>
      </c>
      <c r="O67" s="20"/>
      <c r="P67" s="16">
        <f>IF([1]計算!X21=0," ",[1]計算!X21)</f>
        <v>28.148021999999997</v>
      </c>
      <c r="Q67" s="21" t="s">
        <v>87</v>
      </c>
      <c r="R67" s="9" t="s">
        <v>100</v>
      </c>
    </row>
    <row r="68" spans="1:18" ht="17.25" customHeight="1">
      <c r="A68" s="82"/>
      <c r="B68" s="85"/>
      <c r="C68" s="88"/>
      <c r="D68" s="91"/>
      <c r="E68" s="96" t="str">
        <f>IF(ISERROR(VLOOKUP(5,[1]作成!$H$828:$K$882,3,FALSE))," ",VLOOKUP(5,[1]作成!$H$828:$K$882,3,FALSE))</f>
        <v>キャベツとあつあげのみそしる</v>
      </c>
      <c r="F68" s="113"/>
      <c r="G68" s="18" t="s">
        <v>131</v>
      </c>
      <c r="H68" s="19" t="s">
        <v>47</v>
      </c>
      <c r="I68" s="20"/>
      <c r="J68" s="18" t="s">
        <v>77</v>
      </c>
      <c r="K68" s="19"/>
      <c r="L68" s="20"/>
      <c r="M68" s="19" t="s">
        <v>48</v>
      </c>
      <c r="N68" s="19" t="s">
        <v>45</v>
      </c>
      <c r="O68" s="20"/>
      <c r="P68" s="16">
        <f>IF([1]計算!Z21=0," ",[1]計算!Z21)</f>
        <v>27.975930000000009</v>
      </c>
      <c r="Q68" s="21" t="s">
        <v>22</v>
      </c>
      <c r="R68" s="9" t="s">
        <v>100</v>
      </c>
    </row>
    <row r="69" spans="1:18" ht="17.25" customHeight="1">
      <c r="A69" s="83"/>
      <c r="B69" s="86"/>
      <c r="C69" s="89"/>
      <c r="D69" s="92"/>
      <c r="E69" s="24" t="str">
        <f>IF(ISERROR(VLOOKUP(6,[1]作成!$H$828:$K$882,3,FALSE))," ",VLOOKUP(6,[1]作成!$H$828:$K$882,3,FALSE))</f>
        <v xml:space="preserve"> </v>
      </c>
      <c r="F69" s="24" t="str">
        <f>IF(ISERROR(VLOOKUP(7,[1]作成!$H$828:$K$882,3,FALSE))," ",VLOOKUP(7,[1]作成!$H$828:$K$882,3,FALSE))</f>
        <v xml:space="preserve"> </v>
      </c>
      <c r="G69" s="27" t="s">
        <v>132</v>
      </c>
      <c r="H69" s="28"/>
      <c r="I69" s="30"/>
      <c r="J69" s="27" t="s">
        <v>72</v>
      </c>
      <c r="K69" s="28"/>
      <c r="L69" s="30"/>
      <c r="M69" s="28" t="s">
        <v>58</v>
      </c>
      <c r="N69" s="28"/>
      <c r="O69" s="30"/>
      <c r="P69" s="98"/>
      <c r="Q69" s="99"/>
      <c r="R69" s="9" t="s">
        <v>2</v>
      </c>
    </row>
    <row r="70" spans="1:18" ht="17.25" customHeight="1">
      <c r="A70" s="81">
        <f ca="1">IF([1]人数!$F28=0," ",[1]人数!$F28)</f>
        <v>21</v>
      </c>
      <c r="B70" s="100" t="s">
        <v>23</v>
      </c>
      <c r="C70" s="87" t="str">
        <f>IF(ISERROR(VLOOKUP(1,[1]作成!$H$883:$K$937,3,FALSE))," ",VLOOKUP(1,[1]作成!$H$883:$K$937,3,FALSE))</f>
        <v>むぎごはん</v>
      </c>
      <c r="D70" s="90" t="str">
        <f>IF(ISERROR(VLOOKUP(2,[1]作成!$H$883:$K$937,4,FALSE))," ",VLOOKUP(2,[1]作成!$H$883:$K$937,4,FALSE))</f>
        <v>牛乳</v>
      </c>
      <c r="E70" s="93" t="str">
        <f>IF(ISERROR(VLOOKUP(3,[1]作成!$H$883:$K$937,3,FALSE))," ",VLOOKUP(3,[1]作成!$H$883:$K$937,3,FALSE))</f>
        <v>スタミナチンジャオどん</v>
      </c>
      <c r="F70" s="94"/>
      <c r="G70" s="18" t="s">
        <v>36</v>
      </c>
      <c r="H70" s="19" t="s">
        <v>85</v>
      </c>
      <c r="I70" s="20"/>
      <c r="J70" s="18" t="s">
        <v>96</v>
      </c>
      <c r="K70" s="19" t="s">
        <v>50</v>
      </c>
      <c r="L70" s="20" t="s">
        <v>62</v>
      </c>
      <c r="M70" s="13" t="s">
        <v>133</v>
      </c>
      <c r="N70" s="14" t="s">
        <v>124</v>
      </c>
      <c r="O70" s="15"/>
      <c r="P70" s="16">
        <f>IF([1]計算!U22=0," ",[1]計算!U22)</f>
        <v>731.93139999999994</v>
      </c>
      <c r="Q70" s="17" t="s">
        <v>20</v>
      </c>
      <c r="R70" s="9" t="s">
        <v>2</v>
      </c>
    </row>
    <row r="71" spans="1:18" ht="17.25" customHeight="1">
      <c r="A71" s="82"/>
      <c r="B71" s="100"/>
      <c r="C71" s="88"/>
      <c r="D71" s="91"/>
      <c r="E71" s="96" t="str">
        <f>IF(ISERROR(VLOOKUP(4,[1]作成!$H$883:$K$937,3,FALSE))," ",VLOOKUP(4,[1]作成!$H$883:$K$937,3,FALSE))</f>
        <v>とうふとたまごのスープ</v>
      </c>
      <c r="F71" s="97"/>
      <c r="G71" s="18" t="s">
        <v>74</v>
      </c>
      <c r="H71" s="19" t="s">
        <v>69</v>
      </c>
      <c r="I71" s="22"/>
      <c r="J71" s="18" t="s">
        <v>102</v>
      </c>
      <c r="K71" s="19" t="s">
        <v>99</v>
      </c>
      <c r="L71" s="20"/>
      <c r="M71" s="18" t="s">
        <v>107</v>
      </c>
      <c r="N71" s="19"/>
      <c r="O71" s="20"/>
      <c r="P71" s="16">
        <f>IF([1]計算!X22=0," ",[1]計算!X22)</f>
        <v>28.079139999999999</v>
      </c>
      <c r="Q71" s="21" t="s">
        <v>22</v>
      </c>
      <c r="R71" s="9" t="s">
        <v>2</v>
      </c>
    </row>
    <row r="72" spans="1:18" ht="17.25" customHeight="1">
      <c r="A72" s="82"/>
      <c r="B72" s="100"/>
      <c r="C72" s="88"/>
      <c r="D72" s="91"/>
      <c r="E72" s="96" t="str">
        <f>IF(ISERROR(VLOOKUP(5,[1]作成!$H$883:$K$937,3,FALSE))," ",VLOOKUP(5,[1]作成!$H$883:$K$937,3,FALSE))</f>
        <v>ヨーグルト</v>
      </c>
      <c r="F72" s="97"/>
      <c r="G72" s="18" t="s">
        <v>111</v>
      </c>
      <c r="H72" s="19"/>
      <c r="I72" s="22"/>
      <c r="J72" s="18" t="s">
        <v>39</v>
      </c>
      <c r="K72" s="19" t="s">
        <v>77</v>
      </c>
      <c r="L72" s="20"/>
      <c r="M72" s="18" t="s">
        <v>43</v>
      </c>
      <c r="N72" s="19"/>
      <c r="O72" s="20"/>
      <c r="P72" s="16">
        <f>IF([1]計算!Z22=0," ",[1]計算!Z22)</f>
        <v>23.751999999999995</v>
      </c>
      <c r="Q72" s="21" t="s">
        <v>22</v>
      </c>
      <c r="R72" s="9" t="s">
        <v>2</v>
      </c>
    </row>
    <row r="73" spans="1:18" ht="17.25" customHeight="1">
      <c r="A73" s="83"/>
      <c r="B73" s="100"/>
      <c r="C73" s="89"/>
      <c r="D73" s="92"/>
      <c r="E73" s="25" t="str">
        <f>IF(ISERROR(VLOOKUP(6,[1]作成!$H$883:$K$937,3,FALSE))," ",VLOOKUP(6,[1]作成!$H$883:$K$937,3,FALSE))</f>
        <v xml:space="preserve"> </v>
      </c>
      <c r="F73" s="26" t="str">
        <f>IF(ISERROR(VLOOKUP(7,[1]作成!$H$883:$K$937,3,FALSE))," ",VLOOKUP(7,[1]作成!$H$883:$K$937,3,FALSE))</f>
        <v xml:space="preserve"> </v>
      </c>
      <c r="G73" s="27" t="s">
        <v>37</v>
      </c>
      <c r="H73" s="28"/>
      <c r="I73" s="31"/>
      <c r="J73" s="27" t="s">
        <v>116</v>
      </c>
      <c r="K73" s="28" t="s">
        <v>49</v>
      </c>
      <c r="L73" s="31"/>
      <c r="M73" s="27" t="s">
        <v>58</v>
      </c>
      <c r="N73" s="29"/>
      <c r="O73" s="30"/>
      <c r="P73" s="98"/>
      <c r="Q73" s="99"/>
      <c r="R73" s="9" t="s">
        <v>2</v>
      </c>
    </row>
    <row r="74" spans="1:18" ht="17.25" customHeight="1">
      <c r="A74" s="81">
        <f ca="1">IF([1]人数!$F29=0," ",[1]人数!$F29)</f>
        <v>22</v>
      </c>
      <c r="B74" s="100" t="s">
        <v>24</v>
      </c>
      <c r="C74" s="87" t="str">
        <f>IF(ISERROR(VLOOKUP(1,[1]作成!$H$938:$K$992,3,FALSE))," ",VLOOKUP(1,[1]作成!$H$938:$K$992,3,FALSE))</f>
        <v>ひじきごはん</v>
      </c>
      <c r="D74" s="90" t="str">
        <f>IF(ISERROR(VLOOKUP(2,[1]作成!$H$938:$K$992,4,FALSE))," ",VLOOKUP(2,[1]作成!$H$938:$K$992,4,FALSE))</f>
        <v>牛乳</v>
      </c>
      <c r="E74" s="93" t="str">
        <f>IF(ISERROR(VLOOKUP(3,[1]作成!$H$938:$K$992,3,FALSE))," ",VLOOKUP(3,[1]作成!$H$938:$K$992,3,FALSE))</f>
        <v>とりにくとごぼうのごまからめ</v>
      </c>
      <c r="F74" s="94"/>
      <c r="G74" s="13" t="s">
        <v>36</v>
      </c>
      <c r="H74" s="14" t="s">
        <v>128</v>
      </c>
      <c r="I74" s="15"/>
      <c r="J74" s="13" t="s">
        <v>39</v>
      </c>
      <c r="K74" s="14" t="s">
        <v>55</v>
      </c>
      <c r="L74" s="15" t="s">
        <v>90</v>
      </c>
      <c r="M74" s="13" t="s">
        <v>137</v>
      </c>
      <c r="N74" s="14" t="s">
        <v>58</v>
      </c>
      <c r="O74" s="15"/>
      <c r="P74" s="16">
        <f>IF([1]計算!U23=0," ",[1]計算!U23)</f>
        <v>622.37660000000017</v>
      </c>
      <c r="Q74" s="17" t="s">
        <v>20</v>
      </c>
      <c r="R74" s="9" t="s">
        <v>2</v>
      </c>
    </row>
    <row r="75" spans="1:18" ht="17.25" customHeight="1">
      <c r="A75" s="82"/>
      <c r="B75" s="100"/>
      <c r="C75" s="88"/>
      <c r="D75" s="91"/>
      <c r="E75" s="96" t="str">
        <f>IF(ISERROR(VLOOKUP(4,[1]作成!$H$938:$K$992,3,FALSE))," ",VLOOKUP(4,[1]作成!$H$938:$K$992,3,FALSE))</f>
        <v>とうにゅうみそしる</v>
      </c>
      <c r="F75" s="97"/>
      <c r="G75" s="18" t="s">
        <v>42</v>
      </c>
      <c r="H75" s="19" t="s">
        <v>47</v>
      </c>
      <c r="I75" s="20"/>
      <c r="J75" s="18" t="s">
        <v>138</v>
      </c>
      <c r="K75" s="19" t="s">
        <v>62</v>
      </c>
      <c r="L75" s="20" t="s">
        <v>54</v>
      </c>
      <c r="M75" s="18" t="s">
        <v>43</v>
      </c>
      <c r="N75" s="19" t="s">
        <v>53</v>
      </c>
      <c r="O75" s="20"/>
      <c r="P75" s="16">
        <f>IF([1]計算!X23=0," ",[1]計算!X23)</f>
        <v>27.703059999999997</v>
      </c>
      <c r="Q75" s="21" t="s">
        <v>22</v>
      </c>
      <c r="R75" s="9" t="s">
        <v>2</v>
      </c>
    </row>
    <row r="76" spans="1:18" ht="17.25" customHeight="1">
      <c r="A76" s="82"/>
      <c r="B76" s="100"/>
      <c r="C76" s="88"/>
      <c r="D76" s="91"/>
      <c r="E76" s="96" t="str">
        <f>IF(ISERROR(VLOOKUP(5,[1]作成!$H$938:$K$992,3,FALSE))," ",VLOOKUP(5,[1]作成!$H$938:$K$992,3,FALSE))</f>
        <v xml:space="preserve"> </v>
      </c>
      <c r="F76" s="97"/>
      <c r="G76" s="18" t="s">
        <v>37</v>
      </c>
      <c r="H76" s="19" t="s">
        <v>140</v>
      </c>
      <c r="I76" s="20"/>
      <c r="J76" s="18" t="s">
        <v>99</v>
      </c>
      <c r="K76" s="19" t="s">
        <v>119</v>
      </c>
      <c r="L76" s="20"/>
      <c r="M76" s="18" t="s">
        <v>107</v>
      </c>
      <c r="N76" s="19"/>
      <c r="O76" s="20"/>
      <c r="P76" s="16">
        <f>IF([1]計算!Z23=0," ",[1]計算!Z23)</f>
        <v>18.915275000000001</v>
      </c>
      <c r="Q76" s="21" t="s">
        <v>22</v>
      </c>
      <c r="R76" s="9" t="s">
        <v>2</v>
      </c>
    </row>
    <row r="77" spans="1:18" ht="17.25" customHeight="1">
      <c r="A77" s="83"/>
      <c r="B77" s="100"/>
      <c r="C77" s="89"/>
      <c r="D77" s="92"/>
      <c r="E77" s="25" t="str">
        <f>IF(ISERROR(VLOOKUP(6,[1]作成!$H$938:$K$992,3,FALSE))," ",VLOOKUP(6,[1]作成!$H$938:$K$992,3,FALSE))</f>
        <v xml:space="preserve"> </v>
      </c>
      <c r="F77" s="26" t="str">
        <f>IF(ISERROR(VLOOKUP(7,[1]作成!$H$938:$K$992,3,FALSE))," ",VLOOKUP(7,[1]作成!$H$938:$K$992,3,FALSE))</f>
        <v xml:space="preserve"> </v>
      </c>
      <c r="G77" s="27" t="s">
        <v>74</v>
      </c>
      <c r="H77" s="28" t="s">
        <v>118</v>
      </c>
      <c r="I77" s="30"/>
      <c r="J77" s="27" t="s">
        <v>49</v>
      </c>
      <c r="K77" s="28" t="s">
        <v>141</v>
      </c>
      <c r="L77" s="30"/>
      <c r="M77" s="27" t="s">
        <v>130</v>
      </c>
      <c r="N77" s="28"/>
      <c r="O77" s="30"/>
      <c r="P77" s="98"/>
      <c r="Q77" s="99"/>
      <c r="R77" s="9" t="s">
        <v>2</v>
      </c>
    </row>
    <row r="78" spans="1:18" ht="17.25" customHeight="1">
      <c r="A78" s="81">
        <f ca="1">IF([1]人数!$F30=0," ",[1]人数!$F30)</f>
        <v>23</v>
      </c>
      <c r="B78" s="100" t="s">
        <v>28</v>
      </c>
      <c r="C78" s="87" t="str">
        <f>IF(ISERROR(VLOOKUP(1,[1]作成!$H$993:$K$1047,3,FALSE))," ",VLOOKUP(1,[1]作成!$H$993:$K$1047,3,FALSE))</f>
        <v>ごはん</v>
      </c>
      <c r="D78" s="90" t="str">
        <f>IF(ISERROR(VLOOKUP(2,[1]作成!$H$993:$K$1047,4,FALSE))," ",VLOOKUP(2,[1]作成!$H$993:$K$1047,4,FALSE))</f>
        <v>牛乳</v>
      </c>
      <c r="E78" s="93" t="str">
        <f>IF(ISERROR(VLOOKUP(3,[1]作成!$H$993:$K$1047,3,FALSE))," ",VLOOKUP(3,[1]作成!$H$993:$K$1047,3,FALSE))</f>
        <v>あげギョウザ</v>
      </c>
      <c r="F78" s="94"/>
      <c r="G78" s="13" t="s">
        <v>36</v>
      </c>
      <c r="H78" s="14" t="s">
        <v>142</v>
      </c>
      <c r="I78" s="15"/>
      <c r="J78" s="13" t="s">
        <v>39</v>
      </c>
      <c r="K78" s="14" t="s">
        <v>49</v>
      </c>
      <c r="L78" s="15" t="s">
        <v>54</v>
      </c>
      <c r="M78" s="13" t="s">
        <v>38</v>
      </c>
      <c r="N78" s="14" t="s">
        <v>124</v>
      </c>
      <c r="O78" s="15"/>
      <c r="P78" s="16">
        <f>IF([1]計算!U24=0," ",[1]計算!U24)</f>
        <v>653.91800000000001</v>
      </c>
      <c r="Q78" s="17" t="s">
        <v>20</v>
      </c>
      <c r="R78" s="9" t="s">
        <v>2</v>
      </c>
    </row>
    <row r="79" spans="1:18" ht="17.25" customHeight="1">
      <c r="A79" s="82"/>
      <c r="B79" s="100"/>
      <c r="C79" s="88"/>
      <c r="D79" s="91"/>
      <c r="E79" s="96" t="str">
        <f>IF(ISERROR(VLOOKUP(4,[1]作成!$H$993:$K$1047,3,FALSE))," ",VLOOKUP(4,[1]作成!$H$993:$K$1047,3,FALSE))</f>
        <v>やさいのピリから</v>
      </c>
      <c r="F79" s="97"/>
      <c r="G79" s="18" t="s">
        <v>144</v>
      </c>
      <c r="H79" s="19"/>
      <c r="I79" s="20"/>
      <c r="J79" s="18" t="s">
        <v>72</v>
      </c>
      <c r="K79" s="19" t="s">
        <v>62</v>
      </c>
      <c r="L79" s="20"/>
      <c r="M79" s="18" t="s">
        <v>43</v>
      </c>
      <c r="N79" s="19" t="s">
        <v>53</v>
      </c>
      <c r="O79" s="20"/>
      <c r="P79" s="16">
        <f>IF([1]計算!X24=0," ",[1]計算!X24)</f>
        <v>24.77609</v>
      </c>
      <c r="Q79" s="21" t="s">
        <v>22</v>
      </c>
      <c r="R79" s="9" t="s">
        <v>2</v>
      </c>
    </row>
    <row r="80" spans="1:18" ht="17.25" customHeight="1">
      <c r="A80" s="82"/>
      <c r="B80" s="100"/>
      <c r="C80" s="88"/>
      <c r="D80" s="91"/>
      <c r="E80" s="96" t="str">
        <f>IF(ISERROR(VLOOKUP(5,[1]作成!$H$993:$K$1047,3,FALSE))," ",VLOOKUP(5,[1]作成!$H$993:$K$1047,3,FALSE))</f>
        <v>マーボーどうふ</v>
      </c>
      <c r="F80" s="97"/>
      <c r="G80" s="18" t="s">
        <v>74</v>
      </c>
      <c r="H80" s="19"/>
      <c r="I80" s="20"/>
      <c r="J80" s="18" t="s">
        <v>40</v>
      </c>
      <c r="K80" s="19" t="s">
        <v>50</v>
      </c>
      <c r="L80" s="20"/>
      <c r="M80" s="18" t="s">
        <v>107</v>
      </c>
      <c r="N80" s="19"/>
      <c r="O80" s="20"/>
      <c r="P80" s="16">
        <f>IF([1]計算!Z24=0," ",[1]計算!Z24)</f>
        <v>21.008029999999998</v>
      </c>
      <c r="Q80" s="21" t="s">
        <v>22</v>
      </c>
      <c r="R80" s="9" t="s">
        <v>2</v>
      </c>
    </row>
    <row r="81" spans="1:18" ht="17.25" customHeight="1">
      <c r="A81" s="83"/>
      <c r="B81" s="100"/>
      <c r="C81" s="89"/>
      <c r="D81" s="92"/>
      <c r="E81" s="25" t="str">
        <f>IF(ISERROR(VLOOKUP(6,[1]作成!$H$993:$K$1047,3,FALSE))," ",VLOOKUP(6,[1]作成!$H$993:$K$1047,3,FALSE))</f>
        <v xml:space="preserve"> </v>
      </c>
      <c r="F81" s="26" t="str">
        <f>IF(ISERROR(VLOOKUP(7,[1]作成!$H$993:$K$1047,3,FALSE))," ",VLOOKUP(7,[1]作成!$H$993:$K$1047,3,FALSE))</f>
        <v xml:space="preserve"> </v>
      </c>
      <c r="G81" s="27" t="s">
        <v>145</v>
      </c>
      <c r="H81" s="28"/>
      <c r="I81" s="30"/>
      <c r="J81" s="27" t="s">
        <v>77</v>
      </c>
      <c r="K81" s="28" t="s">
        <v>65</v>
      </c>
      <c r="L81" s="30"/>
      <c r="M81" s="27" t="s">
        <v>58</v>
      </c>
      <c r="N81" s="28"/>
      <c r="O81" s="30"/>
      <c r="P81" s="98"/>
      <c r="Q81" s="99"/>
      <c r="R81" s="9" t="s">
        <v>2</v>
      </c>
    </row>
    <row r="82" spans="1:18" ht="17.25" customHeight="1">
      <c r="A82" s="81">
        <f ca="1">IF([1]人数!$F31=0," ",[1]人数!$F31)</f>
        <v>24</v>
      </c>
      <c r="B82" s="100" t="s">
        <v>31</v>
      </c>
      <c r="C82" s="87" t="str">
        <f>IF(ISERROR(VLOOKUP(1,[1]作成!$H$1048:$K$1102,3,FALSE))," ",VLOOKUP(1,[1]作成!$H$1048:$K$1102,3,FALSE))</f>
        <v>むぎごはん</v>
      </c>
      <c r="D82" s="90" t="str">
        <f>IF(ISERROR(VLOOKUP(2,[1]作成!$H$1048:$K$1102,4,FALSE))," ",VLOOKUP(2,[1]作成!$H$1048:$K$1102,4,FALSE))</f>
        <v>牛乳</v>
      </c>
      <c r="E82" s="93" t="str">
        <f>IF(ISERROR(VLOOKUP(3,[1]作成!$H$1048:$K$1102,3,FALSE))," ",VLOOKUP(3,[1]作成!$H$1048:$K$1102,3,FALSE))</f>
        <v>カレーライス</v>
      </c>
      <c r="F82" s="94"/>
      <c r="G82" s="13" t="s">
        <v>36</v>
      </c>
      <c r="H82" s="14"/>
      <c r="I82" s="15"/>
      <c r="J82" s="13" t="s">
        <v>39</v>
      </c>
      <c r="K82" s="14" t="s">
        <v>49</v>
      </c>
      <c r="L82" s="15"/>
      <c r="M82" s="13" t="s">
        <v>133</v>
      </c>
      <c r="N82" s="14" t="s">
        <v>101</v>
      </c>
      <c r="O82" s="15" t="s">
        <v>146</v>
      </c>
      <c r="P82" s="16">
        <f>IF([1]計算!U25=0," ",[1]計算!U25)</f>
        <v>762.3991999999995</v>
      </c>
      <c r="Q82" s="17" t="s">
        <v>20</v>
      </c>
      <c r="R82" s="9" t="s">
        <v>2</v>
      </c>
    </row>
    <row r="83" spans="1:18" ht="17.25" customHeight="1">
      <c r="A83" s="82"/>
      <c r="B83" s="100"/>
      <c r="C83" s="88"/>
      <c r="D83" s="91"/>
      <c r="E83" s="96" t="str">
        <f>IF(ISERROR(VLOOKUP(4,[1]作成!$H$1048:$K$1102,3,FALSE))," ",VLOOKUP(4,[1]作成!$H$1048:$K$1102,3,FALSE))</f>
        <v>フルーツミルクゼリー</v>
      </c>
      <c r="F83" s="97"/>
      <c r="G83" s="18" t="s">
        <v>37</v>
      </c>
      <c r="H83" s="19"/>
      <c r="I83" s="20"/>
      <c r="J83" s="18" t="s">
        <v>71</v>
      </c>
      <c r="K83" s="19" t="s">
        <v>148</v>
      </c>
      <c r="L83" s="20"/>
      <c r="M83" s="18" t="s">
        <v>48</v>
      </c>
      <c r="N83" s="19" t="s">
        <v>147</v>
      </c>
      <c r="O83" s="20" t="s">
        <v>67</v>
      </c>
      <c r="P83" s="16">
        <f>IF([1]計算!X25=0," ",[1]計算!X25)</f>
        <v>19.945720000000012</v>
      </c>
      <c r="Q83" s="21" t="s">
        <v>22</v>
      </c>
      <c r="R83" s="9" t="s">
        <v>30</v>
      </c>
    </row>
    <row r="84" spans="1:18" ht="17.25" customHeight="1">
      <c r="A84" s="82"/>
      <c r="B84" s="100"/>
      <c r="C84" s="88"/>
      <c r="D84" s="91"/>
      <c r="E84" s="96" t="str">
        <f>IF(ISERROR(VLOOKUP(5,[1]作成!$H$1048:$K$1102,3,FALSE))," ",VLOOKUP(5,[1]作成!$H$1048:$K$1102,3,FALSE))</f>
        <v xml:space="preserve"> </v>
      </c>
      <c r="F84" s="97"/>
      <c r="G84" s="18" t="s">
        <v>95</v>
      </c>
      <c r="H84" s="19"/>
      <c r="I84" s="20"/>
      <c r="J84" s="18" t="s">
        <v>62</v>
      </c>
      <c r="K84" s="19" t="s">
        <v>150</v>
      </c>
      <c r="L84" s="20"/>
      <c r="M84" s="18" t="s">
        <v>57</v>
      </c>
      <c r="N84" s="19" t="s">
        <v>149</v>
      </c>
      <c r="O84" s="20"/>
      <c r="P84" s="16">
        <f>IF([1]計算!Z25=0," ",[1]計算!Z25)</f>
        <v>19.237650000000006</v>
      </c>
      <c r="Q84" s="21" t="s">
        <v>22</v>
      </c>
      <c r="R84" s="9" t="s">
        <v>2</v>
      </c>
    </row>
    <row r="85" spans="1:18" ht="17.25" customHeight="1">
      <c r="A85" s="83"/>
      <c r="B85" s="100"/>
      <c r="C85" s="89"/>
      <c r="D85" s="92"/>
      <c r="E85" s="25" t="str">
        <f>IF(ISERROR(VLOOKUP(6,[1]作成!$H$1048:$K$1102,3,FALSE))," ",VLOOKUP(6,[1]作成!$H$1048:$K$1102,3,FALSE))</f>
        <v xml:space="preserve"> </v>
      </c>
      <c r="F85" s="26" t="str">
        <f>IF(ISERROR(VLOOKUP(7,[1]作成!$H$1048:$K$1102,3,FALSE))," ",VLOOKUP(7,[1]作成!$H$1048:$K$1102,3,FALSE))</f>
        <v xml:space="preserve"> </v>
      </c>
      <c r="G85" s="27"/>
      <c r="H85" s="28"/>
      <c r="I85" s="30"/>
      <c r="J85" s="27" t="s">
        <v>77</v>
      </c>
      <c r="K85" s="28" t="s">
        <v>152</v>
      </c>
      <c r="L85" s="30"/>
      <c r="M85" s="27" t="s">
        <v>151</v>
      </c>
      <c r="N85" s="28" t="s">
        <v>58</v>
      </c>
      <c r="O85" s="30"/>
      <c r="P85" s="98"/>
      <c r="Q85" s="99"/>
      <c r="R85" s="9" t="s">
        <v>2</v>
      </c>
    </row>
    <row r="86" spans="1:18" ht="13.5" customHeight="1">
      <c r="A86" s="81">
        <f ca="1">IF([1]人数!$F32=0," ",[1]人数!$F32)</f>
        <v>27</v>
      </c>
      <c r="B86" s="84" t="s">
        <v>19</v>
      </c>
      <c r="C86" s="101" t="s">
        <v>153</v>
      </c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3"/>
      <c r="R86" s="9" t="s">
        <v>2</v>
      </c>
    </row>
    <row r="87" spans="1:18" ht="13.5" customHeight="1">
      <c r="A87" s="82"/>
      <c r="B87" s="85"/>
      <c r="C87" s="104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6"/>
      <c r="R87" s="9" t="s">
        <v>2</v>
      </c>
    </row>
    <row r="88" spans="1:18" ht="13.5" customHeight="1">
      <c r="A88" s="82"/>
      <c r="B88" s="85"/>
      <c r="C88" s="104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6"/>
      <c r="R88" s="9" t="s">
        <v>2</v>
      </c>
    </row>
    <row r="89" spans="1:18" ht="13.5" customHeight="1">
      <c r="A89" s="83"/>
      <c r="B89" s="86"/>
      <c r="C89" s="107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9"/>
      <c r="R89" s="9" t="s">
        <v>100</v>
      </c>
    </row>
    <row r="90" spans="1:18" ht="17.25" customHeight="1">
      <c r="A90" s="81">
        <f ca="1">IF([1]人数!$F33=0," ",[1]人数!$F33)</f>
        <v>28</v>
      </c>
      <c r="B90" s="100" t="s">
        <v>23</v>
      </c>
      <c r="C90" s="87" t="str">
        <f>IF(ISERROR(VLOOKUP(1,[1]作成!$H$1158:$K$1212,3,FALSE))," ",VLOOKUP(1,[1]作成!$H$1158:$K$1212,3,FALSE))</f>
        <v>ごはん</v>
      </c>
      <c r="D90" s="90" t="str">
        <f>IF(ISERROR(VLOOKUP(2,[1]作成!$H$1158:$K$1212,4,FALSE))," ",VLOOKUP(2,[1]作成!$H$1158:$K$1212,4,FALSE))</f>
        <v>牛乳</v>
      </c>
      <c r="E90" s="93" t="str">
        <f>IF(ISERROR(VLOOKUP(3,[1]作成!$H$1158:$K$1212,3,FALSE))," ",VLOOKUP(3,[1]作成!$H$1158:$K$1212,3,FALSE))</f>
        <v>ピリからチキン</v>
      </c>
      <c r="F90" s="94"/>
      <c r="G90" s="13" t="s">
        <v>36</v>
      </c>
      <c r="H90" s="14" t="s">
        <v>47</v>
      </c>
      <c r="I90" s="15" t="s">
        <v>63</v>
      </c>
      <c r="J90" s="13" t="s">
        <v>39</v>
      </c>
      <c r="K90" s="14" t="s">
        <v>84</v>
      </c>
      <c r="L90" s="15"/>
      <c r="M90" s="13" t="s">
        <v>38</v>
      </c>
      <c r="N90" s="14" t="s">
        <v>58</v>
      </c>
      <c r="O90" s="15"/>
      <c r="P90" s="16">
        <f>IF([1]計算!U27=0," ",[1]計算!U27)</f>
        <v>680.91480000000013</v>
      </c>
      <c r="Q90" s="17" t="s">
        <v>20</v>
      </c>
      <c r="R90" s="9" t="s">
        <v>2</v>
      </c>
    </row>
    <row r="91" spans="1:18" ht="17.25" customHeight="1">
      <c r="A91" s="82"/>
      <c r="B91" s="100"/>
      <c r="C91" s="88"/>
      <c r="D91" s="91"/>
      <c r="E91" s="96" t="str">
        <f>IF(ISERROR(VLOOKUP(4,[1]作成!$H$1158:$K$1212,3,FALSE))," ",VLOOKUP(4,[1]作成!$H$1158:$K$1212,3,FALSE))</f>
        <v>とうふとじゃこのサラダ</v>
      </c>
      <c r="F91" s="97"/>
      <c r="G91" s="18" t="s">
        <v>37</v>
      </c>
      <c r="H91" s="19" t="s">
        <v>106</v>
      </c>
      <c r="I91" s="20"/>
      <c r="J91" s="18" t="s">
        <v>116</v>
      </c>
      <c r="K91" s="19" t="s">
        <v>72</v>
      </c>
      <c r="L91" s="20"/>
      <c r="M91" s="18" t="s">
        <v>107</v>
      </c>
      <c r="N91" s="19" t="s">
        <v>124</v>
      </c>
      <c r="O91" s="20"/>
      <c r="P91" s="16">
        <f>IF([1]計算!X27=0," ",[1]計算!X27)</f>
        <v>26.328469999999996</v>
      </c>
      <c r="Q91" s="21" t="s">
        <v>184</v>
      </c>
      <c r="R91" s="9" t="s">
        <v>30</v>
      </c>
    </row>
    <row r="92" spans="1:18" ht="17.25" customHeight="1">
      <c r="A92" s="82"/>
      <c r="B92" s="100"/>
      <c r="C92" s="88"/>
      <c r="D92" s="91"/>
      <c r="E92" s="96" t="str">
        <f>IF(ISERROR(VLOOKUP(5,[1]作成!$H$1158:$K$1212,3,FALSE))," ",VLOOKUP(5,[1]作成!$H$1158:$K$1212,3,FALSE))</f>
        <v>じゃがいものみそしる</v>
      </c>
      <c r="F92" s="97"/>
      <c r="G92" s="18" t="s">
        <v>154</v>
      </c>
      <c r="H92" s="19" t="s">
        <v>155</v>
      </c>
      <c r="I92" s="20"/>
      <c r="J92" s="18" t="s">
        <v>49</v>
      </c>
      <c r="K92" s="19" t="s">
        <v>62</v>
      </c>
      <c r="L92" s="20"/>
      <c r="M92" s="18" t="s">
        <v>43</v>
      </c>
      <c r="N92" s="19"/>
      <c r="O92" s="20"/>
      <c r="P92" s="16">
        <f>IF([1]計算!Z27=0," ",[1]計算!Z27)</f>
        <v>22.836700000000004</v>
      </c>
      <c r="Q92" s="21" t="s">
        <v>126</v>
      </c>
      <c r="R92" s="9" t="s">
        <v>2</v>
      </c>
    </row>
    <row r="93" spans="1:18" ht="17.25" customHeight="1">
      <c r="A93" s="83"/>
      <c r="B93" s="100"/>
      <c r="C93" s="89"/>
      <c r="D93" s="92"/>
      <c r="E93" s="25" t="str">
        <f>IF(ISERROR(VLOOKUP(6,[1]作成!$H$1158:$K$1212,3,FALSE))," ",VLOOKUP(6,[1]作成!$H$1158:$K$1212,3,FALSE))</f>
        <v xml:space="preserve"> </v>
      </c>
      <c r="F93" s="26" t="str">
        <f>IF(ISERROR(VLOOKUP(7,[1]作成!$H$1158:$K$1212,3,FALSE))," ",VLOOKUP(7,[1]作成!$H$1158:$K$1212,3,FALSE))</f>
        <v xml:space="preserve"> </v>
      </c>
      <c r="G93" s="27" t="s">
        <v>128</v>
      </c>
      <c r="H93" s="28" t="s">
        <v>52</v>
      </c>
      <c r="I93" s="30"/>
      <c r="J93" s="27" t="s">
        <v>77</v>
      </c>
      <c r="K93" s="28"/>
      <c r="L93" s="30"/>
      <c r="M93" s="27" t="s">
        <v>48</v>
      </c>
      <c r="N93" s="28"/>
      <c r="O93" s="30"/>
      <c r="P93" s="114"/>
      <c r="Q93" s="114"/>
      <c r="R93" s="9" t="s">
        <v>2</v>
      </c>
    </row>
    <row r="94" spans="1:18" ht="17.25" customHeight="1">
      <c r="A94" s="81">
        <f ca="1">IF([1]人数!$F34=0," ",[1]人数!$F34)</f>
        <v>29</v>
      </c>
      <c r="B94" s="100" t="s">
        <v>24</v>
      </c>
      <c r="C94" s="87" t="str">
        <f>IF(ISERROR(VLOOKUP(1,[1]作成!$H$1213:$K$1267,3,FALSE))," ",VLOOKUP(1,[1]作成!$H$1213:$K$1267,3,FALSE))</f>
        <v>しょくパン</v>
      </c>
      <c r="D94" s="90" t="str">
        <f>IF(ISERROR(VLOOKUP(2,[1]作成!$H$1213:$K$1267,4,FALSE))," ",VLOOKUP(2,[1]作成!$H$1213:$K$1267,4,FALSE))</f>
        <v>牛乳</v>
      </c>
      <c r="E94" s="93" t="str">
        <f>IF(ISERROR(VLOOKUP(3,[1]作成!$H$1213:$K$1267,3,FALSE))," ",VLOOKUP(3,[1]作成!$H$1213:$K$1267,3,FALSE))</f>
        <v>シーフードトマトグラタン</v>
      </c>
      <c r="F94" s="94"/>
      <c r="G94" s="13" t="s">
        <v>36</v>
      </c>
      <c r="H94" s="14" t="s">
        <v>95</v>
      </c>
      <c r="I94" s="15"/>
      <c r="J94" s="13" t="s">
        <v>157</v>
      </c>
      <c r="K94" s="14" t="s">
        <v>62</v>
      </c>
      <c r="L94" s="15" t="s">
        <v>72</v>
      </c>
      <c r="M94" s="13" t="s">
        <v>156</v>
      </c>
      <c r="N94" s="14" t="s">
        <v>43</v>
      </c>
      <c r="O94" s="15" t="s">
        <v>70</v>
      </c>
      <c r="P94" s="16">
        <f>IF([1]計算!U28=0," ",[1]計算!U28)</f>
        <v>664.81880000000012</v>
      </c>
      <c r="Q94" s="17" t="s">
        <v>105</v>
      </c>
      <c r="R94" s="9" t="s">
        <v>100</v>
      </c>
    </row>
    <row r="95" spans="1:18" ht="17.25" customHeight="1">
      <c r="A95" s="82"/>
      <c r="B95" s="100"/>
      <c r="C95" s="88"/>
      <c r="D95" s="91"/>
      <c r="E95" s="96" t="str">
        <f>IF(ISERROR(VLOOKUP(4,[1]作成!$H$1213:$K$1267,3,FALSE))," ",VLOOKUP(4,[1]作成!$H$1213:$K$1267,3,FALSE))</f>
        <v>アーモンドサラダ</v>
      </c>
      <c r="F95" s="97"/>
      <c r="G95" s="18" t="s">
        <v>159</v>
      </c>
      <c r="H95" s="19"/>
      <c r="I95" s="20"/>
      <c r="J95" s="18" t="s">
        <v>102</v>
      </c>
      <c r="K95" s="19" t="s">
        <v>94</v>
      </c>
      <c r="L95" s="20" t="s">
        <v>163</v>
      </c>
      <c r="M95" s="18" t="s">
        <v>160</v>
      </c>
      <c r="N95" s="19" t="s">
        <v>161</v>
      </c>
      <c r="O95" s="20" t="s">
        <v>162</v>
      </c>
      <c r="P95" s="16">
        <f>IF([1]計算!X28=0," ",[1]計算!X28)</f>
        <v>25.790490000000013</v>
      </c>
      <c r="Q95" s="21" t="s">
        <v>22</v>
      </c>
      <c r="R95" s="9" t="s">
        <v>100</v>
      </c>
    </row>
    <row r="96" spans="1:18" ht="17.25" customHeight="1">
      <c r="A96" s="82"/>
      <c r="B96" s="100"/>
      <c r="C96" s="88"/>
      <c r="D96" s="91"/>
      <c r="E96" s="96" t="str">
        <f>IF(ISERROR(VLOOKUP(5,[1]作成!$H$1213:$K$1267,3,FALSE))," ",VLOOKUP(5,[1]作成!$H$1213:$K$1267,3,FALSE))</f>
        <v>オニオンスープ</v>
      </c>
      <c r="F96" s="97"/>
      <c r="G96" s="18" t="s">
        <v>164</v>
      </c>
      <c r="H96" s="19"/>
      <c r="I96" s="20"/>
      <c r="J96" s="18" t="s">
        <v>39</v>
      </c>
      <c r="K96" s="19" t="s">
        <v>99</v>
      </c>
      <c r="L96" s="20" t="s">
        <v>166</v>
      </c>
      <c r="M96" s="18" t="s">
        <v>57</v>
      </c>
      <c r="N96" s="19" t="s">
        <v>58</v>
      </c>
      <c r="O96" s="20" t="s">
        <v>165</v>
      </c>
      <c r="P96" s="16">
        <f>IF([1]計算!Z28=0," ",[1]計算!Z28)</f>
        <v>28.916420000000002</v>
      </c>
      <c r="Q96" s="21" t="s">
        <v>22</v>
      </c>
      <c r="R96" s="9" t="s">
        <v>2</v>
      </c>
    </row>
    <row r="97" spans="1:18" ht="17.25" customHeight="1">
      <c r="A97" s="83"/>
      <c r="B97" s="100"/>
      <c r="C97" s="89"/>
      <c r="D97" s="92"/>
      <c r="E97" s="25" t="str">
        <f>IF(ISERROR(VLOOKUP(6,[1]作成!$H$1213:$K$1267,3,FALSE))," ",VLOOKUP(6,[1]作成!$H$1213:$K$1267,3,FALSE))</f>
        <v>いちごジャム</v>
      </c>
      <c r="F97" s="26" t="str">
        <f>IF(ISERROR(VLOOKUP(7,[1]作成!$H$1213:$K$1267,3,FALSE))," ",VLOOKUP(7,[1]作成!$H$1213:$K$1267,3,FALSE))</f>
        <v xml:space="preserve"> </v>
      </c>
      <c r="G97" s="27" t="s">
        <v>93</v>
      </c>
      <c r="H97" s="28"/>
      <c r="I97" s="30"/>
      <c r="J97" s="27" t="s">
        <v>167</v>
      </c>
      <c r="K97" s="28" t="s">
        <v>84</v>
      </c>
      <c r="L97" s="30"/>
      <c r="M97" s="27" t="s">
        <v>88</v>
      </c>
      <c r="N97" s="28" t="s">
        <v>67</v>
      </c>
      <c r="O97" s="30"/>
      <c r="P97" s="98"/>
      <c r="Q97" s="99"/>
      <c r="R97" s="9" t="s">
        <v>27</v>
      </c>
    </row>
    <row r="98" spans="1:18" ht="17.25" customHeight="1">
      <c r="A98" s="81">
        <f ca="1">IF([1]人数!$F35=0," ",[1]人数!$F35)</f>
        <v>30</v>
      </c>
      <c r="B98" s="100" t="s">
        <v>28</v>
      </c>
      <c r="C98" s="87" t="str">
        <f>IF(ISERROR(VLOOKUP(1,[1]作成!$H$1268:$K$1322,3,FALSE))," ",VLOOKUP(1,[1]作成!$H$1268:$K$1322,3,FALSE))</f>
        <v>ごはん</v>
      </c>
      <c r="D98" s="90" t="str">
        <f>IF(ISERROR(VLOOKUP(2,[1]作成!$H$1268:$K$1322,4,FALSE))," ",VLOOKUP(2,[1]作成!$H$1268:$K$1322,4,FALSE))</f>
        <v>牛乳</v>
      </c>
      <c r="E98" s="93" t="str">
        <f>IF(ISERROR(VLOOKUP(3,[1]作成!$H$1268:$K$1322,3,FALSE))," ",VLOOKUP(3,[1]作成!$H$1268:$K$1322,3,FALSE))</f>
        <v>がんものふくめに</v>
      </c>
      <c r="F98" s="94"/>
      <c r="G98" s="13" t="s">
        <v>36</v>
      </c>
      <c r="H98" s="14" t="s">
        <v>168</v>
      </c>
      <c r="I98" s="15"/>
      <c r="J98" s="13" t="s">
        <v>39</v>
      </c>
      <c r="K98" s="14" t="s">
        <v>49</v>
      </c>
      <c r="L98" s="15"/>
      <c r="M98" s="13" t="s">
        <v>38</v>
      </c>
      <c r="N98" s="14"/>
      <c r="O98" s="15"/>
      <c r="P98" s="16">
        <f>IF([1]計算!U29=0," ",[1]計算!U29)</f>
        <v>608.5641999999998</v>
      </c>
      <c r="Q98" s="17" t="s">
        <v>134</v>
      </c>
      <c r="R98" s="9" t="s">
        <v>100</v>
      </c>
    </row>
    <row r="99" spans="1:18" ht="17.25" customHeight="1">
      <c r="A99" s="82"/>
      <c r="B99" s="100"/>
      <c r="C99" s="88"/>
      <c r="D99" s="91"/>
      <c r="E99" s="96" t="str">
        <f>IF(ISERROR(VLOOKUP(4,[1]作成!$H$1268:$K$1322,3,FALSE))," ",VLOOKUP(4,[1]作成!$H$1268:$K$1322,3,FALSE))</f>
        <v>ひじきのツナいため</v>
      </c>
      <c r="F99" s="97"/>
      <c r="G99" s="18" t="s">
        <v>169</v>
      </c>
      <c r="H99" s="19" t="s">
        <v>47</v>
      </c>
      <c r="I99" s="20"/>
      <c r="J99" s="18" t="s">
        <v>116</v>
      </c>
      <c r="K99" s="19" t="s">
        <v>54</v>
      </c>
      <c r="L99" s="20"/>
      <c r="M99" s="18" t="s">
        <v>43</v>
      </c>
      <c r="N99" s="19"/>
      <c r="O99" s="20"/>
      <c r="P99" s="16">
        <f>IF([1]計算!X29=0," ",[1]計算!X29)</f>
        <v>28.159319999999997</v>
      </c>
      <c r="Q99" s="21" t="s">
        <v>135</v>
      </c>
      <c r="R99" s="9" t="s">
        <v>26</v>
      </c>
    </row>
    <row r="100" spans="1:18" ht="17.25" customHeight="1">
      <c r="A100" s="82"/>
      <c r="B100" s="100"/>
      <c r="C100" s="88"/>
      <c r="D100" s="91"/>
      <c r="E100" s="96" t="str">
        <f>IF(ISERROR(VLOOKUP(5,[1]作成!$H$1268:$K$1322,3,FALSE))," ",VLOOKUP(5,[1]作成!$H$1268:$K$1322,3,FALSE))</f>
        <v>とりつみれじる</v>
      </c>
      <c r="F100" s="97"/>
      <c r="G100" s="18" t="s">
        <v>109</v>
      </c>
      <c r="H100" s="19" t="s">
        <v>118</v>
      </c>
      <c r="I100" s="20"/>
      <c r="J100" s="18" t="s">
        <v>90</v>
      </c>
      <c r="K100" s="19" t="s">
        <v>119</v>
      </c>
      <c r="L100" s="20"/>
      <c r="M100" s="18" t="s">
        <v>107</v>
      </c>
      <c r="N100" s="19"/>
      <c r="O100" s="20"/>
      <c r="P100" s="16">
        <f>IF([1]計算!Z29=0," ",[1]計算!Z29)</f>
        <v>17.655149999999999</v>
      </c>
      <c r="Q100" s="21" t="s">
        <v>22</v>
      </c>
      <c r="R100" s="9" t="s">
        <v>2</v>
      </c>
    </row>
    <row r="101" spans="1:18" ht="17.25" customHeight="1">
      <c r="A101" s="83"/>
      <c r="B101" s="100"/>
      <c r="C101" s="89"/>
      <c r="D101" s="92"/>
      <c r="E101" s="25" t="str">
        <f>IF(ISERROR(VLOOKUP(6,[1]作成!$H$1268:$K$1322,3,FALSE))," ",VLOOKUP(6,[1]作成!$H$1268:$K$1322,3,FALSE))</f>
        <v xml:space="preserve"> </v>
      </c>
      <c r="F101" s="26" t="str">
        <f>IF(ISERROR(VLOOKUP(7,[1]作成!$H$1268:$K$1322,3,FALSE))," ",VLOOKUP(7,[1]作成!$H$1268:$K$1322,3,FALSE))</f>
        <v xml:space="preserve"> </v>
      </c>
      <c r="G101" s="27" t="s">
        <v>37</v>
      </c>
      <c r="H101" s="28"/>
      <c r="I101" s="30"/>
      <c r="J101" s="27" t="s">
        <v>170</v>
      </c>
      <c r="K101" s="28" t="s">
        <v>55</v>
      </c>
      <c r="L101" s="30"/>
      <c r="M101" s="27" t="s">
        <v>58</v>
      </c>
      <c r="N101" s="28"/>
      <c r="O101" s="30"/>
      <c r="P101" s="114"/>
      <c r="Q101" s="114"/>
      <c r="R101" s="9" t="s">
        <v>30</v>
      </c>
    </row>
    <row r="102" spans="1:18" ht="17.25" customHeight="1">
      <c r="A102" s="81">
        <f ca="1">IF([1]人数!$F36=0," ",[1]人数!$F36)</f>
        <v>31</v>
      </c>
      <c r="B102" s="84" t="s">
        <v>31</v>
      </c>
      <c r="C102" s="87" t="str">
        <f>IF(ISERROR(VLOOKUP(1,[1]作成!$H$1323:$K$1377,3,FALSE))," ",VLOOKUP(1,[1]作成!$H$1323:$K$1377,3,FALSE))</f>
        <v>ごはん</v>
      </c>
      <c r="D102" s="90" t="str">
        <f>IF(ISERROR(VLOOKUP(2,[1]作成!$H$1323:$K$1377,4,FALSE))," ",VLOOKUP(2,[1]作成!$H$1323:$K$1377,4,FALSE))</f>
        <v>牛乳</v>
      </c>
      <c r="E102" s="93" t="str">
        <f>IF(ISERROR(VLOOKUP(3,[1]作成!$H$1323:$K$1377,3,FALSE))," ",VLOOKUP(3,[1]作成!$H$1323:$K$1377,3,FALSE))</f>
        <v>はるまき</v>
      </c>
      <c r="F102" s="94"/>
      <c r="G102" s="33" t="s">
        <v>36</v>
      </c>
      <c r="H102" s="23" t="s">
        <v>37</v>
      </c>
      <c r="I102" s="22"/>
      <c r="J102" s="33" t="s">
        <v>39</v>
      </c>
      <c r="K102" s="23" t="s">
        <v>62</v>
      </c>
      <c r="L102" s="22"/>
      <c r="M102" s="33" t="s">
        <v>38</v>
      </c>
      <c r="N102" s="23" t="s">
        <v>58</v>
      </c>
      <c r="O102" s="22"/>
      <c r="P102" s="16">
        <f>IF([1]計算!U30=0," ",[1]計算!U30)</f>
        <v>691.26819999999998</v>
      </c>
      <c r="Q102" s="17" t="s">
        <v>20</v>
      </c>
      <c r="R102" s="9" t="s">
        <v>30</v>
      </c>
    </row>
    <row r="103" spans="1:18" ht="17.25" customHeight="1">
      <c r="A103" s="82"/>
      <c r="B103" s="85"/>
      <c r="C103" s="88"/>
      <c r="D103" s="91"/>
      <c r="E103" s="96" t="str">
        <f>IF(ISERROR(VLOOKUP(4,[1]作成!$H$1323:$K$1377,3,FALSE))," ",VLOOKUP(4,[1]作成!$H$1323:$K$1377,3,FALSE))</f>
        <v>バンサンスー</v>
      </c>
      <c r="F103" s="97"/>
      <c r="G103" s="33" t="s">
        <v>171</v>
      </c>
      <c r="H103" s="23" t="s">
        <v>111</v>
      </c>
      <c r="I103" s="22"/>
      <c r="J103" s="33" t="s">
        <v>72</v>
      </c>
      <c r="K103" s="23"/>
      <c r="L103" s="22"/>
      <c r="M103" s="33" t="s">
        <v>172</v>
      </c>
      <c r="N103" s="23" t="s">
        <v>124</v>
      </c>
      <c r="O103" s="22"/>
      <c r="P103" s="16">
        <f>IF([1]計算!X30=0," ",[1]計算!X30)</f>
        <v>20.948820000000001</v>
      </c>
      <c r="Q103" s="21" t="s">
        <v>135</v>
      </c>
      <c r="R103" s="9" t="s">
        <v>2</v>
      </c>
    </row>
    <row r="104" spans="1:18" ht="17.25" customHeight="1">
      <c r="A104" s="82"/>
      <c r="B104" s="85"/>
      <c r="C104" s="88"/>
      <c r="D104" s="91"/>
      <c r="E104" s="96" t="str">
        <f>IF(ISERROR(VLOOKUP(5,[1]作成!$H$1323:$K$1377,3,FALSE))," ",VLOOKUP(5,[1]作成!$H$1323:$K$1377,3,FALSE))</f>
        <v>ちゅうかふうコーンわかめスープ</v>
      </c>
      <c r="F104" s="97"/>
      <c r="G104" s="33" t="s">
        <v>131</v>
      </c>
      <c r="H104" s="23" t="s">
        <v>173</v>
      </c>
      <c r="I104" s="22"/>
      <c r="J104" s="33" t="s">
        <v>94</v>
      </c>
      <c r="K104" s="23"/>
      <c r="L104" s="22"/>
      <c r="M104" s="33" t="s">
        <v>43</v>
      </c>
      <c r="N104" s="23"/>
      <c r="O104" s="22"/>
      <c r="P104" s="16">
        <f>IF([1]計算!Z30=0," ",[1]計算!Z30)</f>
        <v>22.354950000000002</v>
      </c>
      <c r="Q104" s="21" t="s">
        <v>110</v>
      </c>
      <c r="R104" s="9" t="s">
        <v>30</v>
      </c>
    </row>
    <row r="105" spans="1:18" ht="17.25" customHeight="1">
      <c r="A105" s="83"/>
      <c r="B105" s="86"/>
      <c r="C105" s="89"/>
      <c r="D105" s="92"/>
      <c r="E105" s="25" t="str">
        <f>IF(ISERROR(VLOOKUP(6,[1]作成!$H$1323:$K$1377,3,FALSE))," ",VLOOKUP(6,[1]作成!$H$1323:$K$1377,3,FALSE))</f>
        <v xml:space="preserve"> </v>
      </c>
      <c r="F105" s="26" t="str">
        <f>IF(ISERROR(VLOOKUP(7,[1]作成!$H$1323:$K$1377,3,FALSE))," ",VLOOKUP(7,[1]作成!$H$1323:$K$1377,3,FALSE))</f>
        <v xml:space="preserve"> </v>
      </c>
      <c r="G105" s="34" t="s">
        <v>85</v>
      </c>
      <c r="H105" s="29" t="s">
        <v>63</v>
      </c>
      <c r="I105" s="31"/>
      <c r="J105" s="34" t="s">
        <v>99</v>
      </c>
      <c r="K105" s="29"/>
      <c r="L105" s="31"/>
      <c r="M105" s="34" t="s">
        <v>107</v>
      </c>
      <c r="N105" s="29"/>
      <c r="O105" s="31"/>
      <c r="P105" s="114"/>
      <c r="Q105" s="114"/>
      <c r="R105" s="9" t="s">
        <v>2</v>
      </c>
    </row>
    <row r="106" spans="1:18" ht="17.25" hidden="1" customHeight="1">
      <c r="A106" s="81" t="str">
        <f ca="1">IF([1]人数!$F37=0," ",[1]人数!$F37)</f>
        <v xml:space="preserve"> </v>
      </c>
      <c r="B106" s="84" t="s">
        <v>19</v>
      </c>
      <c r="C106" s="87" t="str">
        <f>IF(ISERROR(VLOOKUP(1,[1]作成!$H$1378:$K$1432,3,FALSE))," ",VLOOKUP(1,[1]作成!$H$1378:$K$1432,3,FALSE))</f>
        <v xml:space="preserve"> </v>
      </c>
      <c r="D106" s="90" t="str">
        <f>IF(ISERROR(VLOOKUP(2,[1]作成!$H$1378:$K$1432,4,FALSE))," ",VLOOKUP(2,[1]作成!$H$1378:$K$1432,4,FALSE))</f>
        <v xml:space="preserve"> </v>
      </c>
      <c r="E106" s="93" t="str">
        <f>IF(ISERROR(VLOOKUP(3,[1]作成!$H$1378:$K$1432,3,FALSE))," ",VLOOKUP(3,[1]作成!$H$1378:$K$1432,3,FALSE))</f>
        <v xml:space="preserve"> </v>
      </c>
      <c r="F106" s="94"/>
      <c r="G106" s="35"/>
      <c r="H106" s="36"/>
      <c r="I106" s="32"/>
      <c r="J106" s="35"/>
      <c r="K106" s="36"/>
      <c r="L106" s="32"/>
      <c r="M106" s="35"/>
      <c r="N106" s="36"/>
      <c r="O106" s="32"/>
      <c r="P106" s="16" t="str">
        <f>IF([1]計算!U31=0," ",[1]計算!U31)</f>
        <v xml:space="preserve"> </v>
      </c>
      <c r="Q106" s="17" t="s">
        <v>122</v>
      </c>
    </row>
    <row r="107" spans="1:18" ht="17.25" hidden="1" customHeight="1">
      <c r="A107" s="82"/>
      <c r="B107" s="85"/>
      <c r="C107" s="88"/>
      <c r="D107" s="91"/>
      <c r="E107" s="96" t="str">
        <f>IF(ISERROR(VLOOKUP(4,[1]作成!$H$1378:$K$1432,3,FALSE))," ",VLOOKUP(4,[1]作成!$H$1378:$K$1432,3,FALSE))</f>
        <v xml:space="preserve"> </v>
      </c>
      <c r="F107" s="97"/>
      <c r="G107" s="33"/>
      <c r="H107" s="23"/>
      <c r="I107" s="22"/>
      <c r="J107" s="33"/>
      <c r="K107" s="23"/>
      <c r="L107" s="22"/>
      <c r="M107" s="33"/>
      <c r="N107" s="23"/>
      <c r="O107" s="22"/>
      <c r="P107" s="16" t="str">
        <f>IF([1]計算!X31=0," ",[1]計算!X31)</f>
        <v xml:space="preserve"> </v>
      </c>
      <c r="Q107" s="21" t="s">
        <v>135</v>
      </c>
    </row>
    <row r="108" spans="1:18" ht="17.25" hidden="1" customHeight="1">
      <c r="A108" s="82"/>
      <c r="B108" s="85"/>
      <c r="C108" s="88"/>
      <c r="D108" s="91"/>
      <c r="E108" s="96" t="str">
        <f>IF(ISERROR(VLOOKUP(5,[1]作成!$H$1378:$K$1432,3,FALSE))," ",VLOOKUP(5,[1]作成!$H$1378:$K$1432,3,FALSE))</f>
        <v xml:space="preserve"> </v>
      </c>
      <c r="F108" s="97"/>
      <c r="G108" s="33"/>
      <c r="H108" s="23"/>
      <c r="I108" s="22"/>
      <c r="J108" s="33"/>
      <c r="K108" s="23"/>
      <c r="L108" s="22"/>
      <c r="M108" s="33"/>
      <c r="N108" s="23"/>
      <c r="O108" s="22"/>
      <c r="P108" s="16" t="str">
        <f>IF([1]計算!Z31=0," ",[1]計算!Z31)</f>
        <v xml:space="preserve"> </v>
      </c>
      <c r="Q108" s="21" t="s">
        <v>110</v>
      </c>
    </row>
    <row r="109" spans="1:18" ht="17.25" hidden="1" customHeight="1">
      <c r="A109" s="83"/>
      <c r="B109" s="86"/>
      <c r="C109" s="89"/>
      <c r="D109" s="92"/>
      <c r="E109" s="25" t="str">
        <f>IF(ISERROR(VLOOKUP(6,[1]作成!$H$1378:$K$1432,3,FALSE))," ",VLOOKUP(6,[1]作成!$H$1378:$K$1432,3,FALSE))</f>
        <v xml:space="preserve"> </v>
      </c>
      <c r="F109" s="26" t="str">
        <f>IF(ISERROR(VLOOKUP(7,[1]作成!$H$1378:$K$1432,3,FALSE))," ",VLOOKUP(7,[1]作成!$H$1378:$K$1432,3,FALSE))</f>
        <v xml:space="preserve"> </v>
      </c>
      <c r="G109" s="34"/>
      <c r="H109" s="29"/>
      <c r="I109" s="31"/>
      <c r="J109" s="34"/>
      <c r="K109" s="29"/>
      <c r="L109" s="31"/>
      <c r="M109" s="34"/>
      <c r="N109" s="29"/>
      <c r="O109" s="31"/>
      <c r="P109" s="114" t="str">
        <f>IF([1]人数!I37=0," ",[1]人数!I37)</f>
        <v xml:space="preserve"> </v>
      </c>
      <c r="Q109" s="114"/>
    </row>
    <row r="110" spans="1:18" ht="15.95" customHeight="1">
      <c r="A110" s="9"/>
      <c r="B110" s="9" t="s">
        <v>174</v>
      </c>
      <c r="C110" s="37"/>
      <c r="D110" s="9"/>
      <c r="E110" s="9"/>
      <c r="F110" s="9"/>
      <c r="P110" s="9"/>
      <c r="Q110" s="9"/>
      <c r="R110" s="9" t="s">
        <v>2</v>
      </c>
    </row>
    <row r="111" spans="1:18" ht="15.95" customHeight="1">
      <c r="A111" s="9"/>
      <c r="B111" s="9" t="s">
        <v>175</v>
      </c>
      <c r="C111" s="37"/>
      <c r="D111" s="9"/>
      <c r="E111" s="9"/>
      <c r="F111" s="9"/>
      <c r="L111" s="8" t="s">
        <v>176</v>
      </c>
      <c r="M111" s="8"/>
      <c r="N111" s="8"/>
      <c r="P111" s="9"/>
      <c r="Q111" s="9"/>
      <c r="R111" s="9" t="s">
        <v>27</v>
      </c>
    </row>
    <row r="112" spans="1:18" ht="15.95" customHeight="1">
      <c r="A112" s="9"/>
      <c r="B112" s="9" t="s">
        <v>177</v>
      </c>
      <c r="C112" s="37"/>
      <c r="D112" s="9"/>
      <c r="E112" s="9"/>
      <c r="F112" s="9"/>
      <c r="P112" s="9"/>
      <c r="Q112" s="9"/>
      <c r="R112" s="9" t="s">
        <v>2</v>
      </c>
    </row>
    <row r="113" spans="1:18" ht="15.95" hidden="1" customHeight="1">
      <c r="A113" s="9"/>
      <c r="B113" s="9"/>
      <c r="C113" s="37"/>
      <c r="D113" s="9"/>
      <c r="E113" s="9"/>
      <c r="F113" s="9"/>
      <c r="P113" s="9"/>
      <c r="Q113" s="9"/>
      <c r="R113" s="9" t="s">
        <v>193</v>
      </c>
    </row>
    <row r="114" spans="1:18" ht="15.95" hidden="1" customHeight="1">
      <c r="A114" s="9"/>
      <c r="B114" s="9"/>
      <c r="C114" s="37"/>
      <c r="D114" s="9"/>
      <c r="E114" s="9"/>
      <c r="F114" s="9"/>
      <c r="P114" s="9"/>
      <c r="Q114" s="9"/>
    </row>
    <row r="115" spans="1:18" ht="15.95" hidden="1" customHeight="1">
      <c r="A115" s="9"/>
      <c r="B115" s="9"/>
      <c r="C115" s="37"/>
      <c r="D115" s="9"/>
      <c r="E115" s="9"/>
      <c r="F115" s="9"/>
      <c r="P115" s="9"/>
      <c r="Q115" s="9"/>
    </row>
    <row r="116" spans="1:18" ht="15.95" hidden="1" customHeight="1">
      <c r="A116" s="9"/>
      <c r="B116" s="9"/>
      <c r="C116" s="37"/>
      <c r="D116" s="9"/>
      <c r="E116" s="9"/>
      <c r="F116" s="9"/>
      <c r="P116" s="9"/>
      <c r="Q116" s="9"/>
    </row>
    <row r="117" spans="1:18" ht="15.95" hidden="1" customHeight="1">
      <c r="A117" s="9"/>
      <c r="B117" s="9"/>
      <c r="C117" s="37"/>
      <c r="D117" s="9"/>
      <c r="E117" s="9"/>
      <c r="F117" s="9"/>
      <c r="P117" s="9"/>
      <c r="Q117" s="9"/>
    </row>
    <row r="118" spans="1:18" ht="15.95" hidden="1" customHeight="1">
      <c r="A118" s="9"/>
      <c r="B118" s="9"/>
      <c r="C118" s="37"/>
      <c r="D118" s="9"/>
      <c r="E118" s="9"/>
      <c r="F118" s="9"/>
      <c r="P118" s="9"/>
      <c r="Q118" s="9"/>
    </row>
    <row r="119" spans="1:18" ht="15.95" hidden="1" customHeight="1">
      <c r="A119" s="9"/>
      <c r="B119" s="9"/>
      <c r="C119" s="37"/>
      <c r="D119" s="9"/>
      <c r="E119" s="9"/>
      <c r="F119" s="9"/>
      <c r="P119" s="9"/>
      <c r="Q119" s="9"/>
    </row>
    <row r="120" spans="1:18" ht="15.95" hidden="1" customHeight="1">
      <c r="A120" s="9"/>
      <c r="B120" s="9"/>
      <c r="C120" s="37"/>
      <c r="D120" s="9"/>
      <c r="E120" s="9"/>
      <c r="F120" s="9"/>
      <c r="P120" s="9"/>
      <c r="Q120" s="9"/>
    </row>
    <row r="121" spans="1:18" ht="15.95" hidden="1" customHeight="1">
      <c r="A121" s="9"/>
      <c r="B121" s="9"/>
      <c r="C121" s="37"/>
      <c r="D121" s="9"/>
      <c r="E121" s="9"/>
      <c r="F121" s="9"/>
      <c r="P121" s="9"/>
      <c r="Q121" s="9"/>
    </row>
    <row r="122" spans="1:18" ht="15.95" hidden="1" customHeight="1">
      <c r="A122" s="9"/>
      <c r="B122" s="9"/>
      <c r="C122" s="37"/>
      <c r="D122" s="9"/>
      <c r="E122" s="9"/>
      <c r="F122" s="9"/>
      <c r="P122" s="9"/>
      <c r="Q122" s="9"/>
    </row>
    <row r="123" spans="1:18" ht="15.95" hidden="1" customHeight="1">
      <c r="A123" s="9"/>
      <c r="B123" s="9"/>
      <c r="C123" s="37"/>
      <c r="D123" s="9"/>
      <c r="E123" s="9"/>
      <c r="F123" s="9"/>
      <c r="P123" s="9"/>
      <c r="Q123" s="9"/>
    </row>
    <row r="124" spans="1:18" ht="15.95" hidden="1" customHeight="1">
      <c r="A124" s="9"/>
      <c r="B124" s="9"/>
      <c r="C124" s="37"/>
      <c r="D124" s="9"/>
      <c r="E124" s="9"/>
      <c r="F124" s="9"/>
      <c r="P124" s="9"/>
      <c r="Q124" s="9"/>
    </row>
    <row r="125" spans="1:18" ht="15.95" hidden="1" customHeight="1">
      <c r="A125" s="9"/>
      <c r="B125" s="9"/>
      <c r="C125" s="37"/>
      <c r="D125" s="9"/>
      <c r="E125" s="9"/>
      <c r="F125" s="9"/>
      <c r="P125" s="9"/>
      <c r="Q125" s="9"/>
    </row>
    <row r="126" spans="1:18" ht="15.95" hidden="1" customHeight="1">
      <c r="A126" s="9"/>
      <c r="B126" s="9"/>
      <c r="C126" s="37"/>
      <c r="D126" s="9"/>
      <c r="E126" s="9"/>
      <c r="F126" s="9"/>
      <c r="P126" s="9"/>
      <c r="Q126" s="9"/>
    </row>
    <row r="127" spans="1:18" ht="15.95" hidden="1" customHeight="1">
      <c r="A127" s="9"/>
      <c r="B127" s="9"/>
      <c r="C127" s="37"/>
      <c r="D127" s="9"/>
      <c r="E127" s="9"/>
      <c r="F127" s="9"/>
      <c r="P127" s="9"/>
      <c r="Q127" s="9"/>
    </row>
    <row r="128" spans="1:18" ht="15.95" hidden="1" customHeight="1">
      <c r="A128" s="9"/>
      <c r="B128" s="9"/>
      <c r="C128" s="37"/>
      <c r="D128" s="9"/>
      <c r="E128" s="9"/>
      <c r="F128" s="9"/>
      <c r="P128" s="9"/>
      <c r="Q128" s="9"/>
    </row>
    <row r="129" spans="1:17" ht="15.95" hidden="1" customHeight="1">
      <c r="A129" s="9"/>
      <c r="B129" s="9"/>
      <c r="C129" s="37"/>
      <c r="D129" s="9"/>
      <c r="E129" s="9"/>
      <c r="F129" s="9"/>
      <c r="P129" s="9"/>
      <c r="Q129" s="9"/>
    </row>
    <row r="130" spans="1:17" ht="15.95" hidden="1" customHeight="1">
      <c r="A130" s="9"/>
      <c r="B130" s="9"/>
      <c r="C130" s="37"/>
      <c r="D130" s="9"/>
      <c r="E130" s="9"/>
      <c r="F130" s="9"/>
      <c r="P130" s="9"/>
      <c r="Q130" s="9"/>
    </row>
    <row r="131" spans="1:17" ht="15.95" hidden="1" customHeight="1">
      <c r="A131" s="9"/>
      <c r="B131" s="9"/>
      <c r="C131" s="37"/>
      <c r="D131" s="9"/>
      <c r="E131" s="9"/>
      <c r="F131" s="9"/>
      <c r="P131" s="9"/>
      <c r="Q131" s="9"/>
    </row>
    <row r="132" spans="1:17"/>
    <row r="133" spans="1:17"/>
  </sheetData>
  <sheetProtection autoFilter="0"/>
  <autoFilter ref="R1:R131">
    <filterColumn colId="0">
      <customFilters>
        <customFilter operator="notEqual" val=" "/>
      </customFilters>
    </filterColumn>
  </autoFilter>
  <mergeCells count="190">
    <mergeCell ref="P105:Q105"/>
    <mergeCell ref="A98:A101"/>
    <mergeCell ref="B98:B101"/>
    <mergeCell ref="C98:C101"/>
    <mergeCell ref="D98:D101"/>
    <mergeCell ref="E98:F98"/>
    <mergeCell ref="E99:F99"/>
    <mergeCell ref="E100:F100"/>
    <mergeCell ref="A94:A97"/>
    <mergeCell ref="B94:B97"/>
    <mergeCell ref="C94:C97"/>
    <mergeCell ref="D94:D97"/>
    <mergeCell ref="E94:F94"/>
    <mergeCell ref="E95:F95"/>
    <mergeCell ref="E96:F96"/>
    <mergeCell ref="P97:Q97"/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A86:A89"/>
    <mergeCell ref="B86:B89"/>
    <mergeCell ref="C86:Q89"/>
    <mergeCell ref="A90:A93"/>
    <mergeCell ref="B90:B93"/>
    <mergeCell ref="C90:C93"/>
    <mergeCell ref="D90:D93"/>
    <mergeCell ref="E90:F90"/>
    <mergeCell ref="E91:F91"/>
    <mergeCell ref="E92:F92"/>
    <mergeCell ref="P93:Q93"/>
    <mergeCell ref="P81:Q81"/>
    <mergeCell ref="A82:A85"/>
    <mergeCell ref="B82:B85"/>
    <mergeCell ref="C82:C85"/>
    <mergeCell ref="D82:D85"/>
    <mergeCell ref="E82:F82"/>
    <mergeCell ref="E83:F83"/>
    <mergeCell ref="E84:F84"/>
    <mergeCell ref="P85:Q85"/>
    <mergeCell ref="A78:A81"/>
    <mergeCell ref="B78:B81"/>
    <mergeCell ref="C78:C81"/>
    <mergeCell ref="D78:D81"/>
    <mergeCell ref="E78:F78"/>
    <mergeCell ref="E79:F79"/>
    <mergeCell ref="E80:F80"/>
    <mergeCell ref="A74:A77"/>
    <mergeCell ref="B74:B77"/>
    <mergeCell ref="C74:C77"/>
    <mergeCell ref="D74:D77"/>
    <mergeCell ref="E74:F74"/>
    <mergeCell ref="E75:F75"/>
    <mergeCell ref="E76:F76"/>
    <mergeCell ref="P77:Q77"/>
    <mergeCell ref="A70:A73"/>
    <mergeCell ref="B70:B73"/>
    <mergeCell ref="C70:C73"/>
    <mergeCell ref="D70:D73"/>
    <mergeCell ref="E70:F70"/>
    <mergeCell ref="E71:F71"/>
    <mergeCell ref="E72:F72"/>
    <mergeCell ref="A66:A69"/>
    <mergeCell ref="B66:B69"/>
    <mergeCell ref="C66:C69"/>
    <mergeCell ref="D66:D69"/>
    <mergeCell ref="E66:F66"/>
    <mergeCell ref="E67:F67"/>
    <mergeCell ref="E68:F68"/>
    <mergeCell ref="P69:Q69"/>
    <mergeCell ref="P73:Q73"/>
    <mergeCell ref="H59:I59"/>
    <mergeCell ref="E60:F60"/>
    <mergeCell ref="P61:Q61"/>
    <mergeCell ref="A62:A65"/>
    <mergeCell ref="B62:B65"/>
    <mergeCell ref="C62:C65"/>
    <mergeCell ref="D62:D65"/>
    <mergeCell ref="E62:F62"/>
    <mergeCell ref="E63:F63"/>
    <mergeCell ref="E64:F64"/>
    <mergeCell ref="A58:A61"/>
    <mergeCell ref="B58:B61"/>
    <mergeCell ref="C58:C61"/>
    <mergeCell ref="D58:D61"/>
    <mergeCell ref="E58:F58"/>
    <mergeCell ref="E59:F59"/>
    <mergeCell ref="P65:Q65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50:B53"/>
    <mergeCell ref="C50:C53"/>
    <mergeCell ref="D50:D53"/>
    <mergeCell ref="E50:F50"/>
    <mergeCell ref="E51:F51"/>
    <mergeCell ref="E52:F52"/>
    <mergeCell ref="A46:A49"/>
    <mergeCell ref="B46:B49"/>
    <mergeCell ref="C46:C49"/>
    <mergeCell ref="D46:D49"/>
    <mergeCell ref="E46:F46"/>
    <mergeCell ref="E47:F47"/>
    <mergeCell ref="E48:F48"/>
    <mergeCell ref="P49:Q49"/>
    <mergeCell ref="P53:Q53"/>
    <mergeCell ref="A38:A41"/>
    <mergeCell ref="B38:Q41"/>
    <mergeCell ref="A42:A45"/>
    <mergeCell ref="B42:B45"/>
    <mergeCell ref="C42:C45"/>
    <mergeCell ref="D42:D45"/>
    <mergeCell ref="E42:F42"/>
    <mergeCell ref="E43:F43"/>
    <mergeCell ref="E44:F44"/>
    <mergeCell ref="P45:Q45"/>
    <mergeCell ref="A30:A33"/>
    <mergeCell ref="B30:B33"/>
    <mergeCell ref="C30:Q33"/>
    <mergeCell ref="A34:A37"/>
    <mergeCell ref="B34:B37"/>
    <mergeCell ref="C34:C37"/>
    <mergeCell ref="D34:D37"/>
    <mergeCell ref="E34:F34"/>
    <mergeCell ref="E35:F35"/>
    <mergeCell ref="E36:F36"/>
    <mergeCell ref="P37:Q37"/>
    <mergeCell ref="A22:A25"/>
    <mergeCell ref="B22:B25"/>
    <mergeCell ref="C22:Q25"/>
    <mergeCell ref="A26:A29"/>
    <mergeCell ref="B26:B29"/>
    <mergeCell ref="C26:Q29"/>
    <mergeCell ref="P13:Q13"/>
    <mergeCell ref="A14:A17"/>
    <mergeCell ref="B14:B17"/>
    <mergeCell ref="C14:Q17"/>
    <mergeCell ref="A18:A21"/>
    <mergeCell ref="B18:B21"/>
    <mergeCell ref="C18:Q21"/>
    <mergeCell ref="B10:B13"/>
    <mergeCell ref="C10:C13"/>
    <mergeCell ref="D10:D13"/>
    <mergeCell ref="E10:F10"/>
    <mergeCell ref="E11:F11"/>
    <mergeCell ref="E12:F12"/>
    <mergeCell ref="A6:A9"/>
    <mergeCell ref="B6:B9"/>
    <mergeCell ref="C6:C9"/>
    <mergeCell ref="D6:D9"/>
    <mergeCell ref="E6:F6"/>
    <mergeCell ref="S6:S17"/>
    <mergeCell ref="E7:F7"/>
    <mergeCell ref="E8:F8"/>
    <mergeCell ref="P9:Q9"/>
    <mergeCell ref="A10:A13"/>
    <mergeCell ref="A2:A5"/>
    <mergeCell ref="B2:B5"/>
    <mergeCell ref="C2:F3"/>
    <mergeCell ref="G2:I3"/>
    <mergeCell ref="J2:L3"/>
    <mergeCell ref="M2:O3"/>
    <mergeCell ref="P2:Q2"/>
    <mergeCell ref="P3:Q3"/>
    <mergeCell ref="C4:C5"/>
    <mergeCell ref="D4:D5"/>
    <mergeCell ref="E4:F5"/>
    <mergeCell ref="G4:I5"/>
    <mergeCell ref="J4:L5"/>
    <mergeCell ref="M4:O5"/>
    <mergeCell ref="P4:Q4"/>
    <mergeCell ref="P5:Q5"/>
  </mergeCells>
  <phoneticPr fontId="3"/>
  <pageMargins left="0.51181102362204722" right="0.31496062992125984" top="0.35433070866141736" bottom="0.15748031496062992" header="0.31496062992125984" footer="0.31496062992125984"/>
  <pageSetup paperSize="9" scale="49" orientation="portrait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  <pageSetUpPr fitToPage="1"/>
  </sheetPr>
  <dimension ref="A1:S133"/>
  <sheetViews>
    <sheetView view="pageBreakPreview" topLeftCell="A47" zoomScale="90" zoomScaleNormal="100" zoomScaleSheetLayoutView="90" workbookViewId="0">
      <selection activeCell="G54" sqref="G54:L57"/>
    </sheetView>
  </sheetViews>
  <sheetFormatPr defaultColWidth="0" defaultRowHeight="13.5" customHeight="1" zeroHeight="1"/>
  <cols>
    <col min="1" max="1" width="5.75" style="1" customWidth="1"/>
    <col min="2" max="2" width="3" style="1" customWidth="1"/>
    <col min="3" max="3" width="17.75" style="38" customWidth="1"/>
    <col min="4" max="4" width="4.375" style="1" customWidth="1"/>
    <col min="5" max="6" width="17.75" style="1" customWidth="1"/>
    <col min="7" max="15" width="10.625" style="9" customWidth="1"/>
    <col min="16" max="16" width="11.5" style="1" customWidth="1"/>
    <col min="17" max="17" width="3.5" style="1" customWidth="1"/>
    <col min="18" max="18" width="3.5" style="9" customWidth="1"/>
    <col min="19" max="19" width="8.75" style="1" customWidth="1"/>
    <col min="20" max="16384" width="8.75" style="1" hidden="1"/>
  </cols>
  <sheetData>
    <row r="1" spans="1:19" ht="45" customHeight="1">
      <c r="B1" s="2"/>
      <c r="C1" s="3"/>
      <c r="D1" s="4"/>
      <c r="E1" s="5">
        <f>[1]作成!B1</f>
        <v>5</v>
      </c>
      <c r="F1" s="6" t="s">
        <v>0</v>
      </c>
      <c r="G1" s="7"/>
      <c r="H1" s="7"/>
      <c r="I1" s="8"/>
      <c r="O1" s="10"/>
      <c r="P1" s="11" t="s">
        <v>200</v>
      </c>
      <c r="Q1" s="12"/>
      <c r="R1" s="9" t="s">
        <v>201</v>
      </c>
    </row>
    <row r="2" spans="1:19" ht="13.5" customHeight="1">
      <c r="A2" s="39" t="s">
        <v>3</v>
      </c>
      <c r="B2" s="39" t="s">
        <v>4</v>
      </c>
      <c r="C2" s="42" t="s">
        <v>5</v>
      </c>
      <c r="D2" s="43"/>
      <c r="E2" s="43"/>
      <c r="F2" s="44"/>
      <c r="G2" s="48" t="s">
        <v>6</v>
      </c>
      <c r="H2" s="49"/>
      <c r="I2" s="50"/>
      <c r="J2" s="48" t="s">
        <v>7</v>
      </c>
      <c r="K2" s="49"/>
      <c r="L2" s="50"/>
      <c r="M2" s="48" t="s">
        <v>8</v>
      </c>
      <c r="N2" s="49"/>
      <c r="O2" s="50"/>
      <c r="P2" s="54" t="s">
        <v>202</v>
      </c>
      <c r="Q2" s="54"/>
      <c r="R2" s="9" t="s">
        <v>2</v>
      </c>
    </row>
    <row r="3" spans="1:19" ht="13.5" customHeight="1">
      <c r="A3" s="40"/>
      <c r="B3" s="40"/>
      <c r="C3" s="45"/>
      <c r="D3" s="46"/>
      <c r="E3" s="46"/>
      <c r="F3" s="47"/>
      <c r="G3" s="51"/>
      <c r="H3" s="52"/>
      <c r="I3" s="53"/>
      <c r="J3" s="51"/>
      <c r="K3" s="52"/>
      <c r="L3" s="53"/>
      <c r="M3" s="51"/>
      <c r="N3" s="52"/>
      <c r="O3" s="53"/>
      <c r="P3" s="54" t="s">
        <v>10</v>
      </c>
      <c r="Q3" s="54"/>
      <c r="R3" s="9" t="s">
        <v>2</v>
      </c>
    </row>
    <row r="4" spans="1:19" ht="13.5" customHeight="1">
      <c r="A4" s="40"/>
      <c r="B4" s="40"/>
      <c r="C4" s="55" t="s">
        <v>11</v>
      </c>
      <c r="D4" s="57" t="s">
        <v>12</v>
      </c>
      <c r="E4" s="59" t="s">
        <v>203</v>
      </c>
      <c r="F4" s="60"/>
      <c r="G4" s="63" t="s">
        <v>14</v>
      </c>
      <c r="H4" s="64"/>
      <c r="I4" s="65"/>
      <c r="J4" s="69" t="s">
        <v>15</v>
      </c>
      <c r="K4" s="70"/>
      <c r="L4" s="71"/>
      <c r="M4" s="75" t="s">
        <v>16</v>
      </c>
      <c r="N4" s="76"/>
      <c r="O4" s="77"/>
      <c r="P4" s="54" t="s">
        <v>17</v>
      </c>
      <c r="Q4" s="54"/>
      <c r="R4" s="9" t="s">
        <v>181</v>
      </c>
    </row>
    <row r="5" spans="1:19" ht="13.5" customHeight="1">
      <c r="A5" s="41"/>
      <c r="B5" s="41"/>
      <c r="C5" s="56"/>
      <c r="D5" s="58"/>
      <c r="E5" s="61"/>
      <c r="F5" s="62"/>
      <c r="G5" s="66"/>
      <c r="H5" s="67"/>
      <c r="I5" s="68"/>
      <c r="J5" s="72"/>
      <c r="K5" s="73"/>
      <c r="L5" s="74"/>
      <c r="M5" s="78"/>
      <c r="N5" s="79"/>
      <c r="O5" s="80"/>
      <c r="P5" s="54" t="s">
        <v>18</v>
      </c>
      <c r="Q5" s="54"/>
      <c r="R5" s="9" t="s">
        <v>201</v>
      </c>
    </row>
    <row r="6" spans="1:19" ht="17.25" hidden="1" customHeight="1">
      <c r="A6" s="81" t="str">
        <f ca="1">IF([1]人数!$F12=0," ",[1]人数!$F12)</f>
        <v xml:space="preserve"> </v>
      </c>
      <c r="B6" s="84" t="s">
        <v>19</v>
      </c>
      <c r="C6" s="87" t="str">
        <f>IF(ISERROR(VLOOKUP(1,[1]作成!$H$3:$K$57,3,FALSE))," ",VLOOKUP(1,[1]作成!$H$3:$K$57,3,FALSE))</f>
        <v xml:space="preserve"> </v>
      </c>
      <c r="D6" s="90" t="str">
        <f>IF(ISERROR(VLOOKUP(2,[1]作成!$H$3:$K$57,4,FALSE))," ",VLOOKUP(2,[1]作成!$H$3:$K$57,4,FALSE))</f>
        <v xml:space="preserve"> </v>
      </c>
      <c r="E6" s="93" t="str">
        <f>IF(ISERROR(VLOOKUP(3,[1]作成!$H$3:$K$57,3,FALSE))," ",VLOOKUP(3,[1]作成!$H$3:$K$57,3,FALSE))</f>
        <v xml:space="preserve"> </v>
      </c>
      <c r="F6" s="94"/>
      <c r="G6" s="13"/>
      <c r="H6" s="14"/>
      <c r="I6" s="15"/>
      <c r="J6" s="13"/>
      <c r="K6" s="14"/>
      <c r="L6" s="15"/>
      <c r="M6" s="14"/>
      <c r="N6" s="14"/>
      <c r="O6" s="14"/>
      <c r="P6" s="16" t="str">
        <f>IF([1]計算!U6=0," ",[1]計算!U6)</f>
        <v xml:space="preserve"> </v>
      </c>
      <c r="Q6" s="17" t="s">
        <v>20</v>
      </c>
      <c r="S6" s="95" t="s">
        <v>21</v>
      </c>
    </row>
    <row r="7" spans="1:19" ht="17.25" hidden="1" customHeight="1">
      <c r="A7" s="82"/>
      <c r="B7" s="85"/>
      <c r="C7" s="88"/>
      <c r="D7" s="91"/>
      <c r="E7" s="96" t="str">
        <f>IF(ISERROR(VLOOKUP(4,[1]作成!$H$3:$K$57,3,FALSE))," ",VLOOKUP(4,[1]作成!$H$3:$K$57,3,FALSE))</f>
        <v xml:space="preserve"> </v>
      </c>
      <c r="F7" s="97"/>
      <c r="G7" s="18"/>
      <c r="H7" s="19"/>
      <c r="I7" s="20"/>
      <c r="J7" s="18"/>
      <c r="K7" s="19"/>
      <c r="L7" s="20"/>
      <c r="M7" s="19"/>
      <c r="N7" s="19"/>
      <c r="O7" s="19"/>
      <c r="P7" s="16" t="str">
        <f>IF([1]計算!X6=0," ",[1]計算!X6)</f>
        <v xml:space="preserve"> </v>
      </c>
      <c r="Q7" s="21" t="s">
        <v>204</v>
      </c>
      <c r="S7" s="95"/>
    </row>
    <row r="8" spans="1:19" ht="17.25" hidden="1" customHeight="1">
      <c r="A8" s="82"/>
      <c r="B8" s="85"/>
      <c r="C8" s="88"/>
      <c r="D8" s="91"/>
      <c r="E8" s="96" t="str">
        <f>IF(ISERROR(VLOOKUP(5,[1]作成!$H$3:$K$57,3,FALSE))," ",VLOOKUP(5,[1]作成!$H$3:$K$57,3,FALSE))</f>
        <v xml:space="preserve"> </v>
      </c>
      <c r="F8" s="97"/>
      <c r="G8" s="18"/>
      <c r="H8" s="19"/>
      <c r="I8" s="20"/>
      <c r="J8" s="18"/>
      <c r="K8" s="19"/>
      <c r="L8" s="22"/>
      <c r="M8" s="19"/>
      <c r="N8" s="19"/>
      <c r="O8" s="23"/>
      <c r="P8" s="16" t="str">
        <f>IF([1]計算!Z6=0," ",[1]計算!Z6)</f>
        <v xml:space="preserve"> </v>
      </c>
      <c r="Q8" s="21" t="s">
        <v>204</v>
      </c>
      <c r="S8" s="95"/>
    </row>
    <row r="9" spans="1:19" ht="17.25" hidden="1" customHeight="1">
      <c r="A9" s="83"/>
      <c r="B9" s="86"/>
      <c r="C9" s="89"/>
      <c r="D9" s="92"/>
      <c r="E9" s="24" t="str">
        <f>IF(ISERROR(VLOOKUP(6,[1]作成!$H$3:$K$57,3,FALSE))," ",VLOOKUP(6,[1]作成!$H$3:$K$57,3,FALSE))</f>
        <v xml:space="preserve"> </v>
      </c>
      <c r="F9" s="24" t="str">
        <f>IF(ISERROR(VLOOKUP(7,[1]作成!$H$3:$K$57,3,FALSE))," ",VLOOKUP(7,[1]作成!$H$3:$K$57,3,FALSE))</f>
        <v xml:space="preserve"> </v>
      </c>
      <c r="G9" s="18"/>
      <c r="H9" s="19"/>
      <c r="I9" s="22"/>
      <c r="J9" s="18"/>
      <c r="K9" s="19"/>
      <c r="L9" s="22"/>
      <c r="M9" s="19"/>
      <c r="N9" s="19"/>
      <c r="O9" s="23"/>
      <c r="P9" s="98" t="str">
        <f>IF([1]人数!I12=0," ",[1]人数!I12)</f>
        <v xml:space="preserve"> </v>
      </c>
      <c r="Q9" s="99"/>
      <c r="S9" s="95"/>
    </row>
    <row r="10" spans="1:19" ht="17.25" hidden="1" customHeight="1">
      <c r="A10" s="81" t="str">
        <f ca="1">IF([1]人数!$F13=0," ",[1]人数!$F13)</f>
        <v xml:space="preserve"> </v>
      </c>
      <c r="B10" s="100" t="s">
        <v>23</v>
      </c>
      <c r="C10" s="87" t="str">
        <f>IF(ISERROR(VLOOKUP(1,[1]作成!$H$58:$K$112,3,FALSE))," ",VLOOKUP(1,[1]作成!$H$58:$K$112,3,FALSE))</f>
        <v xml:space="preserve"> </v>
      </c>
      <c r="D10" s="90" t="str">
        <f>IF(ISERROR(VLOOKUP(2,[1]作成!$H$58:$K$112,4,FALSE))," ",VLOOKUP(2,[1]作成!$H$58:$K$112,4,FALSE))</f>
        <v xml:space="preserve"> </v>
      </c>
      <c r="E10" s="93" t="str">
        <f>IF(ISERROR(VLOOKUP(3,[1]作成!$H$58:$K$112,3,FALSE))," ",VLOOKUP(3,[1]作成!$H$58:$K$112,3,FALSE))</f>
        <v xml:space="preserve"> </v>
      </c>
      <c r="F10" s="94"/>
      <c r="G10" s="13"/>
      <c r="H10" s="14"/>
      <c r="I10" s="14"/>
      <c r="J10" s="13"/>
      <c r="K10" s="14"/>
      <c r="L10" s="15"/>
      <c r="M10" s="14"/>
      <c r="N10" s="14"/>
      <c r="O10" s="15"/>
      <c r="P10" s="16" t="str">
        <f>IF([1]計算!U7=0," ",[1]計算!U7)</f>
        <v xml:space="preserve"> </v>
      </c>
      <c r="Q10" s="17" t="s">
        <v>105</v>
      </c>
      <c r="S10" s="95"/>
    </row>
    <row r="11" spans="1:19" ht="17.25" hidden="1" customHeight="1">
      <c r="A11" s="82"/>
      <c r="B11" s="100"/>
      <c r="C11" s="88"/>
      <c r="D11" s="91"/>
      <c r="E11" s="96" t="str">
        <f>IF(ISERROR(VLOOKUP(4,[1]作成!$H$58:$K$112,3,FALSE))," ",VLOOKUP(4,[1]作成!$H$58:$K$112,3,FALSE))</f>
        <v xml:space="preserve"> </v>
      </c>
      <c r="F11" s="97"/>
      <c r="G11" s="18"/>
      <c r="H11" s="19"/>
      <c r="I11" s="23"/>
      <c r="J11" s="18"/>
      <c r="K11" s="19"/>
      <c r="L11" s="20"/>
      <c r="M11" s="19"/>
      <c r="N11" s="19"/>
      <c r="O11" s="20"/>
      <c r="P11" s="16" t="str">
        <f>IF([1]計算!X7=0," ",[1]計算!X7)</f>
        <v xml:space="preserve"> </v>
      </c>
      <c r="Q11" s="21" t="s">
        <v>22</v>
      </c>
      <c r="S11" s="95"/>
    </row>
    <row r="12" spans="1:19" ht="17.25" hidden="1" customHeight="1">
      <c r="A12" s="82"/>
      <c r="B12" s="100"/>
      <c r="C12" s="88"/>
      <c r="D12" s="91"/>
      <c r="E12" s="96" t="str">
        <f>IF(ISERROR(VLOOKUP(5,[1]作成!$H$58:$K$112,3,FALSE))," ",VLOOKUP(5,[1]作成!$H$58:$K$112,3,FALSE))</f>
        <v xml:space="preserve"> </v>
      </c>
      <c r="F12" s="97"/>
      <c r="G12" s="18"/>
      <c r="H12" s="19"/>
      <c r="I12" s="23"/>
      <c r="J12" s="18"/>
      <c r="K12" s="19"/>
      <c r="L12" s="20"/>
      <c r="M12" s="19"/>
      <c r="N12" s="19"/>
      <c r="O12" s="22"/>
      <c r="P12" s="16" t="str">
        <f>IF([1]計算!Z7=0," ",[1]計算!Z7)</f>
        <v xml:space="preserve"> </v>
      </c>
      <c r="Q12" s="21" t="s">
        <v>204</v>
      </c>
      <c r="S12" s="95"/>
    </row>
    <row r="13" spans="1:19" ht="17.25" hidden="1" customHeight="1">
      <c r="A13" s="83"/>
      <c r="B13" s="100"/>
      <c r="C13" s="89"/>
      <c r="D13" s="92"/>
      <c r="E13" s="25" t="str">
        <f>IF(ISERROR(VLOOKUP(6,[1]作成!$H$58:$K$112,3,FALSE))," ",VLOOKUP(6,[1]作成!$H$58:$K$112,3,FALSE))</f>
        <v xml:space="preserve"> </v>
      </c>
      <c r="F13" s="26" t="str">
        <f>IF(ISERROR(VLOOKUP(7,[1]作成!$H$58:$K$112,3,FALSE))," ",VLOOKUP(7,[1]作成!$H$58:$K$112,3,FALSE))</f>
        <v xml:space="preserve"> </v>
      </c>
      <c r="G13" s="27"/>
      <c r="H13" s="28"/>
      <c r="I13" s="29"/>
      <c r="J13" s="27"/>
      <c r="K13" s="28"/>
      <c r="L13" s="30"/>
      <c r="M13" s="28"/>
      <c r="N13" s="28"/>
      <c r="O13" s="31"/>
      <c r="P13" s="98" t="str">
        <f>IF([1]人数!I13=0," ",[1]人数!I13)</f>
        <v xml:space="preserve"> </v>
      </c>
      <c r="Q13" s="99"/>
      <c r="S13" s="95"/>
    </row>
    <row r="14" spans="1:19" ht="13.5" customHeight="1">
      <c r="A14" s="81">
        <f ca="1">IF([1]人数!$F14=0," ",[1]人数!$F14)</f>
        <v>1</v>
      </c>
      <c r="B14" s="100" t="s">
        <v>24</v>
      </c>
      <c r="C14" s="101" t="s">
        <v>25</v>
      </c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3"/>
      <c r="R14" s="9" t="s">
        <v>201</v>
      </c>
      <c r="S14" s="95"/>
    </row>
    <row r="15" spans="1:19" ht="13.5" customHeight="1">
      <c r="A15" s="82"/>
      <c r="B15" s="100"/>
      <c r="C15" s="104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6"/>
      <c r="R15" s="9" t="s">
        <v>2</v>
      </c>
      <c r="S15" s="95"/>
    </row>
    <row r="16" spans="1:19" ht="13.5" customHeight="1">
      <c r="A16" s="82"/>
      <c r="B16" s="100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6"/>
      <c r="R16" s="9" t="s">
        <v>26</v>
      </c>
      <c r="S16" s="95"/>
    </row>
    <row r="17" spans="1:19" ht="13.5" customHeight="1">
      <c r="A17" s="83"/>
      <c r="B17" s="100"/>
      <c r="C17" s="107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9"/>
      <c r="R17" s="9" t="s">
        <v>201</v>
      </c>
      <c r="S17" s="95"/>
    </row>
    <row r="18" spans="1:19" ht="13.5" customHeight="1">
      <c r="A18" s="81">
        <f ca="1">IF([1]人数!$F15=0," ",[1]人数!$F15)</f>
        <v>2</v>
      </c>
      <c r="B18" s="100" t="s">
        <v>28</v>
      </c>
      <c r="C18" s="101" t="s">
        <v>29</v>
      </c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3"/>
      <c r="R18" s="9" t="s">
        <v>201</v>
      </c>
    </row>
    <row r="19" spans="1:19" ht="13.5" customHeight="1">
      <c r="A19" s="82"/>
      <c r="B19" s="100"/>
      <c r="C19" s="104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6"/>
      <c r="R19" s="9" t="s">
        <v>100</v>
      </c>
    </row>
    <row r="20" spans="1:19" ht="13.5" customHeight="1">
      <c r="A20" s="82"/>
      <c r="B20" s="100"/>
      <c r="C20" s="104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6"/>
      <c r="R20" s="9" t="s">
        <v>46</v>
      </c>
    </row>
    <row r="21" spans="1:19" ht="13.5" customHeight="1">
      <c r="A21" s="83"/>
      <c r="B21" s="100"/>
      <c r="C21" s="107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9"/>
      <c r="R21" s="9" t="s">
        <v>26</v>
      </c>
    </row>
    <row r="22" spans="1:19" ht="13.5" customHeight="1">
      <c r="A22" s="81">
        <f ca="1">IF([1]人数!$F16=0," ",[1]人数!$F16)</f>
        <v>3</v>
      </c>
      <c r="B22" s="100" t="s">
        <v>31</v>
      </c>
      <c r="C22" s="101" t="s">
        <v>32</v>
      </c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3"/>
      <c r="R22" s="9" t="s">
        <v>27</v>
      </c>
    </row>
    <row r="23" spans="1:19" ht="13.5" customHeight="1">
      <c r="A23" s="82"/>
      <c r="B23" s="100"/>
      <c r="C23" s="104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6"/>
      <c r="R23" s="9" t="s">
        <v>26</v>
      </c>
    </row>
    <row r="24" spans="1:19" ht="13.5" customHeight="1">
      <c r="A24" s="82"/>
      <c r="B24" s="100"/>
      <c r="C24" s="104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6"/>
      <c r="R24" s="9" t="s">
        <v>27</v>
      </c>
    </row>
    <row r="25" spans="1:19" ht="13.5" customHeight="1">
      <c r="A25" s="83"/>
      <c r="B25" s="100"/>
      <c r="C25" s="107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9"/>
      <c r="R25" s="9" t="s">
        <v>27</v>
      </c>
    </row>
    <row r="26" spans="1:19" ht="13.5" customHeight="1">
      <c r="A26" s="81">
        <f ca="1">IF([1]人数!$F17=0," ",[1]人数!$F17)</f>
        <v>6</v>
      </c>
      <c r="B26" s="84" t="s">
        <v>19</v>
      </c>
      <c r="C26" s="101" t="s">
        <v>34</v>
      </c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3"/>
      <c r="R26" s="9" t="s">
        <v>100</v>
      </c>
    </row>
    <row r="27" spans="1:19" ht="13.5" customHeight="1">
      <c r="A27" s="82"/>
      <c r="B27" s="85"/>
      <c r="C27" s="104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6"/>
      <c r="R27" s="9" t="s">
        <v>33</v>
      </c>
    </row>
    <row r="28" spans="1:19" ht="13.5" customHeight="1">
      <c r="A28" s="82"/>
      <c r="B28" s="85"/>
      <c r="C28" s="104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6"/>
      <c r="R28" s="9" t="s">
        <v>46</v>
      </c>
    </row>
    <row r="29" spans="1:19" ht="13.5" customHeight="1">
      <c r="A29" s="83"/>
      <c r="B29" s="86"/>
      <c r="C29" s="107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9"/>
      <c r="R29" s="9" t="s">
        <v>30</v>
      </c>
    </row>
    <row r="30" spans="1:19" ht="17.25" customHeight="1">
      <c r="A30" s="81">
        <f ca="1">IF([1]人数!$F18=0," ",[1]人数!$F18)</f>
        <v>7</v>
      </c>
      <c r="B30" s="100" t="s">
        <v>23</v>
      </c>
      <c r="C30" s="87" t="str">
        <f>IF(ISERROR(VLOOKUP(1,[1]作成!$H$333:$K$387,3,FALSE))," ",VLOOKUP(1,[1]作成!$H$333:$K$387,3,FALSE))</f>
        <v>むぎごはん</v>
      </c>
      <c r="D30" s="90" t="str">
        <f>IF(ISERROR(VLOOKUP(2,[1]作成!$H$333:$K$387,4,FALSE))," ",VLOOKUP(2,[1]作成!$H$333:$K$387,4,FALSE))</f>
        <v>牛乳</v>
      </c>
      <c r="E30" s="93" t="str">
        <f>IF(ISERROR(VLOOKUP(3,[1]作成!$H$333:$K$387,3,FALSE))," ",VLOOKUP(3,[1]作成!$H$333:$K$387,3,FALSE))</f>
        <v>ハヤシライス</v>
      </c>
      <c r="F30" s="94"/>
      <c r="G30" s="13" t="s">
        <v>36</v>
      </c>
      <c r="H30" s="14"/>
      <c r="I30" s="15"/>
      <c r="J30" s="13" t="s">
        <v>39</v>
      </c>
      <c r="K30" s="14" t="s">
        <v>49</v>
      </c>
      <c r="L30" s="15" t="s">
        <v>72</v>
      </c>
      <c r="M30" s="14" t="s">
        <v>133</v>
      </c>
      <c r="N30" s="14" t="s">
        <v>70</v>
      </c>
      <c r="O30" s="15"/>
      <c r="P30" s="16">
        <f>IF([1]計算!U12=0," ",[1]計算!U12)</f>
        <v>744.75859999999966</v>
      </c>
      <c r="Q30" s="17" t="s">
        <v>20</v>
      </c>
      <c r="R30" s="9" t="s">
        <v>27</v>
      </c>
    </row>
    <row r="31" spans="1:19" ht="17.25" customHeight="1">
      <c r="A31" s="82"/>
      <c r="B31" s="100"/>
      <c r="C31" s="88"/>
      <c r="D31" s="91"/>
      <c r="E31" s="96" t="str">
        <f>IF(ISERROR(VLOOKUP(4,[1]作成!$H$333:$K$387,3,FALSE))," ",VLOOKUP(4,[1]作成!$H$333:$K$387,3,FALSE))</f>
        <v>カラフルサラダ</v>
      </c>
      <c r="F31" s="97"/>
      <c r="G31" s="18" t="s">
        <v>117</v>
      </c>
      <c r="H31" s="19"/>
      <c r="I31" s="22"/>
      <c r="J31" s="18" t="s">
        <v>108</v>
      </c>
      <c r="K31" s="19" t="s">
        <v>62</v>
      </c>
      <c r="L31" s="20"/>
      <c r="M31" s="19" t="s">
        <v>57</v>
      </c>
      <c r="N31" s="19" t="s">
        <v>67</v>
      </c>
      <c r="O31" s="20"/>
      <c r="P31" s="16">
        <f>IF([1]計算!X12=0," ",[1]計算!X12)</f>
        <v>20.283660000000001</v>
      </c>
      <c r="Q31" s="21" t="s">
        <v>87</v>
      </c>
      <c r="R31" s="9" t="s">
        <v>26</v>
      </c>
    </row>
    <row r="32" spans="1:19" ht="17.25" customHeight="1">
      <c r="A32" s="82"/>
      <c r="B32" s="100"/>
      <c r="C32" s="88"/>
      <c r="D32" s="91"/>
      <c r="E32" s="96" t="str">
        <f>IF(ISERROR(VLOOKUP(5,[1]作成!$H$333:$K$387,3,FALSE))," ",VLOOKUP(5,[1]作成!$H$333:$K$387,3,FALSE))</f>
        <v>サクランボゼリー</v>
      </c>
      <c r="F32" s="97"/>
      <c r="G32" s="18" t="s">
        <v>127</v>
      </c>
      <c r="H32" s="19"/>
      <c r="I32" s="22"/>
      <c r="J32" s="18" t="s">
        <v>185</v>
      </c>
      <c r="K32" s="19" t="s">
        <v>99</v>
      </c>
      <c r="L32" s="20"/>
      <c r="M32" s="19" t="s">
        <v>58</v>
      </c>
      <c r="N32" s="19" t="s">
        <v>162</v>
      </c>
      <c r="O32" s="20"/>
      <c r="P32" s="16">
        <f>IF([1]計算!Z12=0," ",[1]計算!Z12)</f>
        <v>23.134149999999995</v>
      </c>
      <c r="Q32" s="21" t="s">
        <v>184</v>
      </c>
      <c r="R32" s="9" t="s">
        <v>201</v>
      </c>
    </row>
    <row r="33" spans="1:18" ht="17.25" customHeight="1">
      <c r="A33" s="83"/>
      <c r="B33" s="100"/>
      <c r="C33" s="89"/>
      <c r="D33" s="92"/>
      <c r="E33" s="25" t="str">
        <f>IF(ISERROR(VLOOKUP(6,[1]作成!$H$333:$K$387,3,FALSE))," ",VLOOKUP(6,[1]作成!$H$333:$K$387,3,FALSE))</f>
        <v xml:space="preserve"> </v>
      </c>
      <c r="F33" s="26" t="str">
        <f>IF(ISERROR(VLOOKUP(7,[1]作成!$H$333:$K$387,3,FALSE))," ",VLOOKUP(7,[1]作成!$H$333:$K$387,3,FALSE))</f>
        <v xml:space="preserve"> </v>
      </c>
      <c r="G33" s="27"/>
      <c r="H33" s="28"/>
      <c r="I33" s="31"/>
      <c r="J33" s="27" t="s">
        <v>77</v>
      </c>
      <c r="K33" s="28" t="s">
        <v>45</v>
      </c>
      <c r="L33" s="31"/>
      <c r="M33" s="28" t="s">
        <v>186</v>
      </c>
      <c r="N33" s="28" t="s">
        <v>187</v>
      </c>
      <c r="O33" s="31"/>
      <c r="P33" s="98"/>
      <c r="Q33" s="99"/>
      <c r="R33" s="9" t="s">
        <v>33</v>
      </c>
    </row>
    <row r="34" spans="1:18" ht="17.25" customHeight="1">
      <c r="A34" s="81">
        <f ca="1">IF([1]人数!$F19=0," ",[1]人数!$F19)</f>
        <v>8</v>
      </c>
      <c r="B34" s="100" t="s">
        <v>24</v>
      </c>
      <c r="C34" s="87" t="str">
        <f>IF(ISERROR(VLOOKUP(1,[1]作成!$H$388:$K$442,3,FALSE))," ",VLOOKUP(1,[1]作成!$H$388:$K$442,3,FALSE))</f>
        <v>ごはん</v>
      </c>
      <c r="D34" s="90" t="str">
        <f>IF(ISERROR(VLOOKUP(2,[1]作成!$H$388:$K$442,4,FALSE))," ",VLOOKUP(2,[1]作成!$H$388:$K$442,4,FALSE))</f>
        <v>牛乳</v>
      </c>
      <c r="E34" s="93" t="str">
        <f>IF(ISERROR(VLOOKUP(3,[1]作成!$H$388:$K$442,3,FALSE))," ",VLOOKUP(3,[1]作成!$H$388:$K$442,3,FALSE))</f>
        <v>さばのみそに</v>
      </c>
      <c r="F34" s="94"/>
      <c r="G34" s="18" t="s">
        <v>36</v>
      </c>
      <c r="H34" s="19" t="s">
        <v>37</v>
      </c>
      <c r="I34" s="20"/>
      <c r="J34" s="18" t="s">
        <v>39</v>
      </c>
      <c r="K34" s="19" t="s">
        <v>40</v>
      </c>
      <c r="L34" s="20"/>
      <c r="M34" s="19" t="s">
        <v>38</v>
      </c>
      <c r="N34" s="19"/>
      <c r="O34" s="20"/>
      <c r="P34" s="16">
        <f>IF([1]計算!U13=0," ",[1]計算!U13)</f>
        <v>680.21300000000008</v>
      </c>
      <c r="Q34" s="17" t="s">
        <v>192</v>
      </c>
      <c r="R34" s="9" t="s">
        <v>27</v>
      </c>
    </row>
    <row r="35" spans="1:18" ht="17.25" customHeight="1">
      <c r="A35" s="82"/>
      <c r="B35" s="100"/>
      <c r="C35" s="88"/>
      <c r="D35" s="91"/>
      <c r="E35" s="96" t="str">
        <f>IF(ISERROR(VLOOKUP(4,[1]作成!$H$388:$K$442,3,FALSE))," ",VLOOKUP(4,[1]作成!$H$388:$K$442,3,FALSE))</f>
        <v>こんぶあえ</v>
      </c>
      <c r="F35" s="97"/>
      <c r="G35" s="18" t="s">
        <v>41</v>
      </c>
      <c r="H35" s="19" t="s">
        <v>42</v>
      </c>
      <c r="I35" s="20"/>
      <c r="J35" s="18" t="s">
        <v>44</v>
      </c>
      <c r="K35" s="19" t="s">
        <v>45</v>
      </c>
      <c r="L35" s="20"/>
      <c r="M35" s="19" t="s">
        <v>43</v>
      </c>
      <c r="N35" s="19"/>
      <c r="O35" s="20"/>
      <c r="P35" s="16">
        <f>IF([1]計算!X13=0," ",[1]計算!X13)</f>
        <v>28.001099999999997</v>
      </c>
      <c r="Q35" s="21" t="s">
        <v>110</v>
      </c>
      <c r="R35" s="9" t="s">
        <v>26</v>
      </c>
    </row>
    <row r="36" spans="1:18" ht="17.25" customHeight="1">
      <c r="A36" s="82"/>
      <c r="B36" s="100"/>
      <c r="C36" s="88"/>
      <c r="D36" s="91"/>
      <c r="E36" s="96" t="str">
        <f>IF(ISERROR(VLOOKUP(5,[1]作成!$H$388:$K$442,3,FALSE))," ",VLOOKUP(5,[1]作成!$H$388:$K$442,3,FALSE))</f>
        <v>さつきじる</v>
      </c>
      <c r="F36" s="97"/>
      <c r="G36" s="18" t="s">
        <v>47</v>
      </c>
      <c r="H36" s="19" t="s">
        <v>52</v>
      </c>
      <c r="I36" s="22"/>
      <c r="J36" s="18" t="s">
        <v>49</v>
      </c>
      <c r="K36" s="19" t="s">
        <v>50</v>
      </c>
      <c r="L36" s="20"/>
      <c r="M36" s="19" t="s">
        <v>48</v>
      </c>
      <c r="N36" s="23"/>
      <c r="O36" s="20"/>
      <c r="P36" s="16">
        <f>IF([1]計算!Z13=0," ",[1]計算!Z13)</f>
        <v>22.832199999999997</v>
      </c>
      <c r="Q36" s="21" t="s">
        <v>87</v>
      </c>
      <c r="R36" s="9" t="s">
        <v>100</v>
      </c>
    </row>
    <row r="37" spans="1:18" ht="17.25" customHeight="1">
      <c r="A37" s="83"/>
      <c r="B37" s="100"/>
      <c r="C37" s="89"/>
      <c r="D37" s="92"/>
      <c r="E37" s="25" t="str">
        <f>IF(ISERROR(VLOOKUP(6,[1]作成!$H$388:$K$442,3,FALSE))," ",VLOOKUP(6,[1]作成!$H$388:$K$442,3,FALSE))</f>
        <v xml:space="preserve"> </v>
      </c>
      <c r="F37" s="26" t="str">
        <f>IF(ISERROR(VLOOKUP(7,[1]作成!$H$388:$K$442,3,FALSE))," ",VLOOKUP(7,[1]作成!$H$388:$K$442,3,FALSE))</f>
        <v xml:space="preserve"> </v>
      </c>
      <c r="G37" s="18" t="s">
        <v>51</v>
      </c>
      <c r="H37" s="19"/>
      <c r="I37" s="22"/>
      <c r="J37" s="18" t="s">
        <v>54</v>
      </c>
      <c r="K37" s="19" t="s">
        <v>55</v>
      </c>
      <c r="L37" s="22"/>
      <c r="M37" s="19" t="s">
        <v>53</v>
      </c>
      <c r="N37" s="23"/>
      <c r="O37" s="20"/>
      <c r="P37" s="98"/>
      <c r="Q37" s="99"/>
      <c r="R37" s="9" t="s">
        <v>201</v>
      </c>
    </row>
    <row r="38" spans="1:18" ht="17.25" customHeight="1">
      <c r="A38" s="81">
        <f ca="1">IF([1]人数!$F20=0," ",[1]人数!$F20)</f>
        <v>9</v>
      </c>
      <c r="B38" s="100" t="s">
        <v>28</v>
      </c>
      <c r="C38" s="87" t="str">
        <f>IF(ISERROR(VLOOKUP(1,[1]作成!$H$443:$K$497,3,FALSE))," ",VLOOKUP(1,[1]作成!$H$443:$K$497,3,FALSE))</f>
        <v>わかめごはん</v>
      </c>
      <c r="D38" s="90" t="str">
        <f>IF(ISERROR(VLOOKUP(2,[1]作成!$H$443:$K$497,4,FALSE))," ",VLOOKUP(2,[1]作成!$H$443:$K$497,4,FALSE))</f>
        <v>牛乳</v>
      </c>
      <c r="E38" s="93" t="str">
        <f>IF(ISERROR(VLOOKUP(3,[1]作成!$H$443:$K$497,3,FALSE))," ",VLOOKUP(3,[1]作成!$H$443:$K$497,3,FALSE))</f>
        <v>てんぷらもりあわせ(エビ・かぼちゃ)</v>
      </c>
      <c r="F38" s="94"/>
      <c r="G38" s="13" t="s">
        <v>36</v>
      </c>
      <c r="H38" s="14"/>
      <c r="I38" s="32"/>
      <c r="J38" s="13" t="s">
        <v>56</v>
      </c>
      <c r="K38" s="14" t="s">
        <v>54</v>
      </c>
      <c r="L38" s="15"/>
      <c r="M38" s="14" t="s">
        <v>38</v>
      </c>
      <c r="N38" s="14" t="s">
        <v>43</v>
      </c>
      <c r="O38" s="15"/>
      <c r="P38" s="16">
        <f>IF([1]計算!U14=0," ",[1]計算!U14)</f>
        <v>652.72799999999972</v>
      </c>
      <c r="Q38" s="17" t="s">
        <v>205</v>
      </c>
      <c r="R38" s="9" t="s">
        <v>27</v>
      </c>
    </row>
    <row r="39" spans="1:18" ht="17.25" customHeight="1">
      <c r="A39" s="82"/>
      <c r="B39" s="100"/>
      <c r="C39" s="88"/>
      <c r="D39" s="91"/>
      <c r="E39" s="96" t="str">
        <f>IF(ISERROR(VLOOKUP(4,[1]作成!$H$443:$K$497,3,FALSE))," ",VLOOKUP(4,[1]作成!$H$443:$K$497,3,FALSE))</f>
        <v>さんさいうどん</v>
      </c>
      <c r="F39" s="97"/>
      <c r="G39" s="18" t="s">
        <v>42</v>
      </c>
      <c r="H39" s="19"/>
      <c r="I39" s="22"/>
      <c r="J39" s="18" t="s">
        <v>59</v>
      </c>
      <c r="K39" s="19"/>
      <c r="L39" s="20"/>
      <c r="M39" s="19" t="s">
        <v>57</v>
      </c>
      <c r="N39" s="19" t="s">
        <v>58</v>
      </c>
      <c r="O39" s="22"/>
      <c r="P39" s="16">
        <f>IF([1]計算!X14=0," ",[1]計算!X14)</f>
        <v>22.736149999999995</v>
      </c>
      <c r="Q39" s="21" t="s">
        <v>135</v>
      </c>
      <c r="R39" s="9" t="s">
        <v>30</v>
      </c>
    </row>
    <row r="40" spans="1:18" ht="17.25" customHeight="1">
      <c r="A40" s="82"/>
      <c r="B40" s="100"/>
      <c r="C40" s="88"/>
      <c r="D40" s="91"/>
      <c r="E40" s="96" t="str">
        <f>IF(ISERROR(VLOOKUP(5,[1]作成!$H$443:$K$497,3,FALSE))," ",VLOOKUP(5,[1]作成!$H$443:$K$497,3,FALSE))</f>
        <v xml:space="preserve"> </v>
      </c>
      <c r="F40" s="97"/>
      <c r="G40" s="18" t="s">
        <v>60</v>
      </c>
      <c r="H40" s="19"/>
      <c r="I40" s="22"/>
      <c r="J40" s="18" t="s">
        <v>62</v>
      </c>
      <c r="K40" s="19"/>
      <c r="L40" s="20"/>
      <c r="M40" s="19" t="s">
        <v>61</v>
      </c>
      <c r="N40" s="19"/>
      <c r="O40" s="22"/>
      <c r="P40" s="16">
        <f>IF([1]計算!Z14=0," ",[1]計算!Z14)</f>
        <v>17.636249999999997</v>
      </c>
      <c r="Q40" s="21" t="s">
        <v>110</v>
      </c>
      <c r="R40" s="9" t="s">
        <v>2</v>
      </c>
    </row>
    <row r="41" spans="1:18" ht="17.25" customHeight="1">
      <c r="A41" s="83"/>
      <c r="B41" s="100"/>
      <c r="C41" s="89"/>
      <c r="D41" s="92"/>
      <c r="E41" s="25" t="str">
        <f>IF(ISERROR(VLOOKUP(6,[1]作成!$H$443:$K$497,3,FALSE))," ",VLOOKUP(6,[1]作成!$H$443:$K$497,3,FALSE))</f>
        <v xml:space="preserve"> </v>
      </c>
      <c r="F41" s="26" t="str">
        <f>IF(ISERROR(VLOOKUP(7,[1]作成!$H$443:$K$497,3,FALSE))," ",VLOOKUP(7,[1]作成!$H$443:$K$497,3,FALSE))</f>
        <v xml:space="preserve"> </v>
      </c>
      <c r="G41" s="27" t="s">
        <v>63</v>
      </c>
      <c r="H41" s="28"/>
      <c r="I41" s="31"/>
      <c r="J41" s="27" t="s">
        <v>65</v>
      </c>
      <c r="K41" s="28"/>
      <c r="L41" s="30"/>
      <c r="M41" s="28" t="s">
        <v>64</v>
      </c>
      <c r="N41" s="28"/>
      <c r="O41" s="31"/>
      <c r="P41" s="98"/>
      <c r="Q41" s="99"/>
      <c r="R41" s="9" t="s">
        <v>30</v>
      </c>
    </row>
    <row r="42" spans="1:18" ht="17.25" customHeight="1">
      <c r="A42" s="81">
        <f ca="1">IF([1]人数!$F21=0," ",[1]人数!$F21)</f>
        <v>10</v>
      </c>
      <c r="B42" s="100" t="s">
        <v>31</v>
      </c>
      <c r="C42" s="87" t="str">
        <f>IF(ISERROR(VLOOKUP(1,[1]作成!$H$498:$K$552,3,FALSE))," ",VLOOKUP(1,[1]作成!$H$498:$K$552,3,FALSE))</f>
        <v>ごはん</v>
      </c>
      <c r="D42" s="90" t="str">
        <f>IF(ISERROR(VLOOKUP(2,[1]作成!$H$498:$K$552,4,FALSE))," ",VLOOKUP(2,[1]作成!$H$498:$K$552,4,FALSE))</f>
        <v>牛乳</v>
      </c>
      <c r="E42" s="93" t="str">
        <f>IF(ISERROR(VLOOKUP(3,[1]作成!$H$498:$K$552,3,FALSE))," ",VLOOKUP(3,[1]作成!$H$498:$K$552,3,FALSE))</f>
        <v>タンドリーチキン</v>
      </c>
      <c r="F42" s="94"/>
      <c r="G42" s="18" t="s">
        <v>36</v>
      </c>
      <c r="H42" s="19" t="s">
        <v>66</v>
      </c>
      <c r="I42" s="22"/>
      <c r="J42" s="18" t="s">
        <v>39</v>
      </c>
      <c r="K42" s="19" t="s">
        <v>45</v>
      </c>
      <c r="L42" s="20"/>
      <c r="M42" s="19" t="s">
        <v>38</v>
      </c>
      <c r="N42" s="19" t="s">
        <v>57</v>
      </c>
      <c r="O42" s="20" t="s">
        <v>67</v>
      </c>
      <c r="P42" s="16">
        <f>IF([1]計算!U15=0," ",[1]計算!U15)</f>
        <v>724.69615999999996</v>
      </c>
      <c r="Q42" s="17" t="s">
        <v>122</v>
      </c>
      <c r="R42" s="9" t="s">
        <v>30</v>
      </c>
    </row>
    <row r="43" spans="1:18" ht="17.25" customHeight="1">
      <c r="A43" s="82"/>
      <c r="B43" s="100"/>
      <c r="C43" s="88"/>
      <c r="D43" s="91"/>
      <c r="E43" s="96" t="str">
        <f>IF(ISERROR(VLOOKUP(4,[1]作成!$H$498:$K$552,3,FALSE))," ",VLOOKUP(4,[1]作成!$H$498:$K$552,3,FALSE))</f>
        <v>コールスローサラダ</v>
      </c>
      <c r="F43" s="97"/>
      <c r="G43" s="18" t="s">
        <v>37</v>
      </c>
      <c r="H43" s="19" t="s">
        <v>69</v>
      </c>
      <c r="I43" s="22"/>
      <c r="J43" s="18" t="s">
        <v>71</v>
      </c>
      <c r="K43" s="19" t="s">
        <v>72</v>
      </c>
      <c r="L43" s="20"/>
      <c r="M43" s="19" t="s">
        <v>43</v>
      </c>
      <c r="N43" s="19" t="s">
        <v>43</v>
      </c>
      <c r="O43" s="20" t="s">
        <v>70</v>
      </c>
      <c r="P43" s="16">
        <f>IF([1]計算!X15=0," ",[1]計算!X15)</f>
        <v>33.492255999999998</v>
      </c>
      <c r="Q43" s="21" t="s">
        <v>126</v>
      </c>
      <c r="R43" s="9" t="s">
        <v>27</v>
      </c>
    </row>
    <row r="44" spans="1:18" ht="17.25" customHeight="1">
      <c r="A44" s="82"/>
      <c r="B44" s="100"/>
      <c r="C44" s="88"/>
      <c r="D44" s="91"/>
      <c r="E44" s="96" t="str">
        <f>IF(ISERROR(VLOOKUP(5,[1]作成!$H$498:$K$552,3,FALSE))," ",VLOOKUP(5,[1]作成!$H$498:$K$552,3,FALSE))</f>
        <v>ポークビーンズ</v>
      </c>
      <c r="F44" s="97"/>
      <c r="G44" s="18" t="s">
        <v>74</v>
      </c>
      <c r="H44" s="19" t="s">
        <v>75</v>
      </c>
      <c r="I44" s="22"/>
      <c r="J44" s="18" t="s">
        <v>49</v>
      </c>
      <c r="K44" s="19" t="s">
        <v>77</v>
      </c>
      <c r="L44" s="20"/>
      <c r="M44" s="19" t="s">
        <v>48</v>
      </c>
      <c r="N44" s="19" t="s">
        <v>76</v>
      </c>
      <c r="O44" s="20"/>
      <c r="P44" s="16">
        <f>IF([1]計算!Z15=0," ",[1]計算!Z15)</f>
        <v>22.506105000000005</v>
      </c>
      <c r="Q44" s="21" t="s">
        <v>110</v>
      </c>
      <c r="R44" s="9" t="s">
        <v>33</v>
      </c>
    </row>
    <row r="45" spans="1:18" ht="17.25" customHeight="1">
      <c r="A45" s="83"/>
      <c r="B45" s="100"/>
      <c r="C45" s="89"/>
      <c r="D45" s="92"/>
      <c r="E45" s="25" t="str">
        <f>IF(ISERROR(VLOOKUP(6,[1]作成!$H$498:$K$552,3,FALSE))," ",VLOOKUP(6,[1]作成!$H$498:$K$552,3,FALSE))</f>
        <v>ふりかけ</v>
      </c>
      <c r="F45" s="26" t="str">
        <f>IF(ISERROR(VLOOKUP(7,[1]作成!$H$498:$K$552,3,FALSE))," ",VLOOKUP(7,[1]作成!$H$498:$K$552,3,FALSE))</f>
        <v xml:space="preserve"> </v>
      </c>
      <c r="G45" s="18" t="s">
        <v>79</v>
      </c>
      <c r="H45" s="19"/>
      <c r="I45" s="22"/>
      <c r="J45" s="18" t="s">
        <v>62</v>
      </c>
      <c r="K45" s="19"/>
      <c r="L45" s="22"/>
      <c r="M45" s="19" t="s">
        <v>80</v>
      </c>
      <c r="N45" s="23" t="s">
        <v>58</v>
      </c>
      <c r="O45" s="20"/>
      <c r="P45" s="98"/>
      <c r="Q45" s="99"/>
      <c r="R45" s="9" t="s">
        <v>33</v>
      </c>
    </row>
    <row r="46" spans="1:18" ht="17.25" customHeight="1">
      <c r="A46" s="81">
        <f ca="1">IF([1]人数!$F22=0," ",[1]人数!$F22)</f>
        <v>13</v>
      </c>
      <c r="B46" s="84" t="s">
        <v>19</v>
      </c>
      <c r="C46" s="87" t="str">
        <f>IF(ISERROR(VLOOKUP(1,[1]作成!$H$553:$K$607,3,FALSE))," ",VLOOKUP(1,[1]作成!$H$553:$K$607,3,FALSE))</f>
        <v>ごはん</v>
      </c>
      <c r="D46" s="90" t="str">
        <f>IF(ISERROR(VLOOKUP(2,[1]作成!$H$553:$K$607,4,FALSE))," ",VLOOKUP(2,[1]作成!$H$553:$K$607,4,FALSE))</f>
        <v>牛乳</v>
      </c>
      <c r="E46" s="93" t="str">
        <f>IF(ISERROR(VLOOKUP(3,[1]作成!$H$553:$K$607,3,FALSE))," ",VLOOKUP(3,[1]作成!$H$553:$K$607,3,FALSE))</f>
        <v>ししゃもフライ</v>
      </c>
      <c r="F46" s="94"/>
      <c r="G46" s="13" t="s">
        <v>36</v>
      </c>
      <c r="H46" s="14" t="s">
        <v>82</v>
      </c>
      <c r="I46" s="15"/>
      <c r="J46" s="13" t="s">
        <v>83</v>
      </c>
      <c r="K46" s="14" t="s">
        <v>84</v>
      </c>
      <c r="L46" s="32" t="s">
        <v>50</v>
      </c>
      <c r="M46" s="14" t="s">
        <v>38</v>
      </c>
      <c r="N46" s="14" t="s">
        <v>58</v>
      </c>
      <c r="O46" s="15"/>
      <c r="P46" s="16">
        <f>IF([1]計算!U16=0," ",[1]計算!U16)</f>
        <v>652.54730000000006</v>
      </c>
      <c r="Q46" s="17" t="s">
        <v>20</v>
      </c>
      <c r="R46" s="9" t="s">
        <v>100</v>
      </c>
    </row>
    <row r="47" spans="1:18" ht="17.25" customHeight="1">
      <c r="A47" s="82"/>
      <c r="B47" s="85"/>
      <c r="C47" s="88"/>
      <c r="D47" s="91"/>
      <c r="E47" s="96" t="str">
        <f>IF(ISERROR(VLOOKUP(4,[1]作成!$H$553:$K$607,3,FALSE))," ",VLOOKUP(4,[1]作成!$H$553:$K$607,3,FALSE))</f>
        <v>ゆかりあえ</v>
      </c>
      <c r="F47" s="97"/>
      <c r="G47" s="18" t="s">
        <v>85</v>
      </c>
      <c r="H47" s="19"/>
      <c r="I47" s="22"/>
      <c r="J47" s="18" t="s">
        <v>39</v>
      </c>
      <c r="K47" s="19" t="s">
        <v>72</v>
      </c>
      <c r="L47" s="22" t="s">
        <v>86</v>
      </c>
      <c r="M47" s="19" t="s">
        <v>57</v>
      </c>
      <c r="N47" s="19"/>
      <c r="O47" s="20"/>
      <c r="P47" s="16">
        <f>IF([1]計算!X16=0," ",[1]計算!X16)</f>
        <v>26.896699999999989</v>
      </c>
      <c r="Q47" s="21" t="s">
        <v>135</v>
      </c>
      <c r="R47" s="9" t="s">
        <v>100</v>
      </c>
    </row>
    <row r="48" spans="1:18" ht="17.25" customHeight="1">
      <c r="A48" s="82"/>
      <c r="B48" s="85"/>
      <c r="C48" s="88"/>
      <c r="D48" s="91"/>
      <c r="E48" s="96" t="str">
        <f>IF(ISERROR(VLOOKUP(5,[1]作成!$H$553:$K$607,3,FALSE))," ",VLOOKUP(5,[1]作成!$H$553:$K$607,3,FALSE))</f>
        <v>にくどうふ</v>
      </c>
      <c r="F48" s="97"/>
      <c r="G48" s="18" t="s">
        <v>74</v>
      </c>
      <c r="H48" s="19"/>
      <c r="I48" s="22"/>
      <c r="J48" s="18" t="s">
        <v>89</v>
      </c>
      <c r="K48" s="19" t="s">
        <v>40</v>
      </c>
      <c r="L48" s="22" t="s">
        <v>90</v>
      </c>
      <c r="M48" s="19" t="s">
        <v>88</v>
      </c>
      <c r="N48" s="19"/>
      <c r="O48" s="20"/>
      <c r="P48" s="16">
        <f>IF([1]計算!Z16=0," ",[1]計算!Z16)</f>
        <v>20.897350000000003</v>
      </c>
      <c r="Q48" s="21" t="s">
        <v>87</v>
      </c>
      <c r="R48" s="9" t="s">
        <v>201</v>
      </c>
    </row>
    <row r="49" spans="1:18" ht="17.25" customHeight="1">
      <c r="A49" s="83"/>
      <c r="B49" s="86"/>
      <c r="C49" s="89"/>
      <c r="D49" s="92"/>
      <c r="E49" s="24" t="str">
        <f>IF(ISERROR(VLOOKUP(6,[1]作成!$H$553:$K$607,3,FALSE))," ",VLOOKUP(6,[1]作成!$H$553:$K$607,3,FALSE))</f>
        <v xml:space="preserve"> </v>
      </c>
      <c r="F49" s="24" t="str">
        <f>IF(ISERROR(VLOOKUP(7,[1]作成!$H$553:$K$607,3,FALSE))," ",VLOOKUP(7,[1]作成!$H$553:$K$607,3,FALSE))</f>
        <v xml:space="preserve"> </v>
      </c>
      <c r="G49" s="27" t="s">
        <v>92</v>
      </c>
      <c r="H49" s="28"/>
      <c r="I49" s="31"/>
      <c r="J49" s="27" t="s">
        <v>49</v>
      </c>
      <c r="K49" s="28" t="s">
        <v>62</v>
      </c>
      <c r="L49" s="31" t="s">
        <v>54</v>
      </c>
      <c r="M49" s="28" t="s">
        <v>43</v>
      </c>
      <c r="N49" s="29"/>
      <c r="O49" s="30"/>
      <c r="P49" s="98"/>
      <c r="Q49" s="99"/>
      <c r="R49" s="9" t="s">
        <v>100</v>
      </c>
    </row>
    <row r="50" spans="1:18" ht="17.25" customHeight="1">
      <c r="A50" s="81">
        <f ca="1">IF([1]人数!$F23=0," ",[1]人数!$F23)</f>
        <v>14</v>
      </c>
      <c r="B50" s="100" t="s">
        <v>23</v>
      </c>
      <c r="C50" s="87" t="str">
        <f>IF(ISERROR(VLOOKUP(1,[1]作成!$H$608:$K$662,3,FALSE))," ",VLOOKUP(1,[1]作成!$H$608:$K$662,3,FALSE))</f>
        <v>チキンライス</v>
      </c>
      <c r="D50" s="90" t="str">
        <f>IF(ISERROR(VLOOKUP(2,[1]作成!$H$608:$K$662,4,FALSE))," ",VLOOKUP(2,[1]作成!$H$608:$K$662,4,FALSE))</f>
        <v>牛乳</v>
      </c>
      <c r="E50" s="93" t="str">
        <f>IF(ISERROR(VLOOKUP(3,[1]作成!$H$608:$K$662,3,FALSE))," ",VLOOKUP(3,[1]作成!$H$608:$K$662,3,FALSE))</f>
        <v>キッシュふう</v>
      </c>
      <c r="F50" s="94"/>
      <c r="G50" s="18" t="s">
        <v>36</v>
      </c>
      <c r="H50" s="19" t="s">
        <v>93</v>
      </c>
      <c r="I50" s="20"/>
      <c r="J50" s="18" t="s">
        <v>39</v>
      </c>
      <c r="K50" s="19" t="s">
        <v>103</v>
      </c>
      <c r="L50" s="20" t="s">
        <v>94</v>
      </c>
      <c r="M50" s="19" t="s">
        <v>209</v>
      </c>
      <c r="N50" s="19" t="s">
        <v>58</v>
      </c>
      <c r="O50" s="20"/>
      <c r="P50" s="16">
        <f>IF([1]計算!U17=0," ",[1]計算!U17)</f>
        <v>691.24739999999974</v>
      </c>
      <c r="Q50" s="17" t="s">
        <v>205</v>
      </c>
      <c r="R50" s="9" t="s">
        <v>201</v>
      </c>
    </row>
    <row r="51" spans="1:18" ht="17.25" customHeight="1">
      <c r="A51" s="82"/>
      <c r="B51" s="100"/>
      <c r="C51" s="88"/>
      <c r="D51" s="91"/>
      <c r="E51" s="96" t="str">
        <f>IF(ISERROR(VLOOKUP(4,[1]作成!$H$608:$K$662,3,FALSE))," ",VLOOKUP(4,[1]作成!$H$608:$K$662,3,FALSE))</f>
        <v>アスパラシチュー</v>
      </c>
      <c r="F51" s="97"/>
      <c r="G51" s="18" t="s">
        <v>37</v>
      </c>
      <c r="H51" s="19" t="s">
        <v>95</v>
      </c>
      <c r="I51" s="22"/>
      <c r="J51" s="18" t="s">
        <v>96</v>
      </c>
      <c r="K51" s="19" t="s">
        <v>97</v>
      </c>
      <c r="L51" s="20"/>
      <c r="M51" s="19" t="s">
        <v>80</v>
      </c>
      <c r="N51" s="19" t="s">
        <v>67</v>
      </c>
      <c r="O51" s="20"/>
      <c r="P51" s="16">
        <f>IF([1]計算!X17=0," ",[1]計算!X17)</f>
        <v>24.257140000000003</v>
      </c>
      <c r="Q51" s="21" t="s">
        <v>206</v>
      </c>
      <c r="R51" s="9" t="s">
        <v>201</v>
      </c>
    </row>
    <row r="52" spans="1:18" ht="17.25" customHeight="1">
      <c r="A52" s="82"/>
      <c r="B52" s="100"/>
      <c r="C52" s="88"/>
      <c r="D52" s="91"/>
      <c r="E52" s="96" t="str">
        <f>IF(ISERROR(VLOOKUP(5,[1]作成!$H$608:$K$662,3,FALSE))," ",VLOOKUP(5,[1]作成!$H$608:$K$662,3,FALSE))</f>
        <v>ぶどうゼリー</v>
      </c>
      <c r="F52" s="97"/>
      <c r="G52" s="18" t="s">
        <v>98</v>
      </c>
      <c r="H52" s="19"/>
      <c r="I52" s="22"/>
      <c r="J52" s="18" t="s">
        <v>56</v>
      </c>
      <c r="K52" s="19" t="s">
        <v>62</v>
      </c>
      <c r="L52" s="22"/>
      <c r="M52" s="19" t="s">
        <v>57</v>
      </c>
      <c r="N52" s="19" t="s">
        <v>48</v>
      </c>
      <c r="O52" s="20"/>
      <c r="P52" s="16">
        <f>IF([1]計算!Z17=0," ",[1]計算!Z17)</f>
        <v>24.524100000000004</v>
      </c>
      <c r="Q52" s="21" t="s">
        <v>22</v>
      </c>
      <c r="R52" s="9" t="s">
        <v>2</v>
      </c>
    </row>
    <row r="53" spans="1:18" ht="17.25" customHeight="1">
      <c r="A53" s="83"/>
      <c r="B53" s="100"/>
      <c r="C53" s="89"/>
      <c r="D53" s="92"/>
      <c r="E53" s="25" t="str">
        <f>IF(ISERROR(VLOOKUP(6,[1]作成!$H$608:$K$662,3,FALSE))," ",VLOOKUP(6,[1]作成!$H$608:$K$662,3,FALSE))</f>
        <v xml:space="preserve"> </v>
      </c>
      <c r="F53" s="26" t="str">
        <f>IF(ISERROR(VLOOKUP(7,[1]作成!$H$608:$K$662,3,FALSE))," ",VLOOKUP(7,[1]作成!$H$608:$K$662,3,FALSE))</f>
        <v xml:space="preserve"> </v>
      </c>
      <c r="G53" s="18" t="s">
        <v>85</v>
      </c>
      <c r="H53" s="19"/>
      <c r="I53" s="22"/>
      <c r="J53" s="18" t="s">
        <v>102</v>
      </c>
      <c r="K53" s="19" t="s">
        <v>99</v>
      </c>
      <c r="L53" s="22"/>
      <c r="M53" s="19" t="s">
        <v>101</v>
      </c>
      <c r="N53" s="23"/>
      <c r="O53" s="20"/>
      <c r="P53" s="98"/>
      <c r="Q53" s="99"/>
      <c r="R53" s="9" t="s">
        <v>2</v>
      </c>
    </row>
    <row r="54" spans="1:18" ht="17.25" customHeight="1">
      <c r="A54" s="81">
        <f ca="1">IF([1]人数!$F24=0," ",[1]人数!$F24)</f>
        <v>15</v>
      </c>
      <c r="B54" s="100" t="s">
        <v>24</v>
      </c>
      <c r="C54" s="87" t="str">
        <f>IF(ISERROR(VLOOKUP(1,[1]作成!$H$663:$K$717,3,FALSE))," ",VLOOKUP(1,[1]作成!$H$663:$K$717,3,FALSE))</f>
        <v>ごはん</v>
      </c>
      <c r="D54" s="90" t="str">
        <f>IF(ISERROR(VLOOKUP(2,[1]作成!$H$663:$K$717,4,FALSE))," ",VLOOKUP(2,[1]作成!$H$663:$K$717,4,FALSE))</f>
        <v>牛乳</v>
      </c>
      <c r="E54" s="93" t="str">
        <f>IF(ISERROR(VLOOKUP(3,[1]作成!$H$663:$K$717,3,FALSE))," ",VLOOKUP(3,[1]作成!$H$663:$K$717,3,FALSE))</f>
        <v>えんでんのしおからあげ</v>
      </c>
      <c r="F54" s="94"/>
      <c r="G54" s="13" t="s">
        <v>36</v>
      </c>
      <c r="H54" s="14" t="s">
        <v>47</v>
      </c>
      <c r="I54" s="15"/>
      <c r="J54" s="13" t="s">
        <v>86</v>
      </c>
      <c r="K54" s="14" t="s">
        <v>84</v>
      </c>
      <c r="L54" s="15"/>
      <c r="M54" s="14" t="s">
        <v>38</v>
      </c>
      <c r="N54" s="14" t="s">
        <v>104</v>
      </c>
      <c r="O54" s="15"/>
      <c r="P54" s="16">
        <f>IF([1]計算!U18=0," ",[1]計算!U18)</f>
        <v>682.78859999999986</v>
      </c>
      <c r="Q54" s="17" t="s">
        <v>192</v>
      </c>
      <c r="R54" s="9" t="s">
        <v>27</v>
      </c>
    </row>
    <row r="55" spans="1:18" ht="17.25" customHeight="1">
      <c r="A55" s="82"/>
      <c r="B55" s="100"/>
      <c r="C55" s="88"/>
      <c r="D55" s="91"/>
      <c r="E55" s="96" t="str">
        <f>IF(ISERROR(VLOOKUP(4,[1]作成!$H$663:$K$717,3,FALSE))," ",VLOOKUP(4,[1]作成!$H$663:$K$717,3,FALSE))</f>
        <v>みつけたろうサラダ</v>
      </c>
      <c r="F55" s="97"/>
      <c r="G55" s="18" t="s">
        <v>37</v>
      </c>
      <c r="H55" s="19" t="s">
        <v>106</v>
      </c>
      <c r="I55" s="20"/>
      <c r="J55" s="18" t="s">
        <v>108</v>
      </c>
      <c r="K55" s="19" t="s">
        <v>62</v>
      </c>
      <c r="L55" s="20"/>
      <c r="M55" s="19" t="s">
        <v>107</v>
      </c>
      <c r="N55" s="19" t="s">
        <v>58</v>
      </c>
      <c r="O55" s="20"/>
      <c r="P55" s="16">
        <f>IF([1]計算!X18=0," ",[1]計算!X18)</f>
        <v>27.247520000000002</v>
      </c>
      <c r="Q55" s="21" t="s">
        <v>110</v>
      </c>
      <c r="R55" s="9" t="s">
        <v>27</v>
      </c>
    </row>
    <row r="56" spans="1:18" ht="17.25" customHeight="1">
      <c r="A56" s="82"/>
      <c r="B56" s="100"/>
      <c r="C56" s="88"/>
      <c r="D56" s="91"/>
      <c r="E56" s="96" t="str">
        <f>IF(ISERROR(VLOOKUP(5,[1]作成!$H$663:$K$717,3,FALSE))," ",VLOOKUP(5,[1]作成!$H$663:$K$717,3,FALSE))</f>
        <v>とびうおだしのみそしる</v>
      </c>
      <c r="F56" s="97"/>
      <c r="G56" s="18" t="s">
        <v>109</v>
      </c>
      <c r="H56" s="19" t="s">
        <v>63</v>
      </c>
      <c r="I56" s="20"/>
      <c r="J56" s="18" t="s">
        <v>39</v>
      </c>
      <c r="K56" s="19"/>
      <c r="L56" s="22"/>
      <c r="M56" s="19" t="s">
        <v>57</v>
      </c>
      <c r="N56" s="19" t="s">
        <v>76</v>
      </c>
      <c r="O56" s="20"/>
      <c r="P56" s="16">
        <f>IF([1]計算!Z18=0," ",[1]計算!Z18)</f>
        <v>24.20158</v>
      </c>
      <c r="Q56" s="21" t="s">
        <v>110</v>
      </c>
      <c r="R56" s="9" t="s">
        <v>27</v>
      </c>
    </row>
    <row r="57" spans="1:18" ht="17.25" customHeight="1">
      <c r="A57" s="83"/>
      <c r="B57" s="100"/>
      <c r="C57" s="89"/>
      <c r="D57" s="92"/>
      <c r="E57" s="25" t="str">
        <f>IF(ISERROR(VLOOKUP(6,[1]作成!$H$663:$K$717,3,FALSE))," ",VLOOKUP(6,[1]作成!$H$663:$K$717,3,FALSE))</f>
        <v xml:space="preserve"> </v>
      </c>
      <c r="F57" s="26" t="str">
        <f>IF(ISERROR(VLOOKUP(7,[1]作成!$H$663:$K$717,3,FALSE))," ",VLOOKUP(7,[1]作成!$H$663:$K$717,3,FALSE))</f>
        <v xml:space="preserve"> </v>
      </c>
      <c r="G57" s="27" t="s">
        <v>111</v>
      </c>
      <c r="H57" s="28"/>
      <c r="I57" s="30"/>
      <c r="J57" s="27" t="s">
        <v>49</v>
      </c>
      <c r="K57" s="28"/>
      <c r="L57" s="31"/>
      <c r="M57" s="28" t="s">
        <v>112</v>
      </c>
      <c r="N57" s="29" t="s">
        <v>53</v>
      </c>
      <c r="O57" s="30"/>
      <c r="P57" s="98" t="s">
        <v>113</v>
      </c>
      <c r="Q57" s="99"/>
      <c r="R57" s="9" t="s">
        <v>27</v>
      </c>
    </row>
    <row r="58" spans="1:18" ht="17.25" customHeight="1">
      <c r="A58" s="81">
        <f ca="1">IF([1]人数!$F25=0," ",[1]人数!$F25)</f>
        <v>16</v>
      </c>
      <c r="B58" s="100" t="s">
        <v>28</v>
      </c>
      <c r="C58" s="87" t="str">
        <f>IF(ISERROR(VLOOKUP(1,[1]作成!$H$718:$K$772,3,FALSE))," ",VLOOKUP(1,[1]作成!$H$718:$K$772,3,FALSE))</f>
        <v>ごはん</v>
      </c>
      <c r="D58" s="90" t="str">
        <f>IF(ISERROR(VLOOKUP(2,[1]作成!$H$718:$K$772,4,FALSE))," ",VLOOKUP(2,[1]作成!$H$718:$K$772,4,FALSE))</f>
        <v>牛乳</v>
      </c>
      <c r="E58" s="93" t="str">
        <f>IF(ISERROR(VLOOKUP(3,[1]作成!$H$718:$K$772,3,FALSE))," ",VLOOKUP(3,[1]作成!$H$718:$K$772,3,FALSE))</f>
        <v>ハンバーグ</v>
      </c>
      <c r="F58" s="94"/>
      <c r="G58" s="18" t="s">
        <v>36</v>
      </c>
      <c r="H58" s="19" t="s">
        <v>109</v>
      </c>
      <c r="I58" s="22"/>
      <c r="J58" s="18" t="s">
        <v>39</v>
      </c>
      <c r="K58" s="19" t="s">
        <v>94</v>
      </c>
      <c r="L58" s="20"/>
      <c r="M58" s="19" t="s">
        <v>38</v>
      </c>
      <c r="N58" s="19" t="s">
        <v>58</v>
      </c>
      <c r="O58" s="20"/>
      <c r="P58" s="16">
        <f>IF([1]計算!U19=0," ",[1]計算!U19)</f>
        <v>671.86433999999997</v>
      </c>
      <c r="Q58" s="17" t="s">
        <v>205</v>
      </c>
      <c r="R58" s="9" t="s">
        <v>201</v>
      </c>
    </row>
    <row r="59" spans="1:18" ht="17.25" customHeight="1">
      <c r="A59" s="82"/>
      <c r="B59" s="100"/>
      <c r="C59" s="88"/>
      <c r="D59" s="91"/>
      <c r="E59" s="96" t="str">
        <f>IF(ISERROR(VLOOKUP(4,[1]作成!$H$718:$K$772,3,FALSE))," ",VLOOKUP(4,[1]作成!$H$718:$K$772,3,FALSE))</f>
        <v>ひじきサラダ</v>
      </c>
      <c r="F59" s="97"/>
      <c r="G59" s="18" t="s">
        <v>74</v>
      </c>
      <c r="H59" s="110" t="s">
        <v>207</v>
      </c>
      <c r="I59" s="111"/>
      <c r="J59" s="18" t="s">
        <v>116</v>
      </c>
      <c r="K59" s="19" t="s">
        <v>72</v>
      </c>
      <c r="L59" s="20"/>
      <c r="M59" s="19" t="s">
        <v>88</v>
      </c>
      <c r="N59" s="19"/>
      <c r="O59" s="20"/>
      <c r="P59" s="16">
        <f>IF([1]計算!X19=0," ",[1]計算!X19)</f>
        <v>27.434976000000006</v>
      </c>
      <c r="Q59" s="21" t="s">
        <v>206</v>
      </c>
      <c r="R59" s="9" t="s">
        <v>201</v>
      </c>
    </row>
    <row r="60" spans="1:18" ht="17.25" customHeight="1">
      <c r="A60" s="82"/>
      <c r="B60" s="100"/>
      <c r="C60" s="88"/>
      <c r="D60" s="91"/>
      <c r="E60" s="96" t="str">
        <f>IF(ISERROR(VLOOKUP(5,[1]作成!$H$718:$K$772,3,FALSE))," ",VLOOKUP(5,[1]作成!$H$718:$K$772,3,FALSE))</f>
        <v>やさいのスープに</v>
      </c>
      <c r="F60" s="97"/>
      <c r="G60" s="18" t="s">
        <v>117</v>
      </c>
      <c r="H60" s="19" t="s">
        <v>118</v>
      </c>
      <c r="I60" s="22"/>
      <c r="J60" s="18" t="s">
        <v>62</v>
      </c>
      <c r="K60" s="19" t="s">
        <v>99</v>
      </c>
      <c r="L60" s="20"/>
      <c r="M60" s="19" t="s">
        <v>43</v>
      </c>
      <c r="N60" s="19"/>
      <c r="O60" s="20"/>
      <c r="P60" s="16">
        <f>IF([1]計算!Z19=0," ",[1]計算!Z19)</f>
        <v>20.060303999999999</v>
      </c>
      <c r="Q60" s="21" t="s">
        <v>206</v>
      </c>
      <c r="R60" s="9" t="s">
        <v>201</v>
      </c>
    </row>
    <row r="61" spans="1:18" ht="17.25" customHeight="1">
      <c r="A61" s="83"/>
      <c r="B61" s="100"/>
      <c r="C61" s="89"/>
      <c r="D61" s="92"/>
      <c r="E61" s="25" t="str">
        <f>IF(ISERROR(VLOOKUP(6,[1]作成!$H$718:$K$772,3,FALSE))," ",VLOOKUP(6,[1]作成!$H$718:$K$772,3,FALSE))</f>
        <v xml:space="preserve"> </v>
      </c>
      <c r="F61" s="26" t="str">
        <f>IF(ISERROR(VLOOKUP(7,[1]作成!$H$718:$K$772,3,FALSE))," ",VLOOKUP(7,[1]作成!$H$718:$K$772,3,FALSE))</f>
        <v xml:space="preserve"> </v>
      </c>
      <c r="G61" s="18" t="s">
        <v>85</v>
      </c>
      <c r="H61" s="19"/>
      <c r="I61" s="22"/>
      <c r="J61" s="18" t="s">
        <v>84</v>
      </c>
      <c r="K61" s="19" t="s">
        <v>119</v>
      </c>
      <c r="L61" s="20"/>
      <c r="M61" s="19" t="s">
        <v>48</v>
      </c>
      <c r="N61" s="19"/>
      <c r="O61" s="20"/>
      <c r="P61" s="98"/>
      <c r="Q61" s="99"/>
      <c r="R61" s="9" t="s">
        <v>201</v>
      </c>
    </row>
    <row r="62" spans="1:18" ht="17.25" customHeight="1">
      <c r="A62" s="81">
        <f ca="1">IF([1]人数!$F26=0," ",[1]人数!$F26)</f>
        <v>17</v>
      </c>
      <c r="B62" s="100" t="s">
        <v>31</v>
      </c>
      <c r="C62" s="87" t="str">
        <f>IF(ISERROR(VLOOKUP(1,[1]作成!$H$773:$K$827,3,FALSE))," ",VLOOKUP(1,[1]作成!$H$773:$K$827,3,FALSE))</f>
        <v>ごはん</v>
      </c>
      <c r="D62" s="90" t="str">
        <f>IF(ISERROR(VLOOKUP(2,[1]作成!$H$773:$K$827,4,FALSE))," ",VLOOKUP(2,[1]作成!$H$773:$K$827,4,FALSE))</f>
        <v>牛乳</v>
      </c>
      <c r="E62" s="93" t="str">
        <f>IF(ISERROR(VLOOKUP(3,[1]作成!$H$773:$K$827,3,FALSE))," ",VLOOKUP(3,[1]作成!$H$773:$K$827,3,FALSE))</f>
        <v>さかなのみそチーズやき</v>
      </c>
      <c r="F62" s="94"/>
      <c r="G62" s="13" t="s">
        <v>36</v>
      </c>
      <c r="H62" s="14" t="s">
        <v>120</v>
      </c>
      <c r="I62" s="32"/>
      <c r="J62" s="13" t="s">
        <v>83</v>
      </c>
      <c r="K62" s="14" t="s">
        <v>121</v>
      </c>
      <c r="L62" s="15" t="s">
        <v>62</v>
      </c>
      <c r="M62" s="14" t="s">
        <v>38</v>
      </c>
      <c r="N62" s="14" t="s">
        <v>58</v>
      </c>
      <c r="O62" s="15"/>
      <c r="P62" s="16">
        <f>IF([1]計算!U20=0," ",[1]計算!U20)</f>
        <v>622.45519999999965</v>
      </c>
      <c r="Q62" s="17" t="s">
        <v>205</v>
      </c>
      <c r="R62" s="9" t="s">
        <v>201</v>
      </c>
    </row>
    <row r="63" spans="1:18" ht="17.25" customHeight="1">
      <c r="A63" s="82"/>
      <c r="B63" s="100"/>
      <c r="C63" s="88"/>
      <c r="D63" s="91"/>
      <c r="E63" s="96" t="str">
        <f>IF(ISERROR(VLOOKUP(4,[1]作成!$H$773:$K$827,3,FALSE))," ",VLOOKUP(4,[1]作成!$H$773:$K$827,3,FALSE))</f>
        <v>きりぼしだいこんのサラダ</v>
      </c>
      <c r="F63" s="97"/>
      <c r="G63" s="18" t="s">
        <v>123</v>
      </c>
      <c r="H63" s="19" t="s">
        <v>85</v>
      </c>
      <c r="I63" s="22"/>
      <c r="J63" s="18" t="s">
        <v>102</v>
      </c>
      <c r="K63" s="19" t="s">
        <v>94</v>
      </c>
      <c r="L63" s="20"/>
      <c r="M63" s="19" t="s">
        <v>43</v>
      </c>
      <c r="N63" s="19" t="s">
        <v>124</v>
      </c>
      <c r="O63" s="20"/>
      <c r="P63" s="16">
        <f>IF([1]計算!X20=0," ",[1]計算!X20)</f>
        <v>28.739259999999994</v>
      </c>
      <c r="Q63" s="21" t="s">
        <v>206</v>
      </c>
      <c r="R63" s="9" t="s">
        <v>201</v>
      </c>
    </row>
    <row r="64" spans="1:18" ht="17.25" customHeight="1">
      <c r="A64" s="82"/>
      <c r="B64" s="100"/>
      <c r="C64" s="88"/>
      <c r="D64" s="91"/>
      <c r="E64" s="96" t="str">
        <f>IF(ISERROR(VLOOKUP(5,[1]作成!$H$773:$K$827,3,FALSE))," ",VLOOKUP(5,[1]作成!$H$773:$K$827,3,FALSE))</f>
        <v>かきたまじる</v>
      </c>
      <c r="F64" s="97"/>
      <c r="G64" s="18" t="s">
        <v>125</v>
      </c>
      <c r="H64" s="19" t="s">
        <v>95</v>
      </c>
      <c r="I64" s="22"/>
      <c r="J64" s="18" t="s">
        <v>39</v>
      </c>
      <c r="K64" s="19" t="s">
        <v>72</v>
      </c>
      <c r="L64" s="20"/>
      <c r="M64" s="19" t="s">
        <v>88</v>
      </c>
      <c r="N64" s="19" t="s">
        <v>53</v>
      </c>
      <c r="O64" s="20"/>
      <c r="P64" s="16">
        <f>IF([1]計算!Z20=0," ",[1]計算!Z20)</f>
        <v>18.328215000000004</v>
      </c>
      <c r="Q64" s="21" t="s">
        <v>126</v>
      </c>
      <c r="R64" s="9" t="s">
        <v>201</v>
      </c>
    </row>
    <row r="65" spans="1:18" ht="17.25" customHeight="1">
      <c r="A65" s="83"/>
      <c r="B65" s="100"/>
      <c r="C65" s="89"/>
      <c r="D65" s="92"/>
      <c r="E65" s="25" t="str">
        <f>IF(ISERROR(VLOOKUP(6,[1]作成!$H$773:$K$827,3,FALSE))," ",VLOOKUP(6,[1]作成!$H$773:$K$827,3,FALSE))</f>
        <v xml:space="preserve"> </v>
      </c>
      <c r="F65" s="26" t="str">
        <f>IF(ISERROR(VLOOKUP(7,[1]作成!$H$773:$K$827,3,FALSE))," ",VLOOKUP(7,[1]作成!$H$773:$K$827,3,FALSE))</f>
        <v xml:space="preserve"> </v>
      </c>
      <c r="G65" s="27" t="s">
        <v>127</v>
      </c>
      <c r="H65" s="28"/>
      <c r="I65" s="31"/>
      <c r="J65" s="27" t="s">
        <v>116</v>
      </c>
      <c r="K65" s="28" t="s">
        <v>99</v>
      </c>
      <c r="L65" s="31"/>
      <c r="M65" s="28" t="s">
        <v>107</v>
      </c>
      <c r="N65" s="28"/>
      <c r="O65" s="30"/>
      <c r="P65" s="98"/>
      <c r="Q65" s="99"/>
      <c r="R65" s="9" t="s">
        <v>201</v>
      </c>
    </row>
    <row r="66" spans="1:18" ht="17.25" customHeight="1">
      <c r="A66" s="81">
        <f ca="1">IF([1]人数!$F27=0," ",[1]人数!$F27)</f>
        <v>20</v>
      </c>
      <c r="B66" s="84" t="s">
        <v>19</v>
      </c>
      <c r="C66" s="87" t="str">
        <f>IF(ISERROR(VLOOKUP(1,[1]作成!$H$828:$K$882,3,FALSE))," ",VLOOKUP(1,[1]作成!$H$828:$K$882,3,FALSE))</f>
        <v>ごはん</v>
      </c>
      <c r="D66" s="90" t="str">
        <f>IF(ISERROR(VLOOKUP(2,[1]作成!$H$828:$K$882,4,FALSE))," ",VLOOKUP(2,[1]作成!$H$828:$K$882,4,FALSE))</f>
        <v>牛乳</v>
      </c>
      <c r="E66" s="93" t="str">
        <f>IF(ISERROR(VLOOKUP(3,[1]作成!$H$828:$K$882,3,FALSE))," ",VLOOKUP(3,[1]作成!$H$828:$K$882,3,FALSE))</f>
        <v>ポークソテー</v>
      </c>
      <c r="F66" s="112"/>
      <c r="G66" s="13" t="s">
        <v>36</v>
      </c>
      <c r="H66" s="14" t="s">
        <v>128</v>
      </c>
      <c r="I66" s="15"/>
      <c r="J66" s="13" t="s">
        <v>39</v>
      </c>
      <c r="K66" s="14" t="s">
        <v>86</v>
      </c>
      <c r="L66" s="15"/>
      <c r="M66" s="14" t="s">
        <v>38</v>
      </c>
      <c r="N66" s="14" t="s">
        <v>62</v>
      </c>
      <c r="O66" s="15"/>
      <c r="P66" s="16">
        <f>IF([1]計算!U21=0," ",[1]計算!U21)</f>
        <v>719.24402000000009</v>
      </c>
      <c r="Q66" s="17" t="s">
        <v>105</v>
      </c>
      <c r="R66" s="9" t="s">
        <v>100</v>
      </c>
    </row>
    <row r="67" spans="1:18" ht="17.25" customHeight="1">
      <c r="A67" s="82"/>
      <c r="B67" s="85"/>
      <c r="C67" s="88"/>
      <c r="D67" s="91"/>
      <c r="E67" s="96" t="str">
        <f>IF(ISERROR(VLOOKUP(4,[1]作成!$H$828:$K$882,3,FALSE))," ",VLOOKUP(4,[1]作成!$H$828:$K$882,3,FALSE))</f>
        <v>ポテトサラダ</v>
      </c>
      <c r="F67" s="113"/>
      <c r="G67" s="18" t="s">
        <v>74</v>
      </c>
      <c r="H67" s="19" t="s">
        <v>129</v>
      </c>
      <c r="I67" s="20"/>
      <c r="J67" s="18" t="s">
        <v>62</v>
      </c>
      <c r="K67" s="19" t="s">
        <v>84</v>
      </c>
      <c r="L67" s="20"/>
      <c r="M67" s="19" t="s">
        <v>130</v>
      </c>
      <c r="N67" s="19" t="s">
        <v>86</v>
      </c>
      <c r="O67" s="20"/>
      <c r="P67" s="16">
        <f>IF([1]計算!X21=0," ",[1]計算!X21)</f>
        <v>28.148021999999997</v>
      </c>
      <c r="Q67" s="21" t="s">
        <v>206</v>
      </c>
      <c r="R67" s="9" t="s">
        <v>100</v>
      </c>
    </row>
    <row r="68" spans="1:18" ht="17.25" customHeight="1">
      <c r="A68" s="82"/>
      <c r="B68" s="85"/>
      <c r="C68" s="88"/>
      <c r="D68" s="91"/>
      <c r="E68" s="96" t="str">
        <f>IF(ISERROR(VLOOKUP(5,[1]作成!$H$828:$K$882,3,FALSE))," ",VLOOKUP(5,[1]作成!$H$828:$K$882,3,FALSE))</f>
        <v>キャベツとあつあげのみそしる</v>
      </c>
      <c r="F68" s="113"/>
      <c r="G68" s="18" t="s">
        <v>131</v>
      </c>
      <c r="H68" s="19" t="s">
        <v>47</v>
      </c>
      <c r="I68" s="20"/>
      <c r="J68" s="18" t="s">
        <v>77</v>
      </c>
      <c r="K68" s="19"/>
      <c r="L68" s="20"/>
      <c r="M68" s="19" t="s">
        <v>48</v>
      </c>
      <c r="N68" s="19" t="s">
        <v>45</v>
      </c>
      <c r="O68" s="20"/>
      <c r="P68" s="16">
        <f>IF([1]計算!Z21=0," ",[1]計算!Z21)</f>
        <v>27.975930000000009</v>
      </c>
      <c r="Q68" s="21" t="s">
        <v>126</v>
      </c>
      <c r="R68" s="9" t="s">
        <v>100</v>
      </c>
    </row>
    <row r="69" spans="1:18" ht="17.25" customHeight="1">
      <c r="A69" s="83"/>
      <c r="B69" s="86"/>
      <c r="C69" s="89"/>
      <c r="D69" s="92"/>
      <c r="E69" s="24" t="str">
        <f>IF(ISERROR(VLOOKUP(6,[1]作成!$H$828:$K$882,3,FALSE))," ",VLOOKUP(6,[1]作成!$H$828:$K$882,3,FALSE))</f>
        <v xml:space="preserve"> </v>
      </c>
      <c r="F69" s="24" t="str">
        <f>IF(ISERROR(VLOOKUP(7,[1]作成!$H$828:$K$882,3,FALSE))," ",VLOOKUP(7,[1]作成!$H$828:$K$882,3,FALSE))</f>
        <v xml:space="preserve"> </v>
      </c>
      <c r="G69" s="27" t="s">
        <v>132</v>
      </c>
      <c r="H69" s="28"/>
      <c r="I69" s="30"/>
      <c r="J69" s="27" t="s">
        <v>72</v>
      </c>
      <c r="K69" s="28"/>
      <c r="L69" s="30"/>
      <c r="M69" s="28" t="s">
        <v>58</v>
      </c>
      <c r="N69" s="28"/>
      <c r="O69" s="30"/>
      <c r="P69" s="98"/>
      <c r="Q69" s="99"/>
      <c r="R69" s="9" t="s">
        <v>201</v>
      </c>
    </row>
    <row r="70" spans="1:18" ht="17.25" customHeight="1">
      <c r="A70" s="81">
        <f ca="1">IF([1]人数!$F28=0," ",[1]人数!$F28)</f>
        <v>21</v>
      </c>
      <c r="B70" s="100" t="s">
        <v>23</v>
      </c>
      <c r="C70" s="87" t="str">
        <f>IF(ISERROR(VLOOKUP(1,[1]作成!$H$883:$K$937,3,FALSE))," ",VLOOKUP(1,[1]作成!$H$883:$K$937,3,FALSE))</f>
        <v>むぎごはん</v>
      </c>
      <c r="D70" s="90" t="str">
        <f>IF(ISERROR(VLOOKUP(2,[1]作成!$H$883:$K$937,4,FALSE))," ",VLOOKUP(2,[1]作成!$H$883:$K$937,4,FALSE))</f>
        <v>牛乳</v>
      </c>
      <c r="E70" s="93" t="str">
        <f>IF(ISERROR(VLOOKUP(3,[1]作成!$H$883:$K$937,3,FALSE))," ",VLOOKUP(3,[1]作成!$H$883:$K$937,3,FALSE))</f>
        <v>スタミナチンジャオどん</v>
      </c>
      <c r="F70" s="94"/>
      <c r="G70" s="18" t="s">
        <v>36</v>
      </c>
      <c r="H70" s="19" t="s">
        <v>85</v>
      </c>
      <c r="I70" s="20"/>
      <c r="J70" s="18" t="s">
        <v>96</v>
      </c>
      <c r="K70" s="19" t="s">
        <v>50</v>
      </c>
      <c r="L70" s="20" t="s">
        <v>62</v>
      </c>
      <c r="M70" s="13" t="s">
        <v>133</v>
      </c>
      <c r="N70" s="14" t="s">
        <v>124</v>
      </c>
      <c r="O70" s="15"/>
      <c r="P70" s="16">
        <f>IF([1]計算!U22=0," ",[1]計算!U22)</f>
        <v>731.93139999999994</v>
      </c>
      <c r="Q70" s="17" t="s">
        <v>105</v>
      </c>
      <c r="R70" s="9" t="s">
        <v>201</v>
      </c>
    </row>
    <row r="71" spans="1:18" ht="17.25" customHeight="1">
      <c r="A71" s="82"/>
      <c r="B71" s="100"/>
      <c r="C71" s="88"/>
      <c r="D71" s="91"/>
      <c r="E71" s="96" t="str">
        <f>IF(ISERROR(VLOOKUP(4,[1]作成!$H$883:$K$937,3,FALSE))," ",VLOOKUP(4,[1]作成!$H$883:$K$937,3,FALSE))</f>
        <v>とうふとたまごのスープ</v>
      </c>
      <c r="F71" s="97"/>
      <c r="G71" s="18" t="s">
        <v>74</v>
      </c>
      <c r="H71" s="19" t="s">
        <v>69</v>
      </c>
      <c r="I71" s="22"/>
      <c r="J71" s="18" t="s">
        <v>102</v>
      </c>
      <c r="K71" s="19" t="s">
        <v>99</v>
      </c>
      <c r="L71" s="20"/>
      <c r="M71" s="18" t="s">
        <v>107</v>
      </c>
      <c r="N71" s="19"/>
      <c r="O71" s="20"/>
      <c r="P71" s="16">
        <f>IF([1]計算!X22=0," ",[1]計算!X22)</f>
        <v>28.079139999999999</v>
      </c>
      <c r="Q71" s="21" t="s">
        <v>206</v>
      </c>
      <c r="R71" s="9" t="s">
        <v>201</v>
      </c>
    </row>
    <row r="72" spans="1:18" ht="17.25" customHeight="1">
      <c r="A72" s="82"/>
      <c r="B72" s="100"/>
      <c r="C72" s="88"/>
      <c r="D72" s="91"/>
      <c r="E72" s="96" t="str">
        <f>IF(ISERROR(VLOOKUP(5,[1]作成!$H$883:$K$937,3,FALSE))," ",VLOOKUP(5,[1]作成!$H$883:$K$937,3,FALSE))</f>
        <v>ヨーグルト</v>
      </c>
      <c r="F72" s="97"/>
      <c r="G72" s="18" t="s">
        <v>111</v>
      </c>
      <c r="H72" s="19"/>
      <c r="I72" s="22"/>
      <c r="J72" s="18" t="s">
        <v>39</v>
      </c>
      <c r="K72" s="19" t="s">
        <v>77</v>
      </c>
      <c r="L72" s="20"/>
      <c r="M72" s="18" t="s">
        <v>43</v>
      </c>
      <c r="N72" s="19"/>
      <c r="O72" s="20"/>
      <c r="P72" s="16">
        <f>IF([1]計算!Z22=0," ",[1]計算!Z22)</f>
        <v>23.751999999999995</v>
      </c>
      <c r="Q72" s="21" t="s">
        <v>206</v>
      </c>
      <c r="R72" s="9" t="s">
        <v>201</v>
      </c>
    </row>
    <row r="73" spans="1:18" ht="17.25" customHeight="1">
      <c r="A73" s="83"/>
      <c r="B73" s="100"/>
      <c r="C73" s="89"/>
      <c r="D73" s="92"/>
      <c r="E73" s="25" t="str">
        <f>IF(ISERROR(VLOOKUP(6,[1]作成!$H$883:$K$937,3,FALSE))," ",VLOOKUP(6,[1]作成!$H$883:$K$937,3,FALSE))</f>
        <v xml:space="preserve"> </v>
      </c>
      <c r="F73" s="26" t="str">
        <f>IF(ISERROR(VLOOKUP(7,[1]作成!$H$883:$K$937,3,FALSE))," ",VLOOKUP(7,[1]作成!$H$883:$K$937,3,FALSE))</f>
        <v xml:space="preserve"> </v>
      </c>
      <c r="G73" s="27" t="s">
        <v>37</v>
      </c>
      <c r="H73" s="28"/>
      <c r="I73" s="31"/>
      <c r="J73" s="27" t="s">
        <v>116</v>
      </c>
      <c r="K73" s="28" t="s">
        <v>49</v>
      </c>
      <c r="L73" s="31"/>
      <c r="M73" s="27" t="s">
        <v>58</v>
      </c>
      <c r="N73" s="29"/>
      <c r="O73" s="30"/>
      <c r="P73" s="98"/>
      <c r="Q73" s="99"/>
      <c r="R73" s="9" t="s">
        <v>26</v>
      </c>
    </row>
    <row r="74" spans="1:18" ht="17.25" customHeight="1">
      <c r="A74" s="81">
        <f ca="1">IF([1]人数!$F29=0," ",[1]人数!$F29)</f>
        <v>22</v>
      </c>
      <c r="B74" s="100" t="s">
        <v>24</v>
      </c>
      <c r="C74" s="87" t="str">
        <f>IF(ISERROR(VLOOKUP(1,[1]作成!$H$938:$K$992,3,FALSE))," ",VLOOKUP(1,[1]作成!$H$938:$K$992,3,FALSE))</f>
        <v>ひじきごはん</v>
      </c>
      <c r="D74" s="90" t="str">
        <f>IF(ISERROR(VLOOKUP(2,[1]作成!$H$938:$K$992,4,FALSE))," ",VLOOKUP(2,[1]作成!$H$938:$K$992,4,FALSE))</f>
        <v>牛乳</v>
      </c>
      <c r="E74" s="93" t="str">
        <f>IF(ISERROR(VLOOKUP(3,[1]作成!$H$938:$K$992,3,FALSE))," ",VLOOKUP(3,[1]作成!$H$938:$K$992,3,FALSE))</f>
        <v>とりにくとごぼうのごまからめ</v>
      </c>
      <c r="F74" s="94"/>
      <c r="G74" s="13" t="s">
        <v>36</v>
      </c>
      <c r="H74" s="14" t="s">
        <v>128</v>
      </c>
      <c r="I74" s="15"/>
      <c r="J74" s="13" t="s">
        <v>39</v>
      </c>
      <c r="K74" s="14" t="s">
        <v>55</v>
      </c>
      <c r="L74" s="15" t="s">
        <v>90</v>
      </c>
      <c r="M74" s="13" t="s">
        <v>137</v>
      </c>
      <c r="N74" s="14" t="s">
        <v>58</v>
      </c>
      <c r="O74" s="15"/>
      <c r="P74" s="16">
        <f>IF([1]計算!U23=0," ",[1]計算!U23)</f>
        <v>622.37660000000017</v>
      </c>
      <c r="Q74" s="17" t="s">
        <v>205</v>
      </c>
      <c r="R74" s="9" t="s">
        <v>201</v>
      </c>
    </row>
    <row r="75" spans="1:18" ht="17.25" customHeight="1">
      <c r="A75" s="82"/>
      <c r="B75" s="100"/>
      <c r="C75" s="88"/>
      <c r="D75" s="91"/>
      <c r="E75" s="96" t="str">
        <f>IF(ISERROR(VLOOKUP(4,[1]作成!$H$938:$K$992,3,FALSE))," ",VLOOKUP(4,[1]作成!$H$938:$K$992,3,FALSE))</f>
        <v>とうにゅうみそしる</v>
      </c>
      <c r="F75" s="97"/>
      <c r="G75" s="18" t="s">
        <v>42</v>
      </c>
      <c r="H75" s="19" t="s">
        <v>47</v>
      </c>
      <c r="I75" s="20"/>
      <c r="J75" s="18" t="s">
        <v>138</v>
      </c>
      <c r="K75" s="19" t="s">
        <v>62</v>
      </c>
      <c r="L75" s="20" t="s">
        <v>54</v>
      </c>
      <c r="M75" s="18" t="s">
        <v>43</v>
      </c>
      <c r="N75" s="19" t="s">
        <v>53</v>
      </c>
      <c r="O75" s="20"/>
      <c r="P75" s="16">
        <f>IF([1]計算!X23=0," ",[1]計算!X23)</f>
        <v>27.703059999999997</v>
      </c>
      <c r="Q75" s="21" t="s">
        <v>206</v>
      </c>
      <c r="R75" s="9" t="s">
        <v>201</v>
      </c>
    </row>
    <row r="76" spans="1:18" ht="17.25" customHeight="1">
      <c r="A76" s="82"/>
      <c r="B76" s="100"/>
      <c r="C76" s="88"/>
      <c r="D76" s="91"/>
      <c r="E76" s="96" t="str">
        <f>IF(ISERROR(VLOOKUP(5,[1]作成!$H$938:$K$992,3,FALSE))," ",VLOOKUP(5,[1]作成!$H$938:$K$992,3,FALSE))</f>
        <v xml:space="preserve"> </v>
      </c>
      <c r="F76" s="97"/>
      <c r="G76" s="18" t="s">
        <v>37</v>
      </c>
      <c r="H76" s="19" t="s">
        <v>140</v>
      </c>
      <c r="I76" s="20"/>
      <c r="J76" s="18" t="s">
        <v>99</v>
      </c>
      <c r="K76" s="19" t="s">
        <v>119</v>
      </c>
      <c r="L76" s="20"/>
      <c r="M76" s="18" t="s">
        <v>107</v>
      </c>
      <c r="N76" s="19"/>
      <c r="O76" s="20"/>
      <c r="P76" s="16">
        <f>IF([1]計算!Z23=0," ",[1]計算!Z23)</f>
        <v>18.915275000000001</v>
      </c>
      <c r="Q76" s="21" t="s">
        <v>206</v>
      </c>
      <c r="R76" s="9" t="s">
        <v>201</v>
      </c>
    </row>
    <row r="77" spans="1:18" ht="17.25" customHeight="1">
      <c r="A77" s="83"/>
      <c r="B77" s="100"/>
      <c r="C77" s="89"/>
      <c r="D77" s="92"/>
      <c r="E77" s="25" t="str">
        <f>IF(ISERROR(VLOOKUP(6,[1]作成!$H$938:$K$992,3,FALSE))," ",VLOOKUP(6,[1]作成!$H$938:$K$992,3,FALSE))</f>
        <v xml:space="preserve"> </v>
      </c>
      <c r="F77" s="26" t="str">
        <f>IF(ISERROR(VLOOKUP(7,[1]作成!$H$938:$K$992,3,FALSE))," ",VLOOKUP(7,[1]作成!$H$938:$K$992,3,FALSE))</f>
        <v xml:space="preserve"> </v>
      </c>
      <c r="G77" s="27" t="s">
        <v>74</v>
      </c>
      <c r="H77" s="28" t="s">
        <v>118</v>
      </c>
      <c r="I77" s="30"/>
      <c r="J77" s="27" t="s">
        <v>49</v>
      </c>
      <c r="K77" s="28" t="s">
        <v>141</v>
      </c>
      <c r="L77" s="30"/>
      <c r="M77" s="27" t="s">
        <v>130</v>
      </c>
      <c r="N77" s="28"/>
      <c r="O77" s="30"/>
      <c r="P77" s="98"/>
      <c r="Q77" s="99"/>
      <c r="R77" s="9" t="s">
        <v>27</v>
      </c>
    </row>
    <row r="78" spans="1:18" ht="17.25" customHeight="1">
      <c r="A78" s="81">
        <f ca="1">IF([1]人数!$F30=0," ",[1]人数!$F30)</f>
        <v>23</v>
      </c>
      <c r="B78" s="100" t="s">
        <v>28</v>
      </c>
      <c r="C78" s="87" t="str">
        <f>IF(ISERROR(VLOOKUP(1,[1]作成!$H$993:$K$1047,3,FALSE))," ",VLOOKUP(1,[1]作成!$H$993:$K$1047,3,FALSE))</f>
        <v>ごはん</v>
      </c>
      <c r="D78" s="90" t="str">
        <f>IF(ISERROR(VLOOKUP(2,[1]作成!$H$993:$K$1047,4,FALSE))," ",VLOOKUP(2,[1]作成!$H$993:$K$1047,4,FALSE))</f>
        <v>牛乳</v>
      </c>
      <c r="E78" s="93" t="str">
        <f>IF(ISERROR(VLOOKUP(3,[1]作成!$H$993:$K$1047,3,FALSE))," ",VLOOKUP(3,[1]作成!$H$993:$K$1047,3,FALSE))</f>
        <v>あげギョウザ</v>
      </c>
      <c r="F78" s="94"/>
      <c r="G78" s="13" t="s">
        <v>36</v>
      </c>
      <c r="H78" s="14" t="s">
        <v>142</v>
      </c>
      <c r="I78" s="15"/>
      <c r="J78" s="13" t="s">
        <v>39</v>
      </c>
      <c r="K78" s="14" t="s">
        <v>49</v>
      </c>
      <c r="L78" s="15" t="s">
        <v>54</v>
      </c>
      <c r="M78" s="13" t="s">
        <v>38</v>
      </c>
      <c r="N78" s="14" t="s">
        <v>124</v>
      </c>
      <c r="O78" s="15"/>
      <c r="P78" s="16">
        <f>IF([1]計算!U24=0," ",[1]計算!U24)</f>
        <v>653.91800000000001</v>
      </c>
      <c r="Q78" s="17" t="s">
        <v>205</v>
      </c>
      <c r="R78" s="9" t="s">
        <v>30</v>
      </c>
    </row>
    <row r="79" spans="1:18" ht="17.25" customHeight="1">
      <c r="A79" s="82"/>
      <c r="B79" s="100"/>
      <c r="C79" s="88"/>
      <c r="D79" s="91"/>
      <c r="E79" s="96" t="str">
        <f>IF(ISERROR(VLOOKUP(4,[1]作成!$H$993:$K$1047,3,FALSE))," ",VLOOKUP(4,[1]作成!$H$993:$K$1047,3,FALSE))</f>
        <v>やさいのピリから</v>
      </c>
      <c r="F79" s="97"/>
      <c r="G79" s="18" t="s">
        <v>144</v>
      </c>
      <c r="H79" s="19"/>
      <c r="I79" s="20"/>
      <c r="J79" s="18" t="s">
        <v>72</v>
      </c>
      <c r="K79" s="19" t="s">
        <v>62</v>
      </c>
      <c r="L79" s="20"/>
      <c r="M79" s="18" t="s">
        <v>43</v>
      </c>
      <c r="N79" s="19" t="s">
        <v>53</v>
      </c>
      <c r="O79" s="20"/>
      <c r="P79" s="16">
        <f>IF([1]計算!X24=0," ",[1]計算!X24)</f>
        <v>24.77609</v>
      </c>
      <c r="Q79" s="21" t="s">
        <v>206</v>
      </c>
      <c r="R79" s="9" t="s">
        <v>27</v>
      </c>
    </row>
    <row r="80" spans="1:18" ht="17.25" customHeight="1">
      <c r="A80" s="82"/>
      <c r="B80" s="100"/>
      <c r="C80" s="88"/>
      <c r="D80" s="91"/>
      <c r="E80" s="96" t="str">
        <f>IF(ISERROR(VLOOKUP(5,[1]作成!$H$993:$K$1047,3,FALSE))," ",VLOOKUP(5,[1]作成!$H$993:$K$1047,3,FALSE))</f>
        <v>マーボーどうふ</v>
      </c>
      <c r="F80" s="97"/>
      <c r="G80" s="18" t="s">
        <v>74</v>
      </c>
      <c r="H80" s="19"/>
      <c r="I80" s="20"/>
      <c r="J80" s="18" t="s">
        <v>40</v>
      </c>
      <c r="K80" s="19" t="s">
        <v>50</v>
      </c>
      <c r="L80" s="20"/>
      <c r="M80" s="18" t="s">
        <v>107</v>
      </c>
      <c r="N80" s="19"/>
      <c r="O80" s="20"/>
      <c r="P80" s="16">
        <f>IF([1]計算!Z24=0," ",[1]計算!Z24)</f>
        <v>21.008029999999998</v>
      </c>
      <c r="Q80" s="21" t="s">
        <v>206</v>
      </c>
      <c r="R80" s="9" t="s">
        <v>30</v>
      </c>
    </row>
    <row r="81" spans="1:18" ht="17.25" customHeight="1">
      <c r="A81" s="83"/>
      <c r="B81" s="100"/>
      <c r="C81" s="89"/>
      <c r="D81" s="92"/>
      <c r="E81" s="25" t="str">
        <f>IF(ISERROR(VLOOKUP(6,[1]作成!$H$993:$K$1047,3,FALSE))," ",VLOOKUP(6,[1]作成!$H$993:$K$1047,3,FALSE))</f>
        <v xml:space="preserve"> </v>
      </c>
      <c r="F81" s="26" t="str">
        <f>IF(ISERROR(VLOOKUP(7,[1]作成!$H$993:$K$1047,3,FALSE))," ",VLOOKUP(7,[1]作成!$H$993:$K$1047,3,FALSE))</f>
        <v xml:space="preserve"> </v>
      </c>
      <c r="G81" s="27" t="s">
        <v>145</v>
      </c>
      <c r="H81" s="28"/>
      <c r="I81" s="30"/>
      <c r="J81" s="27" t="s">
        <v>77</v>
      </c>
      <c r="K81" s="28" t="s">
        <v>65</v>
      </c>
      <c r="L81" s="30"/>
      <c r="M81" s="27" t="s">
        <v>58</v>
      </c>
      <c r="N81" s="28"/>
      <c r="O81" s="30"/>
      <c r="P81" s="98"/>
      <c r="Q81" s="99"/>
      <c r="R81" s="9" t="s">
        <v>100</v>
      </c>
    </row>
    <row r="82" spans="1:18" ht="17.25" customHeight="1">
      <c r="A82" s="81">
        <f ca="1">IF([1]人数!$F31=0," ",[1]人数!$F31)</f>
        <v>24</v>
      </c>
      <c r="B82" s="100" t="s">
        <v>31</v>
      </c>
      <c r="C82" s="87" t="str">
        <f>IF(ISERROR(VLOOKUP(1,[1]作成!$H$1048:$K$1102,3,FALSE))," ",VLOOKUP(1,[1]作成!$H$1048:$K$1102,3,FALSE))</f>
        <v>むぎごはん</v>
      </c>
      <c r="D82" s="90" t="str">
        <f>IF(ISERROR(VLOOKUP(2,[1]作成!$H$1048:$K$1102,4,FALSE))," ",VLOOKUP(2,[1]作成!$H$1048:$K$1102,4,FALSE))</f>
        <v>牛乳</v>
      </c>
      <c r="E82" s="93" t="str">
        <f>IF(ISERROR(VLOOKUP(3,[1]作成!$H$1048:$K$1102,3,FALSE))," ",VLOOKUP(3,[1]作成!$H$1048:$K$1102,3,FALSE))</f>
        <v>カレーライス</v>
      </c>
      <c r="F82" s="94"/>
      <c r="G82" s="13" t="s">
        <v>36</v>
      </c>
      <c r="H82" s="14"/>
      <c r="I82" s="15"/>
      <c r="J82" s="13" t="s">
        <v>39</v>
      </c>
      <c r="K82" s="14" t="s">
        <v>49</v>
      </c>
      <c r="L82" s="15"/>
      <c r="M82" s="13" t="s">
        <v>133</v>
      </c>
      <c r="N82" s="14" t="s">
        <v>101</v>
      </c>
      <c r="O82" s="15" t="s">
        <v>146</v>
      </c>
      <c r="P82" s="16">
        <f>IF([1]計算!U25=0," ",[1]計算!U25)</f>
        <v>762.3991999999995</v>
      </c>
      <c r="Q82" s="17" t="s">
        <v>134</v>
      </c>
      <c r="R82" s="9" t="s">
        <v>30</v>
      </c>
    </row>
    <row r="83" spans="1:18" ht="17.25" customHeight="1">
      <c r="A83" s="82"/>
      <c r="B83" s="100"/>
      <c r="C83" s="88"/>
      <c r="D83" s="91"/>
      <c r="E83" s="96" t="str">
        <f>IF(ISERROR(VLOOKUP(4,[1]作成!$H$1048:$K$1102,3,FALSE))," ",VLOOKUP(4,[1]作成!$H$1048:$K$1102,3,FALSE))</f>
        <v>フルーツミルクゼリー</v>
      </c>
      <c r="F83" s="97"/>
      <c r="G83" s="18" t="s">
        <v>37</v>
      </c>
      <c r="H83" s="19"/>
      <c r="I83" s="20"/>
      <c r="J83" s="18" t="s">
        <v>71</v>
      </c>
      <c r="K83" s="19" t="s">
        <v>148</v>
      </c>
      <c r="L83" s="20"/>
      <c r="M83" s="18" t="s">
        <v>48</v>
      </c>
      <c r="N83" s="19" t="s">
        <v>147</v>
      </c>
      <c r="O83" s="20" t="s">
        <v>67</v>
      </c>
      <c r="P83" s="16">
        <f>IF([1]計算!X25=0," ",[1]計算!X25)</f>
        <v>19.945720000000012</v>
      </c>
      <c r="Q83" s="21" t="s">
        <v>87</v>
      </c>
      <c r="R83" s="9" t="s">
        <v>30</v>
      </c>
    </row>
    <row r="84" spans="1:18" ht="17.25" customHeight="1">
      <c r="A84" s="82"/>
      <c r="B84" s="100"/>
      <c r="C84" s="88"/>
      <c r="D84" s="91"/>
      <c r="E84" s="96" t="str">
        <f>IF(ISERROR(VLOOKUP(5,[1]作成!$H$1048:$K$1102,3,FALSE))," ",VLOOKUP(5,[1]作成!$H$1048:$K$1102,3,FALSE))</f>
        <v xml:space="preserve"> </v>
      </c>
      <c r="F84" s="97"/>
      <c r="G84" s="18" t="s">
        <v>95</v>
      </c>
      <c r="H84" s="19"/>
      <c r="I84" s="20"/>
      <c r="J84" s="18" t="s">
        <v>62</v>
      </c>
      <c r="K84" s="19" t="s">
        <v>150</v>
      </c>
      <c r="L84" s="20"/>
      <c r="M84" s="18" t="s">
        <v>57</v>
      </c>
      <c r="N84" s="19" t="s">
        <v>149</v>
      </c>
      <c r="O84" s="20"/>
      <c r="P84" s="16">
        <f>IF([1]計算!Z25=0," ",[1]計算!Z25)</f>
        <v>19.237650000000006</v>
      </c>
      <c r="Q84" s="21" t="s">
        <v>135</v>
      </c>
      <c r="R84" s="9" t="s">
        <v>100</v>
      </c>
    </row>
    <row r="85" spans="1:18" ht="17.25" customHeight="1">
      <c r="A85" s="83"/>
      <c r="B85" s="100"/>
      <c r="C85" s="89"/>
      <c r="D85" s="92"/>
      <c r="E85" s="25" t="str">
        <f>IF(ISERROR(VLOOKUP(6,[1]作成!$H$1048:$K$1102,3,FALSE))," ",VLOOKUP(6,[1]作成!$H$1048:$K$1102,3,FALSE))</f>
        <v xml:space="preserve"> </v>
      </c>
      <c r="F85" s="26" t="str">
        <f>IF(ISERROR(VLOOKUP(7,[1]作成!$H$1048:$K$1102,3,FALSE))," ",VLOOKUP(7,[1]作成!$H$1048:$K$1102,3,FALSE))</f>
        <v xml:space="preserve"> </v>
      </c>
      <c r="G85" s="27"/>
      <c r="H85" s="28"/>
      <c r="I85" s="30"/>
      <c r="J85" s="27" t="s">
        <v>77</v>
      </c>
      <c r="K85" s="28" t="s">
        <v>152</v>
      </c>
      <c r="L85" s="30"/>
      <c r="M85" s="27" t="s">
        <v>151</v>
      </c>
      <c r="N85" s="28" t="s">
        <v>58</v>
      </c>
      <c r="O85" s="30"/>
      <c r="P85" s="98"/>
      <c r="Q85" s="99"/>
      <c r="R85" s="9" t="s">
        <v>33</v>
      </c>
    </row>
    <row r="86" spans="1:18" ht="13.5" customHeight="1">
      <c r="A86" s="81">
        <f ca="1">IF([1]人数!$F32=0," ",[1]人数!$F32)</f>
        <v>27</v>
      </c>
      <c r="B86" s="84" t="s">
        <v>19</v>
      </c>
      <c r="C86" s="101" t="s">
        <v>153</v>
      </c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3"/>
      <c r="R86" s="9" t="s">
        <v>100</v>
      </c>
    </row>
    <row r="87" spans="1:18" ht="13.5" customHeight="1">
      <c r="A87" s="82"/>
      <c r="B87" s="85"/>
      <c r="C87" s="104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6"/>
      <c r="R87" s="9" t="s">
        <v>2</v>
      </c>
    </row>
    <row r="88" spans="1:18" ht="13.5" customHeight="1">
      <c r="A88" s="82"/>
      <c r="B88" s="85"/>
      <c r="C88" s="104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6"/>
      <c r="R88" s="9" t="s">
        <v>2</v>
      </c>
    </row>
    <row r="89" spans="1:18" ht="13.5" customHeight="1">
      <c r="A89" s="83"/>
      <c r="B89" s="86"/>
      <c r="C89" s="107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9"/>
      <c r="R89" s="9" t="s">
        <v>2</v>
      </c>
    </row>
    <row r="90" spans="1:18" ht="17.25" customHeight="1">
      <c r="A90" s="81">
        <f ca="1">IF([1]人数!$F33=0," ",[1]人数!$F33)</f>
        <v>28</v>
      </c>
      <c r="B90" s="100" t="s">
        <v>23</v>
      </c>
      <c r="C90" s="87" t="str">
        <f>IF(ISERROR(VLOOKUP(1,[1]作成!$H$1158:$K$1212,3,FALSE))," ",VLOOKUP(1,[1]作成!$H$1158:$K$1212,3,FALSE))</f>
        <v>ごはん</v>
      </c>
      <c r="D90" s="90" t="str">
        <f>IF(ISERROR(VLOOKUP(2,[1]作成!$H$1158:$K$1212,4,FALSE))," ",VLOOKUP(2,[1]作成!$H$1158:$K$1212,4,FALSE))</f>
        <v>牛乳</v>
      </c>
      <c r="E90" s="93" t="str">
        <f>IF(ISERROR(VLOOKUP(3,[1]作成!$H$1158:$K$1212,3,FALSE))," ",VLOOKUP(3,[1]作成!$H$1158:$K$1212,3,FALSE))</f>
        <v>ピリからチキン</v>
      </c>
      <c r="F90" s="94"/>
      <c r="G90" s="13" t="s">
        <v>36</v>
      </c>
      <c r="H90" s="14" t="s">
        <v>47</v>
      </c>
      <c r="I90" s="15" t="s">
        <v>63</v>
      </c>
      <c r="J90" s="13" t="s">
        <v>39</v>
      </c>
      <c r="K90" s="14" t="s">
        <v>84</v>
      </c>
      <c r="L90" s="15"/>
      <c r="M90" s="13" t="s">
        <v>38</v>
      </c>
      <c r="N90" s="14" t="s">
        <v>58</v>
      </c>
      <c r="O90" s="15"/>
      <c r="P90" s="16">
        <f>IF([1]計算!U27=0," ",[1]計算!U27)</f>
        <v>680.91480000000013</v>
      </c>
      <c r="Q90" s="17" t="s">
        <v>158</v>
      </c>
      <c r="R90" s="9" t="s">
        <v>26</v>
      </c>
    </row>
    <row r="91" spans="1:18" ht="17.25" customHeight="1">
      <c r="A91" s="82"/>
      <c r="B91" s="100"/>
      <c r="C91" s="88"/>
      <c r="D91" s="91"/>
      <c r="E91" s="96" t="str">
        <f>IF(ISERROR(VLOOKUP(4,[1]作成!$H$1158:$K$1212,3,FALSE))," ",VLOOKUP(4,[1]作成!$H$1158:$K$1212,3,FALSE))</f>
        <v>とうふとじゃこのサラダ</v>
      </c>
      <c r="F91" s="97"/>
      <c r="G91" s="18" t="s">
        <v>37</v>
      </c>
      <c r="H91" s="19" t="s">
        <v>106</v>
      </c>
      <c r="I91" s="20"/>
      <c r="J91" s="18" t="s">
        <v>116</v>
      </c>
      <c r="K91" s="19" t="s">
        <v>72</v>
      </c>
      <c r="L91" s="20"/>
      <c r="M91" s="18" t="s">
        <v>107</v>
      </c>
      <c r="N91" s="19" t="s">
        <v>124</v>
      </c>
      <c r="O91" s="20"/>
      <c r="P91" s="16">
        <f>IF([1]計算!X27=0," ",[1]計算!X27)</f>
        <v>26.328469999999996</v>
      </c>
      <c r="Q91" s="21" t="s">
        <v>184</v>
      </c>
      <c r="R91" s="9" t="s">
        <v>2</v>
      </c>
    </row>
    <row r="92" spans="1:18" ht="17.25" customHeight="1">
      <c r="A92" s="82"/>
      <c r="B92" s="100"/>
      <c r="C92" s="88"/>
      <c r="D92" s="91"/>
      <c r="E92" s="96" t="str">
        <f>IF(ISERROR(VLOOKUP(5,[1]作成!$H$1158:$K$1212,3,FALSE))," ",VLOOKUP(5,[1]作成!$H$1158:$K$1212,3,FALSE))</f>
        <v>じゃがいものみそしる</v>
      </c>
      <c r="F92" s="97"/>
      <c r="G92" s="18" t="s">
        <v>154</v>
      </c>
      <c r="H92" s="19" t="s">
        <v>155</v>
      </c>
      <c r="I92" s="20"/>
      <c r="J92" s="18" t="s">
        <v>49</v>
      </c>
      <c r="K92" s="19" t="s">
        <v>62</v>
      </c>
      <c r="L92" s="20"/>
      <c r="M92" s="18" t="s">
        <v>43</v>
      </c>
      <c r="N92" s="19"/>
      <c r="O92" s="20"/>
      <c r="P92" s="16">
        <f>IF([1]計算!Z27=0," ",[1]計算!Z27)</f>
        <v>22.836700000000004</v>
      </c>
      <c r="Q92" s="21" t="s">
        <v>22</v>
      </c>
      <c r="R92" s="9" t="s">
        <v>2</v>
      </c>
    </row>
    <row r="93" spans="1:18" ht="17.25" customHeight="1">
      <c r="A93" s="83"/>
      <c r="B93" s="100"/>
      <c r="C93" s="89"/>
      <c r="D93" s="92"/>
      <c r="E93" s="25" t="str">
        <f>IF(ISERROR(VLOOKUP(6,[1]作成!$H$1158:$K$1212,3,FALSE))," ",VLOOKUP(6,[1]作成!$H$1158:$K$1212,3,FALSE))</f>
        <v xml:space="preserve"> </v>
      </c>
      <c r="F93" s="26" t="str">
        <f>IF(ISERROR(VLOOKUP(7,[1]作成!$H$1158:$K$1212,3,FALSE))," ",VLOOKUP(7,[1]作成!$H$1158:$K$1212,3,FALSE))</f>
        <v xml:space="preserve"> </v>
      </c>
      <c r="G93" s="27" t="s">
        <v>128</v>
      </c>
      <c r="H93" s="28" t="s">
        <v>52</v>
      </c>
      <c r="I93" s="30"/>
      <c r="J93" s="27" t="s">
        <v>77</v>
      </c>
      <c r="K93" s="28"/>
      <c r="L93" s="30"/>
      <c r="M93" s="27" t="s">
        <v>48</v>
      </c>
      <c r="N93" s="28"/>
      <c r="O93" s="30"/>
      <c r="P93" s="114"/>
      <c r="Q93" s="114"/>
      <c r="R93" s="9" t="s">
        <v>2</v>
      </c>
    </row>
    <row r="94" spans="1:18" ht="17.25" customHeight="1">
      <c r="A94" s="81">
        <f ca="1">IF([1]人数!$F34=0," ",[1]人数!$F34)</f>
        <v>29</v>
      </c>
      <c r="B94" s="100" t="s">
        <v>24</v>
      </c>
      <c r="C94" s="87" t="str">
        <f>IF(ISERROR(VLOOKUP(1,[1]作成!$H$1213:$K$1267,3,FALSE))," ",VLOOKUP(1,[1]作成!$H$1213:$K$1267,3,FALSE))</f>
        <v>しょくパン</v>
      </c>
      <c r="D94" s="90" t="str">
        <f>IF(ISERROR(VLOOKUP(2,[1]作成!$H$1213:$K$1267,4,FALSE))," ",VLOOKUP(2,[1]作成!$H$1213:$K$1267,4,FALSE))</f>
        <v>牛乳</v>
      </c>
      <c r="E94" s="93" t="str">
        <f>IF(ISERROR(VLOOKUP(3,[1]作成!$H$1213:$K$1267,3,FALSE))," ",VLOOKUP(3,[1]作成!$H$1213:$K$1267,3,FALSE))</f>
        <v>シーフードトマトグラタン</v>
      </c>
      <c r="F94" s="94"/>
      <c r="G94" s="13" t="s">
        <v>36</v>
      </c>
      <c r="H94" s="14" t="s">
        <v>95</v>
      </c>
      <c r="I94" s="15"/>
      <c r="J94" s="13" t="s">
        <v>157</v>
      </c>
      <c r="K94" s="14" t="s">
        <v>62</v>
      </c>
      <c r="L94" s="15" t="s">
        <v>72</v>
      </c>
      <c r="M94" s="13" t="s">
        <v>156</v>
      </c>
      <c r="N94" s="14" t="s">
        <v>43</v>
      </c>
      <c r="O94" s="15" t="s">
        <v>70</v>
      </c>
      <c r="P94" s="16">
        <f>IF([1]計算!U28=0," ",[1]計算!U28)</f>
        <v>664.81880000000012</v>
      </c>
      <c r="Q94" s="17" t="s">
        <v>20</v>
      </c>
      <c r="R94" s="9" t="s">
        <v>2</v>
      </c>
    </row>
    <row r="95" spans="1:18" ht="17.25" customHeight="1">
      <c r="A95" s="82"/>
      <c r="B95" s="100"/>
      <c r="C95" s="88"/>
      <c r="D95" s="91"/>
      <c r="E95" s="96" t="str">
        <f>IF(ISERROR(VLOOKUP(4,[1]作成!$H$1213:$K$1267,3,FALSE))," ",VLOOKUP(4,[1]作成!$H$1213:$K$1267,3,FALSE))</f>
        <v>アーモンドサラダ</v>
      </c>
      <c r="F95" s="97"/>
      <c r="G95" s="18" t="s">
        <v>159</v>
      </c>
      <c r="H95" s="19"/>
      <c r="I95" s="20"/>
      <c r="J95" s="18" t="s">
        <v>102</v>
      </c>
      <c r="K95" s="19" t="s">
        <v>94</v>
      </c>
      <c r="L95" s="20" t="s">
        <v>163</v>
      </c>
      <c r="M95" s="18" t="s">
        <v>160</v>
      </c>
      <c r="N95" s="19" t="s">
        <v>161</v>
      </c>
      <c r="O95" s="20" t="s">
        <v>162</v>
      </c>
      <c r="P95" s="16">
        <f>IF([1]計算!X28=0," ",[1]計算!X28)</f>
        <v>25.790490000000013</v>
      </c>
      <c r="Q95" s="21" t="s">
        <v>22</v>
      </c>
      <c r="R95" s="9" t="s">
        <v>2</v>
      </c>
    </row>
    <row r="96" spans="1:18" ht="17.25" customHeight="1">
      <c r="A96" s="82"/>
      <c r="B96" s="100"/>
      <c r="C96" s="88"/>
      <c r="D96" s="91"/>
      <c r="E96" s="96" t="str">
        <f>IF(ISERROR(VLOOKUP(5,[1]作成!$H$1213:$K$1267,3,FALSE))," ",VLOOKUP(5,[1]作成!$H$1213:$K$1267,3,FALSE))</f>
        <v>オニオンスープ</v>
      </c>
      <c r="F96" s="97"/>
      <c r="G96" s="18" t="s">
        <v>164</v>
      </c>
      <c r="H96" s="19"/>
      <c r="I96" s="20"/>
      <c r="J96" s="18" t="s">
        <v>39</v>
      </c>
      <c r="K96" s="19" t="s">
        <v>99</v>
      </c>
      <c r="L96" s="20" t="s">
        <v>166</v>
      </c>
      <c r="M96" s="18" t="s">
        <v>57</v>
      </c>
      <c r="N96" s="19" t="s">
        <v>58</v>
      </c>
      <c r="O96" s="20" t="s">
        <v>165</v>
      </c>
      <c r="P96" s="16">
        <f>IF([1]計算!Z28=0," ",[1]計算!Z28)</f>
        <v>28.916420000000002</v>
      </c>
      <c r="Q96" s="21" t="s">
        <v>22</v>
      </c>
      <c r="R96" s="9" t="s">
        <v>2</v>
      </c>
    </row>
    <row r="97" spans="1:18" ht="17.25" customHeight="1">
      <c r="A97" s="83"/>
      <c r="B97" s="100"/>
      <c r="C97" s="89"/>
      <c r="D97" s="92"/>
      <c r="E97" s="25" t="str">
        <f>IF(ISERROR(VLOOKUP(6,[1]作成!$H$1213:$K$1267,3,FALSE))," ",VLOOKUP(6,[1]作成!$H$1213:$K$1267,3,FALSE))</f>
        <v>いちごジャム</v>
      </c>
      <c r="F97" s="26" t="str">
        <f>IF(ISERROR(VLOOKUP(7,[1]作成!$H$1213:$K$1267,3,FALSE))," ",VLOOKUP(7,[1]作成!$H$1213:$K$1267,3,FALSE))</f>
        <v xml:space="preserve"> </v>
      </c>
      <c r="G97" s="27" t="s">
        <v>93</v>
      </c>
      <c r="H97" s="28"/>
      <c r="I97" s="30"/>
      <c r="J97" s="27" t="s">
        <v>167</v>
      </c>
      <c r="K97" s="28" t="s">
        <v>84</v>
      </c>
      <c r="L97" s="30"/>
      <c r="M97" s="27" t="s">
        <v>88</v>
      </c>
      <c r="N97" s="28" t="s">
        <v>67</v>
      </c>
      <c r="O97" s="30"/>
      <c r="P97" s="98"/>
      <c r="Q97" s="99"/>
      <c r="R97" s="9" t="s">
        <v>2</v>
      </c>
    </row>
    <row r="98" spans="1:18" ht="17.25" customHeight="1">
      <c r="A98" s="81">
        <f ca="1">IF([1]人数!$F35=0," ",[1]人数!$F35)</f>
        <v>30</v>
      </c>
      <c r="B98" s="100" t="s">
        <v>28</v>
      </c>
      <c r="C98" s="87" t="str">
        <f>IF(ISERROR(VLOOKUP(1,[1]作成!$H$1268:$K$1322,3,FALSE))," ",VLOOKUP(1,[1]作成!$H$1268:$K$1322,3,FALSE))</f>
        <v>ごはん</v>
      </c>
      <c r="D98" s="90" t="str">
        <f>IF(ISERROR(VLOOKUP(2,[1]作成!$H$1268:$K$1322,4,FALSE))," ",VLOOKUP(2,[1]作成!$H$1268:$K$1322,4,FALSE))</f>
        <v>牛乳</v>
      </c>
      <c r="E98" s="93" t="str">
        <f>IF(ISERROR(VLOOKUP(3,[1]作成!$H$1268:$K$1322,3,FALSE))," ",VLOOKUP(3,[1]作成!$H$1268:$K$1322,3,FALSE))</f>
        <v>がんものふくめに</v>
      </c>
      <c r="F98" s="94"/>
      <c r="G98" s="13" t="s">
        <v>36</v>
      </c>
      <c r="H98" s="14" t="s">
        <v>168</v>
      </c>
      <c r="I98" s="15"/>
      <c r="J98" s="13" t="s">
        <v>39</v>
      </c>
      <c r="K98" s="14" t="s">
        <v>49</v>
      </c>
      <c r="L98" s="15"/>
      <c r="M98" s="13" t="s">
        <v>38</v>
      </c>
      <c r="N98" s="14"/>
      <c r="O98" s="15"/>
      <c r="P98" s="16">
        <f>IF([1]計算!U29=0," ",[1]計算!U29)</f>
        <v>608.5641999999998</v>
      </c>
      <c r="Q98" s="17" t="s">
        <v>134</v>
      </c>
      <c r="R98" s="9" t="s">
        <v>30</v>
      </c>
    </row>
    <row r="99" spans="1:18" ht="17.25" customHeight="1">
      <c r="A99" s="82"/>
      <c r="B99" s="100"/>
      <c r="C99" s="88"/>
      <c r="D99" s="91"/>
      <c r="E99" s="96" t="str">
        <f>IF(ISERROR(VLOOKUP(4,[1]作成!$H$1268:$K$1322,3,FALSE))," ",VLOOKUP(4,[1]作成!$H$1268:$K$1322,3,FALSE))</f>
        <v>ひじきのツナいため</v>
      </c>
      <c r="F99" s="97"/>
      <c r="G99" s="18" t="s">
        <v>169</v>
      </c>
      <c r="H99" s="19" t="s">
        <v>47</v>
      </c>
      <c r="I99" s="20"/>
      <c r="J99" s="18" t="s">
        <v>116</v>
      </c>
      <c r="K99" s="19" t="s">
        <v>54</v>
      </c>
      <c r="L99" s="20"/>
      <c r="M99" s="18" t="s">
        <v>43</v>
      </c>
      <c r="N99" s="19"/>
      <c r="O99" s="20"/>
      <c r="P99" s="16">
        <f>IF([1]計算!X29=0," ",[1]計算!X29)</f>
        <v>28.159319999999997</v>
      </c>
      <c r="Q99" s="21" t="s">
        <v>135</v>
      </c>
      <c r="R99" s="9" t="s">
        <v>30</v>
      </c>
    </row>
    <row r="100" spans="1:18" ht="17.25" customHeight="1">
      <c r="A100" s="82"/>
      <c r="B100" s="100"/>
      <c r="C100" s="88"/>
      <c r="D100" s="91"/>
      <c r="E100" s="96" t="str">
        <f>IF(ISERROR(VLOOKUP(5,[1]作成!$H$1268:$K$1322,3,FALSE))," ",VLOOKUP(5,[1]作成!$H$1268:$K$1322,3,FALSE))</f>
        <v>とりつみれじる</v>
      </c>
      <c r="F100" s="97"/>
      <c r="G100" s="18" t="s">
        <v>109</v>
      </c>
      <c r="H100" s="19" t="s">
        <v>118</v>
      </c>
      <c r="I100" s="20"/>
      <c r="J100" s="18" t="s">
        <v>90</v>
      </c>
      <c r="K100" s="19" t="s">
        <v>119</v>
      </c>
      <c r="L100" s="20"/>
      <c r="M100" s="18" t="s">
        <v>107</v>
      </c>
      <c r="N100" s="19"/>
      <c r="O100" s="20"/>
      <c r="P100" s="16">
        <f>IF([1]計算!Z29=0," ",[1]計算!Z29)</f>
        <v>17.655149999999999</v>
      </c>
      <c r="Q100" s="21" t="s">
        <v>184</v>
      </c>
      <c r="R100" s="9" t="s">
        <v>201</v>
      </c>
    </row>
    <row r="101" spans="1:18" ht="17.25" customHeight="1">
      <c r="A101" s="83"/>
      <c r="B101" s="100"/>
      <c r="C101" s="89"/>
      <c r="D101" s="92"/>
      <c r="E101" s="25" t="str">
        <f>IF(ISERROR(VLOOKUP(6,[1]作成!$H$1268:$K$1322,3,FALSE))," ",VLOOKUP(6,[1]作成!$H$1268:$K$1322,3,FALSE))</f>
        <v xml:space="preserve"> </v>
      </c>
      <c r="F101" s="26" t="str">
        <f>IF(ISERROR(VLOOKUP(7,[1]作成!$H$1268:$K$1322,3,FALSE))," ",VLOOKUP(7,[1]作成!$H$1268:$K$1322,3,FALSE))</f>
        <v xml:space="preserve"> </v>
      </c>
      <c r="G101" s="27" t="s">
        <v>37</v>
      </c>
      <c r="H101" s="28"/>
      <c r="I101" s="30"/>
      <c r="J101" s="27" t="s">
        <v>170</v>
      </c>
      <c r="K101" s="28" t="s">
        <v>55</v>
      </c>
      <c r="L101" s="30"/>
      <c r="M101" s="27" t="s">
        <v>58</v>
      </c>
      <c r="N101" s="28"/>
      <c r="O101" s="30"/>
      <c r="P101" s="114"/>
      <c r="Q101" s="114"/>
      <c r="R101" s="9" t="s">
        <v>2</v>
      </c>
    </row>
    <row r="102" spans="1:18" ht="17.25" customHeight="1">
      <c r="A102" s="81">
        <f ca="1">IF([1]人数!$F36=0," ",[1]人数!$F36)</f>
        <v>31</v>
      </c>
      <c r="B102" s="84" t="s">
        <v>31</v>
      </c>
      <c r="C102" s="87" t="str">
        <f>IF(ISERROR(VLOOKUP(1,[1]作成!$H$1323:$K$1377,3,FALSE))," ",VLOOKUP(1,[1]作成!$H$1323:$K$1377,3,FALSE))</f>
        <v>ごはん</v>
      </c>
      <c r="D102" s="90" t="str">
        <f>IF(ISERROR(VLOOKUP(2,[1]作成!$H$1323:$K$1377,4,FALSE))," ",VLOOKUP(2,[1]作成!$H$1323:$K$1377,4,FALSE))</f>
        <v>牛乳</v>
      </c>
      <c r="E102" s="93" t="str">
        <f>IF(ISERROR(VLOOKUP(3,[1]作成!$H$1323:$K$1377,3,FALSE))," ",VLOOKUP(3,[1]作成!$H$1323:$K$1377,3,FALSE))</f>
        <v>はるまき</v>
      </c>
      <c r="F102" s="94"/>
      <c r="G102" s="33" t="s">
        <v>36</v>
      </c>
      <c r="H102" s="23" t="s">
        <v>37</v>
      </c>
      <c r="I102" s="22"/>
      <c r="J102" s="33" t="s">
        <v>39</v>
      </c>
      <c r="K102" s="23" t="s">
        <v>62</v>
      </c>
      <c r="L102" s="22"/>
      <c r="M102" s="33" t="s">
        <v>38</v>
      </c>
      <c r="N102" s="23" t="s">
        <v>58</v>
      </c>
      <c r="O102" s="22"/>
      <c r="P102" s="16">
        <f>IF([1]計算!U30=0," ",[1]計算!U30)</f>
        <v>691.26819999999998</v>
      </c>
      <c r="Q102" s="17" t="s">
        <v>122</v>
      </c>
      <c r="R102" s="9" t="s">
        <v>201</v>
      </c>
    </row>
    <row r="103" spans="1:18" ht="17.25" customHeight="1">
      <c r="A103" s="82"/>
      <c r="B103" s="85"/>
      <c r="C103" s="88"/>
      <c r="D103" s="91"/>
      <c r="E103" s="96" t="str">
        <f>IF(ISERROR(VLOOKUP(4,[1]作成!$H$1323:$K$1377,3,FALSE))," ",VLOOKUP(4,[1]作成!$H$1323:$K$1377,3,FALSE))</f>
        <v>バンサンスー</v>
      </c>
      <c r="F103" s="97"/>
      <c r="G103" s="33" t="s">
        <v>171</v>
      </c>
      <c r="H103" s="23" t="s">
        <v>111</v>
      </c>
      <c r="I103" s="22"/>
      <c r="J103" s="33" t="s">
        <v>72</v>
      </c>
      <c r="K103" s="23"/>
      <c r="L103" s="22"/>
      <c r="M103" s="33" t="s">
        <v>172</v>
      </c>
      <c r="N103" s="23" t="s">
        <v>124</v>
      </c>
      <c r="O103" s="22"/>
      <c r="P103" s="16">
        <f>IF([1]計算!X30=0," ",[1]計算!X30)</f>
        <v>20.948820000000001</v>
      </c>
      <c r="Q103" s="21" t="s">
        <v>184</v>
      </c>
      <c r="R103" s="9" t="s">
        <v>26</v>
      </c>
    </row>
    <row r="104" spans="1:18" ht="17.25" customHeight="1">
      <c r="A104" s="82"/>
      <c r="B104" s="85"/>
      <c r="C104" s="88"/>
      <c r="D104" s="91"/>
      <c r="E104" s="96" t="str">
        <f>IF(ISERROR(VLOOKUP(5,[1]作成!$H$1323:$K$1377,3,FALSE))," ",VLOOKUP(5,[1]作成!$H$1323:$K$1377,3,FALSE))</f>
        <v>ちゅうかふうコーンわかめスープ</v>
      </c>
      <c r="F104" s="97"/>
      <c r="G104" s="33" t="s">
        <v>131</v>
      </c>
      <c r="H104" s="23" t="s">
        <v>173</v>
      </c>
      <c r="I104" s="22"/>
      <c r="J104" s="33" t="s">
        <v>94</v>
      </c>
      <c r="K104" s="23"/>
      <c r="L104" s="22"/>
      <c r="M104" s="33" t="s">
        <v>43</v>
      </c>
      <c r="N104" s="23"/>
      <c r="O104" s="22"/>
      <c r="P104" s="16">
        <f>IF([1]計算!Z30=0," ",[1]計算!Z30)</f>
        <v>22.354950000000002</v>
      </c>
      <c r="Q104" s="21" t="s">
        <v>184</v>
      </c>
      <c r="R104" s="9" t="s">
        <v>26</v>
      </c>
    </row>
    <row r="105" spans="1:18" ht="17.25" customHeight="1">
      <c r="A105" s="83"/>
      <c r="B105" s="86"/>
      <c r="C105" s="89"/>
      <c r="D105" s="92"/>
      <c r="E105" s="25" t="str">
        <f>IF(ISERROR(VLOOKUP(6,[1]作成!$H$1323:$K$1377,3,FALSE))," ",VLOOKUP(6,[1]作成!$H$1323:$K$1377,3,FALSE))</f>
        <v xml:space="preserve"> </v>
      </c>
      <c r="F105" s="26" t="str">
        <f>IF(ISERROR(VLOOKUP(7,[1]作成!$H$1323:$K$1377,3,FALSE))," ",VLOOKUP(7,[1]作成!$H$1323:$K$1377,3,FALSE))</f>
        <v xml:space="preserve"> </v>
      </c>
      <c r="G105" s="34" t="s">
        <v>85</v>
      </c>
      <c r="H105" s="29" t="s">
        <v>63</v>
      </c>
      <c r="I105" s="31"/>
      <c r="J105" s="34" t="s">
        <v>99</v>
      </c>
      <c r="K105" s="29"/>
      <c r="L105" s="31"/>
      <c r="M105" s="34" t="s">
        <v>107</v>
      </c>
      <c r="N105" s="29"/>
      <c r="O105" s="31"/>
      <c r="P105" s="114"/>
      <c r="Q105" s="114"/>
      <c r="R105" s="9" t="s">
        <v>26</v>
      </c>
    </row>
    <row r="106" spans="1:18" ht="17.25" hidden="1" customHeight="1">
      <c r="A106" s="81" t="str">
        <f ca="1">IF([1]人数!$F37=0," ",[1]人数!$F37)</f>
        <v xml:space="preserve"> </v>
      </c>
      <c r="B106" s="84" t="s">
        <v>19</v>
      </c>
      <c r="C106" s="87" t="str">
        <f>IF(ISERROR(VLOOKUP(1,[1]作成!$H$1378:$K$1432,3,FALSE))," ",VLOOKUP(1,[1]作成!$H$1378:$K$1432,3,FALSE))</f>
        <v xml:space="preserve"> </v>
      </c>
      <c r="D106" s="90" t="str">
        <f>IF(ISERROR(VLOOKUP(2,[1]作成!$H$1378:$K$1432,4,FALSE))," ",VLOOKUP(2,[1]作成!$H$1378:$K$1432,4,FALSE))</f>
        <v xml:space="preserve"> </v>
      </c>
      <c r="E106" s="93" t="str">
        <f>IF(ISERROR(VLOOKUP(3,[1]作成!$H$1378:$K$1432,3,FALSE))," ",VLOOKUP(3,[1]作成!$H$1378:$K$1432,3,FALSE))</f>
        <v xml:space="preserve"> </v>
      </c>
      <c r="F106" s="94"/>
      <c r="G106" s="35"/>
      <c r="H106" s="36"/>
      <c r="I106" s="32"/>
      <c r="J106" s="35"/>
      <c r="K106" s="36"/>
      <c r="L106" s="32"/>
      <c r="M106" s="35"/>
      <c r="N106" s="36"/>
      <c r="O106" s="32"/>
      <c r="P106" s="16" t="str">
        <f>IF([1]計算!U31=0," ",[1]計算!U31)</f>
        <v xml:space="preserve"> </v>
      </c>
      <c r="Q106" s="17" t="s">
        <v>105</v>
      </c>
    </row>
    <row r="107" spans="1:18" ht="17.25" hidden="1" customHeight="1">
      <c r="A107" s="82"/>
      <c r="B107" s="85"/>
      <c r="C107" s="88"/>
      <c r="D107" s="91"/>
      <c r="E107" s="96" t="str">
        <f>IF(ISERROR(VLOOKUP(4,[1]作成!$H$1378:$K$1432,3,FALSE))," ",VLOOKUP(4,[1]作成!$H$1378:$K$1432,3,FALSE))</f>
        <v xml:space="preserve"> </v>
      </c>
      <c r="F107" s="97"/>
      <c r="G107" s="33"/>
      <c r="H107" s="23"/>
      <c r="I107" s="22"/>
      <c r="J107" s="33"/>
      <c r="K107" s="23"/>
      <c r="L107" s="22"/>
      <c r="M107" s="33"/>
      <c r="N107" s="23"/>
      <c r="O107" s="22"/>
      <c r="P107" s="16" t="str">
        <f>IF([1]計算!X31=0," ",[1]計算!X31)</f>
        <v xml:space="preserve"> </v>
      </c>
      <c r="Q107" s="21" t="s">
        <v>87</v>
      </c>
    </row>
    <row r="108" spans="1:18" ht="17.25" hidden="1" customHeight="1">
      <c r="A108" s="82"/>
      <c r="B108" s="85"/>
      <c r="C108" s="88"/>
      <c r="D108" s="91"/>
      <c r="E108" s="96" t="str">
        <f>IF(ISERROR(VLOOKUP(5,[1]作成!$H$1378:$K$1432,3,FALSE))," ",VLOOKUP(5,[1]作成!$H$1378:$K$1432,3,FALSE))</f>
        <v xml:space="preserve"> </v>
      </c>
      <c r="F108" s="97"/>
      <c r="G108" s="33"/>
      <c r="H108" s="23"/>
      <c r="I108" s="22"/>
      <c r="J108" s="33"/>
      <c r="K108" s="23"/>
      <c r="L108" s="22"/>
      <c r="M108" s="33"/>
      <c r="N108" s="23"/>
      <c r="O108" s="22"/>
      <c r="P108" s="16" t="str">
        <f>IF([1]計算!Z31=0," ",[1]計算!Z31)</f>
        <v xml:space="preserve"> </v>
      </c>
      <c r="Q108" s="21" t="s">
        <v>206</v>
      </c>
    </row>
    <row r="109" spans="1:18" ht="17.25" hidden="1" customHeight="1">
      <c r="A109" s="83"/>
      <c r="B109" s="86"/>
      <c r="C109" s="89"/>
      <c r="D109" s="92"/>
      <c r="E109" s="25" t="str">
        <f>IF(ISERROR(VLOOKUP(6,[1]作成!$H$1378:$K$1432,3,FALSE))," ",VLOOKUP(6,[1]作成!$H$1378:$K$1432,3,FALSE))</f>
        <v xml:space="preserve"> </v>
      </c>
      <c r="F109" s="26" t="str">
        <f>IF(ISERROR(VLOOKUP(7,[1]作成!$H$1378:$K$1432,3,FALSE))," ",VLOOKUP(7,[1]作成!$H$1378:$K$1432,3,FALSE))</f>
        <v xml:space="preserve"> </v>
      </c>
      <c r="G109" s="34"/>
      <c r="H109" s="29"/>
      <c r="I109" s="31"/>
      <c r="J109" s="34"/>
      <c r="K109" s="29"/>
      <c r="L109" s="31"/>
      <c r="M109" s="34"/>
      <c r="N109" s="29"/>
      <c r="O109" s="31"/>
      <c r="P109" s="114" t="str">
        <f>IF([1]人数!I37=0," ",[1]人数!I37)</f>
        <v xml:space="preserve"> </v>
      </c>
      <c r="Q109" s="114"/>
    </row>
    <row r="110" spans="1:18" ht="15.95" customHeight="1">
      <c r="A110" s="9"/>
      <c r="B110" s="9" t="s">
        <v>174</v>
      </c>
      <c r="C110" s="37"/>
      <c r="D110" s="9"/>
      <c r="E110" s="9"/>
      <c r="F110" s="9"/>
      <c r="P110" s="9"/>
      <c r="Q110" s="9"/>
      <c r="R110" s="9" t="s">
        <v>100</v>
      </c>
    </row>
    <row r="111" spans="1:18" ht="15.95" customHeight="1">
      <c r="A111" s="9"/>
      <c r="B111" s="9" t="s">
        <v>175</v>
      </c>
      <c r="C111" s="37"/>
      <c r="D111" s="9"/>
      <c r="E111" s="9"/>
      <c r="F111" s="9"/>
      <c r="L111" s="8" t="s">
        <v>176</v>
      </c>
      <c r="M111" s="8"/>
      <c r="N111" s="8"/>
      <c r="P111" s="9"/>
      <c r="Q111" s="9"/>
      <c r="R111" s="9" t="s">
        <v>100</v>
      </c>
    </row>
    <row r="112" spans="1:18" ht="15.95" customHeight="1">
      <c r="A112" s="9"/>
      <c r="B112" s="9" t="s">
        <v>177</v>
      </c>
      <c r="C112" s="37"/>
      <c r="D112" s="9"/>
      <c r="E112" s="9"/>
      <c r="F112" s="9"/>
      <c r="P112" s="9"/>
      <c r="Q112" s="9"/>
      <c r="R112" s="9" t="s">
        <v>100</v>
      </c>
    </row>
    <row r="113" spans="1:18" ht="15.95" hidden="1" customHeight="1">
      <c r="A113" s="9"/>
      <c r="B113" s="9"/>
      <c r="C113" s="37"/>
      <c r="D113" s="9"/>
      <c r="E113" s="9"/>
      <c r="F113" s="9"/>
      <c r="P113" s="9"/>
      <c r="Q113" s="9"/>
      <c r="R113" s="9" t="s">
        <v>208</v>
      </c>
    </row>
    <row r="114" spans="1:18" ht="15.95" hidden="1" customHeight="1">
      <c r="A114" s="9"/>
      <c r="B114" s="9"/>
      <c r="C114" s="37"/>
      <c r="D114" s="9"/>
      <c r="E114" s="9"/>
      <c r="F114" s="9"/>
      <c r="P114" s="9"/>
      <c r="Q114" s="9"/>
    </row>
    <row r="115" spans="1:18" ht="15.95" hidden="1" customHeight="1">
      <c r="A115" s="9"/>
      <c r="B115" s="9"/>
      <c r="C115" s="37"/>
      <c r="D115" s="9"/>
      <c r="E115" s="9"/>
      <c r="F115" s="9"/>
      <c r="P115" s="9"/>
      <c r="Q115" s="9"/>
    </row>
    <row r="116" spans="1:18" ht="15.95" hidden="1" customHeight="1">
      <c r="A116" s="9"/>
      <c r="B116" s="9"/>
      <c r="C116" s="37"/>
      <c r="D116" s="9"/>
      <c r="E116" s="9"/>
      <c r="F116" s="9"/>
      <c r="P116" s="9"/>
      <c r="Q116" s="9"/>
    </row>
    <row r="117" spans="1:18" ht="15.95" hidden="1" customHeight="1">
      <c r="A117" s="9"/>
      <c r="B117" s="9"/>
      <c r="C117" s="37"/>
      <c r="D117" s="9"/>
      <c r="E117" s="9"/>
      <c r="F117" s="9"/>
      <c r="P117" s="9"/>
      <c r="Q117" s="9"/>
    </row>
    <row r="118" spans="1:18" ht="15.95" hidden="1" customHeight="1">
      <c r="A118" s="9"/>
      <c r="B118" s="9"/>
      <c r="C118" s="37"/>
      <c r="D118" s="9"/>
      <c r="E118" s="9"/>
      <c r="F118" s="9"/>
      <c r="P118" s="9"/>
      <c r="Q118" s="9"/>
    </row>
    <row r="119" spans="1:18" ht="15.95" hidden="1" customHeight="1">
      <c r="A119" s="9"/>
      <c r="B119" s="9"/>
      <c r="C119" s="37"/>
      <c r="D119" s="9"/>
      <c r="E119" s="9"/>
      <c r="F119" s="9"/>
      <c r="P119" s="9"/>
      <c r="Q119" s="9"/>
    </row>
    <row r="120" spans="1:18" ht="15.95" hidden="1" customHeight="1">
      <c r="A120" s="9"/>
      <c r="B120" s="9"/>
      <c r="C120" s="37"/>
      <c r="D120" s="9"/>
      <c r="E120" s="9"/>
      <c r="F120" s="9"/>
      <c r="P120" s="9"/>
      <c r="Q120" s="9"/>
    </row>
    <row r="121" spans="1:18" ht="15.95" hidden="1" customHeight="1">
      <c r="A121" s="9"/>
      <c r="B121" s="9"/>
      <c r="C121" s="37"/>
      <c r="D121" s="9"/>
      <c r="E121" s="9"/>
      <c r="F121" s="9"/>
      <c r="P121" s="9"/>
      <c r="Q121" s="9"/>
    </row>
    <row r="122" spans="1:18" ht="15.95" hidden="1" customHeight="1">
      <c r="A122" s="9"/>
      <c r="B122" s="9"/>
      <c r="C122" s="37"/>
      <c r="D122" s="9"/>
      <c r="E122" s="9"/>
      <c r="F122" s="9"/>
      <c r="P122" s="9"/>
      <c r="Q122" s="9"/>
    </row>
    <row r="123" spans="1:18" ht="15.95" hidden="1" customHeight="1">
      <c r="A123" s="9"/>
      <c r="B123" s="9"/>
      <c r="C123" s="37"/>
      <c r="D123" s="9"/>
      <c r="E123" s="9"/>
      <c r="F123" s="9"/>
      <c r="P123" s="9"/>
      <c r="Q123" s="9"/>
    </row>
    <row r="124" spans="1:18" ht="15.95" hidden="1" customHeight="1">
      <c r="A124" s="9"/>
      <c r="B124" s="9"/>
      <c r="C124" s="37"/>
      <c r="D124" s="9"/>
      <c r="E124" s="9"/>
      <c r="F124" s="9"/>
      <c r="P124" s="9"/>
      <c r="Q124" s="9"/>
    </row>
    <row r="125" spans="1:18" ht="15.95" hidden="1" customHeight="1">
      <c r="A125" s="9"/>
      <c r="B125" s="9"/>
      <c r="C125" s="37"/>
      <c r="D125" s="9"/>
      <c r="E125" s="9"/>
      <c r="F125" s="9"/>
      <c r="P125" s="9"/>
      <c r="Q125" s="9"/>
    </row>
    <row r="126" spans="1:18" ht="15.95" hidden="1" customHeight="1">
      <c r="A126" s="9"/>
      <c r="B126" s="9"/>
      <c r="C126" s="37"/>
      <c r="D126" s="9"/>
      <c r="E126" s="9"/>
      <c r="F126" s="9"/>
      <c r="P126" s="9"/>
      <c r="Q126" s="9"/>
    </row>
    <row r="127" spans="1:18" ht="15.95" hidden="1" customHeight="1">
      <c r="A127" s="9"/>
      <c r="B127" s="9"/>
      <c r="C127" s="37"/>
      <c r="D127" s="9"/>
      <c r="E127" s="9"/>
      <c r="F127" s="9"/>
      <c r="P127" s="9"/>
      <c r="Q127" s="9"/>
    </row>
    <row r="128" spans="1:18" ht="15.95" hidden="1" customHeight="1">
      <c r="A128" s="9"/>
      <c r="B128" s="9"/>
      <c r="C128" s="37"/>
      <c r="D128" s="9"/>
      <c r="E128" s="9"/>
      <c r="F128" s="9"/>
      <c r="P128" s="9"/>
      <c r="Q128" s="9"/>
    </row>
    <row r="129" spans="1:17" ht="15.95" hidden="1" customHeight="1">
      <c r="A129" s="9"/>
      <c r="B129" s="9"/>
      <c r="C129" s="37"/>
      <c r="D129" s="9"/>
      <c r="E129" s="9"/>
      <c r="F129" s="9"/>
      <c r="P129" s="9"/>
      <c r="Q129" s="9"/>
    </row>
    <row r="130" spans="1:17" ht="15.95" hidden="1" customHeight="1">
      <c r="A130" s="9"/>
      <c r="B130" s="9"/>
      <c r="C130" s="37"/>
      <c r="D130" s="9"/>
      <c r="E130" s="9"/>
      <c r="F130" s="9"/>
      <c r="P130" s="9"/>
      <c r="Q130" s="9"/>
    </row>
    <row r="131" spans="1:17" ht="15.95" hidden="1" customHeight="1">
      <c r="A131" s="9"/>
      <c r="B131" s="9"/>
      <c r="C131" s="37"/>
      <c r="D131" s="9"/>
      <c r="E131" s="9"/>
      <c r="F131" s="9"/>
      <c r="P131" s="9"/>
      <c r="Q131" s="9"/>
    </row>
    <row r="132" spans="1:17"/>
    <row r="133" spans="1:17"/>
  </sheetData>
  <sheetProtection autoFilter="0"/>
  <autoFilter ref="R1:R131">
    <filterColumn colId="0">
      <customFilters>
        <customFilter operator="notEqual" val=" "/>
      </customFilters>
    </filterColumn>
  </autoFilter>
  <mergeCells count="201">
    <mergeCell ref="P105:Q105"/>
    <mergeCell ref="A98:A101"/>
    <mergeCell ref="B98:B101"/>
    <mergeCell ref="C98:C101"/>
    <mergeCell ref="D98:D101"/>
    <mergeCell ref="E98:F98"/>
    <mergeCell ref="E99:F99"/>
    <mergeCell ref="E100:F100"/>
    <mergeCell ref="A94:A97"/>
    <mergeCell ref="B94:B97"/>
    <mergeCell ref="C94:C97"/>
    <mergeCell ref="D94:D97"/>
    <mergeCell ref="E94:F94"/>
    <mergeCell ref="E95:F95"/>
    <mergeCell ref="E96:F96"/>
    <mergeCell ref="P97:Q97"/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A86:A89"/>
    <mergeCell ref="B86:B89"/>
    <mergeCell ref="C86:Q89"/>
    <mergeCell ref="A90:A93"/>
    <mergeCell ref="B90:B93"/>
    <mergeCell ref="C90:C93"/>
    <mergeCell ref="D90:D93"/>
    <mergeCell ref="E90:F90"/>
    <mergeCell ref="E91:F91"/>
    <mergeCell ref="E92:F92"/>
    <mergeCell ref="P93:Q93"/>
    <mergeCell ref="P81:Q81"/>
    <mergeCell ref="A82:A85"/>
    <mergeCell ref="B82:B85"/>
    <mergeCell ref="C82:C85"/>
    <mergeCell ref="D82:D85"/>
    <mergeCell ref="E82:F82"/>
    <mergeCell ref="E83:F83"/>
    <mergeCell ref="E84:F84"/>
    <mergeCell ref="P85:Q85"/>
    <mergeCell ref="A78:A81"/>
    <mergeCell ref="B78:B81"/>
    <mergeCell ref="C78:C81"/>
    <mergeCell ref="D78:D81"/>
    <mergeCell ref="E78:F78"/>
    <mergeCell ref="E79:F79"/>
    <mergeCell ref="E80:F80"/>
    <mergeCell ref="P73:Q73"/>
    <mergeCell ref="A74:A77"/>
    <mergeCell ref="B74:B77"/>
    <mergeCell ref="C74:C77"/>
    <mergeCell ref="D74:D77"/>
    <mergeCell ref="E74:F74"/>
    <mergeCell ref="E75:F75"/>
    <mergeCell ref="E76:F76"/>
    <mergeCell ref="P77:Q77"/>
    <mergeCell ref="A70:A73"/>
    <mergeCell ref="B70:B73"/>
    <mergeCell ref="C70:C73"/>
    <mergeCell ref="D70:D73"/>
    <mergeCell ref="E70:F70"/>
    <mergeCell ref="E71:F71"/>
    <mergeCell ref="E72:F72"/>
    <mergeCell ref="P65:Q65"/>
    <mergeCell ref="A66:A69"/>
    <mergeCell ref="B66:B69"/>
    <mergeCell ref="C66:C69"/>
    <mergeCell ref="D66:D69"/>
    <mergeCell ref="E66:F66"/>
    <mergeCell ref="E67:F67"/>
    <mergeCell ref="E68:F68"/>
    <mergeCell ref="P69:Q69"/>
    <mergeCell ref="A62:A65"/>
    <mergeCell ref="B62:B65"/>
    <mergeCell ref="C62:C65"/>
    <mergeCell ref="D62:D65"/>
    <mergeCell ref="E62:F62"/>
    <mergeCell ref="E63:F63"/>
    <mergeCell ref="E64:F64"/>
    <mergeCell ref="P57:Q57"/>
    <mergeCell ref="A58:A61"/>
    <mergeCell ref="B58:B61"/>
    <mergeCell ref="C58:C61"/>
    <mergeCell ref="D58:D61"/>
    <mergeCell ref="E58:F58"/>
    <mergeCell ref="E59:F59"/>
    <mergeCell ref="H59:I59"/>
    <mergeCell ref="E60:F60"/>
    <mergeCell ref="P61:Q61"/>
    <mergeCell ref="A54:A57"/>
    <mergeCell ref="B54:B57"/>
    <mergeCell ref="C54:C57"/>
    <mergeCell ref="D54:D57"/>
    <mergeCell ref="E54:F54"/>
    <mergeCell ref="E55:F55"/>
    <mergeCell ref="E56:F56"/>
    <mergeCell ref="P49:Q49"/>
    <mergeCell ref="A50:A53"/>
    <mergeCell ref="B50:B53"/>
    <mergeCell ref="C50:C53"/>
    <mergeCell ref="D50:D53"/>
    <mergeCell ref="E50:F50"/>
    <mergeCell ref="E51:F51"/>
    <mergeCell ref="E52:F52"/>
    <mergeCell ref="P53:Q53"/>
    <mergeCell ref="A46:A49"/>
    <mergeCell ref="B46:B49"/>
    <mergeCell ref="C46:C49"/>
    <mergeCell ref="D46:D49"/>
    <mergeCell ref="E46:F46"/>
    <mergeCell ref="E47:F47"/>
    <mergeCell ref="E48:F48"/>
    <mergeCell ref="P41:Q41"/>
    <mergeCell ref="A42:A45"/>
    <mergeCell ref="B42:B45"/>
    <mergeCell ref="C42:C45"/>
    <mergeCell ref="D42:D45"/>
    <mergeCell ref="E42:F42"/>
    <mergeCell ref="E43:F43"/>
    <mergeCell ref="E44:F44"/>
    <mergeCell ref="P45:Q45"/>
    <mergeCell ref="A38:A41"/>
    <mergeCell ref="B38:B41"/>
    <mergeCell ref="C38:C41"/>
    <mergeCell ref="D38:D41"/>
    <mergeCell ref="E38:F38"/>
    <mergeCell ref="E39:F39"/>
    <mergeCell ref="E40:F40"/>
    <mergeCell ref="P33:Q33"/>
    <mergeCell ref="A34:A37"/>
    <mergeCell ref="B34:B37"/>
    <mergeCell ref="C34:C37"/>
    <mergeCell ref="D34:D37"/>
    <mergeCell ref="E34:F34"/>
    <mergeCell ref="E35:F35"/>
    <mergeCell ref="E36:F36"/>
    <mergeCell ref="P37:Q37"/>
    <mergeCell ref="A30:A33"/>
    <mergeCell ref="B30:B33"/>
    <mergeCell ref="C30:C33"/>
    <mergeCell ref="D30:D33"/>
    <mergeCell ref="E30:F30"/>
    <mergeCell ref="E31:F31"/>
    <mergeCell ref="E32:F32"/>
    <mergeCell ref="A22:A25"/>
    <mergeCell ref="B22:B25"/>
    <mergeCell ref="C22:Q25"/>
    <mergeCell ref="A26:A29"/>
    <mergeCell ref="B26:B29"/>
    <mergeCell ref="C26:Q29"/>
    <mergeCell ref="P13:Q13"/>
    <mergeCell ref="A14:A17"/>
    <mergeCell ref="B14:B17"/>
    <mergeCell ref="C14:Q17"/>
    <mergeCell ref="A18:A21"/>
    <mergeCell ref="B18:B21"/>
    <mergeCell ref="C18:Q21"/>
    <mergeCell ref="B10:B13"/>
    <mergeCell ref="C10:C13"/>
    <mergeCell ref="D10:D13"/>
    <mergeCell ref="E10:F10"/>
    <mergeCell ref="E11:F11"/>
    <mergeCell ref="E12:F12"/>
    <mergeCell ref="A6:A9"/>
    <mergeCell ref="B6:B9"/>
    <mergeCell ref="C6:C9"/>
    <mergeCell ref="D6:D9"/>
    <mergeCell ref="E6:F6"/>
    <mergeCell ref="S6:S17"/>
    <mergeCell ref="E7:F7"/>
    <mergeCell ref="E8:F8"/>
    <mergeCell ref="P9:Q9"/>
    <mergeCell ref="A10:A13"/>
    <mergeCell ref="A2:A5"/>
    <mergeCell ref="B2:B5"/>
    <mergeCell ref="C2:F3"/>
    <mergeCell ref="G2:I3"/>
    <mergeCell ref="J2:L3"/>
    <mergeCell ref="M2:O3"/>
    <mergeCell ref="P2:Q2"/>
    <mergeCell ref="P3:Q3"/>
    <mergeCell ref="C4:C5"/>
    <mergeCell ref="D4:D5"/>
    <mergeCell ref="E4:F5"/>
    <mergeCell ref="G4:I5"/>
    <mergeCell ref="J4:L5"/>
    <mergeCell ref="M4:O5"/>
    <mergeCell ref="P4:Q4"/>
    <mergeCell ref="P5:Q5"/>
  </mergeCells>
  <phoneticPr fontId="3"/>
  <pageMargins left="0.51181102362204722" right="0.31496062992125984" top="0.35433070866141736" bottom="0.15748031496062992" header="0.31496062992125984" footer="0.31496062992125984"/>
  <pageSetup paperSize="9" scale="4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館野</vt:lpstr>
      <vt:lpstr>野小</vt:lpstr>
      <vt:lpstr>富陽</vt:lpstr>
      <vt:lpstr>御園　菅原</vt:lpstr>
      <vt:lpstr>館野!Print_Area</vt:lpstr>
      <vt:lpstr>'御園　菅原'!Print_Area</vt:lpstr>
      <vt:lpstr>富陽!Print_Area</vt:lpstr>
      <vt:lpstr>野小!Print_Area</vt:lpstr>
    </vt:vector>
  </TitlesOfParts>
  <Company>野々市市教育委員会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2019-04-23T08:52:05Z</cp:lastPrinted>
  <dcterms:created xsi:type="dcterms:W3CDTF">2019-04-22T00:06:48Z</dcterms:created>
  <dcterms:modified xsi:type="dcterms:W3CDTF">2019-04-24T00:49:27Z</dcterms:modified>
</cp:coreProperties>
</file>