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bookViews>
    <workbookView xWindow="0" yWindow="0" windowWidth="19170" windowHeight="9840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<sst xmlns="http://schemas.openxmlformats.org/spreadsheetml/2006/main" count="658" uniqueCount="209">
  <si>
    <t>令和元年</t>
    <rPh sb="0" eb="1">
      <t>レイ</t>
    </rPh>
    <rPh sb="1" eb="2">
      <t>ワ</t>
    </rPh>
    <rPh sb="2" eb="4">
      <t>ガンネン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</si>
  <si>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</si>
  <si>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</si>
  <si>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</si>
  <si>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</si>
  <si>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</si>
  <si>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</si>
  <si>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</si>
  <si>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</si>
  <si>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</si>
  <si>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</si>
  <si>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</si>
  <si>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</si>
  <si>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</si>
  <si>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</si>
  <si>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</si>
  <si>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</si>
  <si>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</si>
  <si>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●</t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</si>
  <si>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</si>
  <si>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</si>
  <si>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</si>
  <si>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</si>
  <si>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</si>
  <si>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</si>
  <si>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</si>
  <si>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</si>
  <si>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</si>
  <si>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</si>
  <si>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</si>
  <si>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</si>
  <si>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</si>
  <si>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</si>
  <si>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</si>
  <si>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</si>
  <si>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</si>
  <si>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</si>
  <si>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</si>
  <si>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</si>
  <si>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</si>
  <si>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</si>
  <si>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</si>
  <si>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ｇ</t>
    <phoneticPr fontId="3"/>
  </si>
  <si>
    <t>金</t>
    <rPh sb="0" eb="1">
      <t>キン</t>
    </rPh>
    <phoneticPr fontId="3"/>
  </si>
  <si>
    <t>Kcal</t>
    <phoneticPr fontId="3"/>
  </si>
  <si>
    <t>ｇ</t>
    <phoneticPr fontId="3"/>
  </si>
  <si>
    <t>さば</t>
  </si>
  <si>
    <t>みそ</t>
    <phoneticPr fontId="3"/>
  </si>
  <si>
    <t>牛乳</t>
  </si>
  <si>
    <t>にんじん</t>
  </si>
  <si>
    <t>しょうが</t>
  </si>
  <si>
    <t>きゅうり</t>
  </si>
  <si>
    <t>白飯</t>
    <rPh sb="0" eb="2">
      <t>シロメシ</t>
    </rPh>
    <phoneticPr fontId="3"/>
  </si>
  <si>
    <t>ごま</t>
  </si>
  <si>
    <t>Kcal</t>
    <phoneticPr fontId="3"/>
  </si>
  <si>
    <t>豚肉</t>
  </si>
  <si>
    <t>しお昆布</t>
  </si>
  <si>
    <t>ねぎ</t>
  </si>
  <si>
    <t>ごぼう</t>
  </si>
  <si>
    <t>三温糖</t>
  </si>
  <si>
    <t>ｇ</t>
    <phoneticPr fontId="3"/>
  </si>
  <si>
    <t>うすあげ</t>
  </si>
  <si>
    <t>うめびしお</t>
  </si>
  <si>
    <t>たまねぎ</t>
  </si>
  <si>
    <t>じゃがいも</t>
  </si>
  <si>
    <t>●</t>
    <phoneticPr fontId="3"/>
  </si>
  <si>
    <t>豆乳</t>
  </si>
  <si>
    <t>キャベツ</t>
  </si>
  <si>
    <t>こんにゃく</t>
    <phoneticPr fontId="3"/>
  </si>
  <si>
    <t>まぐろオイル漬け</t>
    <rPh sb="6" eb="7">
      <t>ヅ</t>
    </rPh>
    <phoneticPr fontId="3"/>
  </si>
  <si>
    <t>切り干し大根</t>
  </si>
  <si>
    <t>車麩</t>
  </si>
  <si>
    <t>サラダ油</t>
  </si>
  <si>
    <t>牛肉</t>
  </si>
  <si>
    <t>ハタハタ</t>
    <phoneticPr fontId="3"/>
  </si>
  <si>
    <t>さやいんげん</t>
  </si>
  <si>
    <t>たけのこ</t>
  </si>
  <si>
    <t>米粉</t>
  </si>
  <si>
    <t>ｇ</t>
    <phoneticPr fontId="3"/>
  </si>
  <si>
    <t>鶏卵</t>
  </si>
  <si>
    <t>干ししいたけ</t>
  </si>
  <si>
    <t>ごま油</t>
  </si>
  <si>
    <t>●</t>
    <phoneticPr fontId="3"/>
  </si>
  <si>
    <t>こんにゃく</t>
    <phoneticPr fontId="3"/>
  </si>
  <si>
    <t>ベーコン</t>
  </si>
  <si>
    <t>にんじん</t>
    <phoneticPr fontId="3"/>
  </si>
  <si>
    <t>スナップえんどう</t>
  </si>
  <si>
    <t>白飯</t>
    <rPh sb="0" eb="2">
      <t>シロメシ</t>
    </rPh>
    <phoneticPr fontId="3"/>
  </si>
  <si>
    <t>●</t>
    <phoneticPr fontId="3"/>
  </si>
  <si>
    <t>鶏肉</t>
  </si>
  <si>
    <t>アンチョビ</t>
  </si>
  <si>
    <t>チーズ</t>
  </si>
  <si>
    <t>しめじ</t>
  </si>
  <si>
    <t>パン粉</t>
  </si>
  <si>
    <t>オリーブ油</t>
  </si>
  <si>
    <t>ｇ</t>
    <phoneticPr fontId="3"/>
  </si>
  <si>
    <t>あさりむき身</t>
  </si>
  <si>
    <t>にんにく</t>
  </si>
  <si>
    <t>バター</t>
  </si>
  <si>
    <t>Kcal</t>
    <phoneticPr fontId="3"/>
  </si>
  <si>
    <t>ほうれん草</t>
  </si>
  <si>
    <t>しいたけ</t>
  </si>
  <si>
    <t>片栗粉</t>
  </si>
  <si>
    <t>●</t>
    <phoneticPr fontId="3"/>
  </si>
  <si>
    <t>絹ごし豆腐</t>
  </si>
  <si>
    <t>こまつな</t>
  </si>
  <si>
    <t>コーン</t>
    <phoneticPr fontId="3"/>
  </si>
  <si>
    <t>みそ</t>
  </si>
  <si>
    <t>白玉粉</t>
  </si>
  <si>
    <t>黄桃缶</t>
  </si>
  <si>
    <t>麦飯</t>
    <rPh sb="0" eb="2">
      <t>ムギメシ</t>
    </rPh>
    <phoneticPr fontId="3"/>
  </si>
  <si>
    <t>りんごゼリー</t>
  </si>
  <si>
    <t>Kcal</t>
    <phoneticPr fontId="3"/>
  </si>
  <si>
    <t>トマト（缶）</t>
    <rPh sb="4" eb="5">
      <t>カン</t>
    </rPh>
    <phoneticPr fontId="3"/>
  </si>
  <si>
    <t>パイン缶</t>
  </si>
  <si>
    <t>ぶどうゼリー</t>
  </si>
  <si>
    <t>●</t>
    <phoneticPr fontId="3"/>
  </si>
  <si>
    <t>バナナ</t>
  </si>
  <si>
    <t>小麦粉</t>
  </si>
  <si>
    <t>カレールウ</t>
  </si>
  <si>
    <t>福神漬け</t>
  </si>
  <si>
    <t>ダイスゼリー</t>
  </si>
  <si>
    <t>糸かまぼこ</t>
  </si>
  <si>
    <t>もやし</t>
  </si>
  <si>
    <t>Kcal</t>
    <phoneticPr fontId="3"/>
  </si>
  <si>
    <t>うずら卵</t>
  </si>
  <si>
    <t>ししゃも</t>
  </si>
  <si>
    <t>●</t>
    <phoneticPr fontId="3"/>
  </si>
  <si>
    <t>いか</t>
  </si>
  <si>
    <t>ごま油</t>
    <phoneticPr fontId="3"/>
  </si>
  <si>
    <t>ｇ</t>
    <phoneticPr fontId="3"/>
  </si>
  <si>
    <t>えび</t>
  </si>
  <si>
    <t>マヨネーズ</t>
  </si>
  <si>
    <t>Kcal</t>
    <phoneticPr fontId="3"/>
  </si>
  <si>
    <t>ヨーグルト</t>
  </si>
  <si>
    <t>チンゲンサイ</t>
  </si>
  <si>
    <t>コーン</t>
  </si>
  <si>
    <t>●</t>
    <phoneticPr fontId="3"/>
  </si>
  <si>
    <t>大豆</t>
    <phoneticPr fontId="3"/>
  </si>
  <si>
    <t>さつまあげ</t>
  </si>
  <si>
    <t>えのきたけ</t>
  </si>
  <si>
    <t>●</t>
    <phoneticPr fontId="3"/>
  </si>
  <si>
    <t>わかめ飯</t>
    <rPh sb="3" eb="4">
      <t>メシ</t>
    </rPh>
    <phoneticPr fontId="3"/>
  </si>
  <si>
    <t>ごま油　　</t>
  </si>
  <si>
    <t>豆腐</t>
  </si>
  <si>
    <t>大豆</t>
    <phoneticPr fontId="3"/>
  </si>
  <si>
    <t>しらす干し</t>
  </si>
  <si>
    <t>●</t>
    <phoneticPr fontId="3"/>
  </si>
  <si>
    <t>ねぎ</t>
    <phoneticPr fontId="3"/>
  </si>
  <si>
    <t>こんにゃく</t>
    <phoneticPr fontId="3"/>
  </si>
  <si>
    <t>じゃがいも</t>
    <phoneticPr fontId="3"/>
  </si>
  <si>
    <t>ロースハム　　</t>
  </si>
  <si>
    <t>Kcal</t>
    <phoneticPr fontId="3"/>
  </si>
  <si>
    <t>●</t>
    <phoneticPr fontId="3"/>
  </si>
  <si>
    <t>あつあげ</t>
  </si>
  <si>
    <t>わかめ</t>
  </si>
  <si>
    <t>パセリ</t>
  </si>
  <si>
    <t>アーモンド</t>
  </si>
  <si>
    <t>焼きかまぼこ</t>
  </si>
  <si>
    <t>うどん</t>
  </si>
  <si>
    <t>Kcal</t>
    <phoneticPr fontId="3"/>
  </si>
  <si>
    <t>海藻ミックス</t>
  </si>
  <si>
    <t>レモン</t>
  </si>
  <si>
    <t>パイン</t>
    <phoneticPr fontId="3"/>
  </si>
  <si>
    <t>ｇ</t>
    <phoneticPr fontId="3"/>
  </si>
  <si>
    <t>こんにゃく</t>
    <phoneticPr fontId="3"/>
  </si>
  <si>
    <t>豚肉</t>
    <rPh sb="0" eb="1">
      <t>ブタ</t>
    </rPh>
    <phoneticPr fontId="3"/>
  </si>
  <si>
    <t>あじ</t>
    <phoneticPr fontId="3"/>
  </si>
  <si>
    <t>ブロッコリー</t>
  </si>
  <si>
    <t>大豆</t>
    <phoneticPr fontId="3"/>
  </si>
  <si>
    <t>しそ　ﾄﾏﾄ</t>
    <phoneticPr fontId="3"/>
  </si>
  <si>
    <t>シュウマイ</t>
  </si>
  <si>
    <t>木綿豆腐</t>
  </si>
  <si>
    <t>ロースハム</t>
  </si>
  <si>
    <t>八丁みそ</t>
    <rPh sb="0" eb="2">
      <t>ハッチョウ</t>
    </rPh>
    <phoneticPr fontId="3"/>
  </si>
  <si>
    <t>緑豆春雨</t>
  </si>
  <si>
    <t>ひじき</t>
  </si>
  <si>
    <t>つきこんにゃく</t>
  </si>
  <si>
    <t>ｇ</t>
    <phoneticPr fontId="3"/>
  </si>
  <si>
    <t>ねぎ</t>
    <phoneticPr fontId="3"/>
  </si>
  <si>
    <t>さくらんぼゼリー</t>
  </si>
  <si>
    <t>ごま　バター</t>
    <phoneticPr fontId="3"/>
  </si>
  <si>
    <t>マッシュルーム</t>
  </si>
  <si>
    <t>生クリーム</t>
  </si>
  <si>
    <t>ふりかけ</t>
    <phoneticPr fontId="3"/>
  </si>
  <si>
    <t>パセリ</t>
    <phoneticPr fontId="3"/>
  </si>
  <si>
    <t>白みそ</t>
  </si>
  <si>
    <t>大豆</t>
    <phoneticPr fontId="3"/>
  </si>
  <si>
    <t>こんにゃく</t>
    <phoneticPr fontId="3"/>
  </si>
  <si>
    <t>えだまめ</t>
  </si>
  <si>
    <t>青ピーマン</t>
  </si>
  <si>
    <t>ゆかり飯</t>
  </si>
  <si>
    <t>赤ピーマン</t>
  </si>
  <si>
    <t>ラーメン</t>
  </si>
  <si>
    <t>牛乳</t>
    <rPh sb="0" eb="2">
      <t>ギュウニュウ</t>
    </rPh>
    <phoneticPr fontId="3"/>
  </si>
  <si>
    <t>ザーサイ</t>
  </si>
  <si>
    <t>大豆</t>
    <phoneticPr fontId="3"/>
  </si>
  <si>
    <t>フルーツ杏仁</t>
  </si>
  <si>
    <t>焼きちくわ</t>
  </si>
  <si>
    <t>生姜</t>
  </si>
  <si>
    <t>大豆</t>
  </si>
  <si>
    <t>青のり粉</t>
  </si>
  <si>
    <t>昆布</t>
  </si>
  <si>
    <t>こんにゃく</t>
    <phoneticPr fontId="3"/>
  </si>
  <si>
    <t>高野豆腐</t>
  </si>
  <si>
    <t>●</t>
    <phoneticPr fontId="3"/>
  </si>
  <si>
    <t>●</t>
    <phoneticPr fontId="3"/>
  </si>
  <si>
    <t>●</t>
    <phoneticPr fontId="3"/>
  </si>
  <si>
    <t>サツマイモスティック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</si>
</sst>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vertical="center" shrinkToFit="1"/>
      <protection locked="0"/>
    </xf>
    <xf numFmtId="0" fontId="18" fillId="0" borderId="5" xfId="0" applyFont="1" applyFill="1" applyBorder="1" applyAlignment="1" applyProtection="1">
      <alignment vertical="center" shrinkToFit="1"/>
      <protection locked="0"/>
    </xf>
    <xf numFmtId="0" fontId="18" fillId="0" borderId="4" xfId="0" applyFont="1" applyFill="1" applyBorder="1" applyAlignment="1" applyProtection="1">
      <alignment vertical="center" shrinkToFit="1"/>
      <protection locked="0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Fill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vertical="center" shrinkToFit="1"/>
      <protection locked="0"/>
    </xf>
    <xf numFmtId="176" fontId="2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20" fillId="0" borderId="17" xfId="0" applyFont="1" applyFill="1" applyBorder="1" applyAlignment="1" applyProtection="1">
      <alignment horizontal="left" vertical="center" shrinkToFit="1"/>
      <protection hidden="1"/>
    </xf>
    <xf numFmtId="0" fontId="20" fillId="0" borderId="18" xfId="0" applyFont="1" applyFill="1" applyBorder="1" applyAlignment="1" applyProtection="1">
      <alignment horizontal="left" vertical="center" shrinkToFit="1"/>
      <protection hidden="1"/>
    </xf>
    <xf numFmtId="0" fontId="18" fillId="0" borderId="1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vertical="center" shrinkToFit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 applyAlignment="1">
      <alignment vertical="center" shrinkToFit="1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vertical="center" shrinkToFit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>
      <alignment vertical="center" shrinkToFit="1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21" fillId="0" borderId="10" xfId="0" applyFont="1" applyBorder="1" applyAlignment="1" applyProtection="1">
      <alignment vertical="center" shrinkToFit="1"/>
      <protection locked="0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vertical="center" shrinkToFit="1"/>
    </xf>
    <xf numFmtId="0" fontId="21" fillId="0" borderId="1" xfId="0" applyFont="1" applyFill="1" applyBorder="1" applyAlignment="1" applyProtection="1">
      <alignment vertical="center" shrinkToFit="1"/>
      <protection locked="0"/>
    </xf>
    <xf numFmtId="0" fontId="21" fillId="0" borderId="17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21" fillId="0" borderId="16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0" fontId="21" fillId="0" borderId="14" xfId="0" applyFont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6" xfId="0" applyFont="1" applyFill="1" applyBorder="1" applyAlignment="1" applyProtection="1">
      <alignment vertical="center" shrinkToFit="1"/>
      <protection locked="0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38" fontId="10" fillId="0" borderId="18" xfId="1" applyFont="1" applyFill="1" applyBorder="1" applyAlignment="1" applyProtection="1">
      <alignment horizontal="left" vertical="center" shrinkToFit="1"/>
      <protection hidden="1"/>
    </xf>
    <xf numFmtId="0" fontId="21" fillId="0" borderId="1" xfId="0" applyFont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1" fillId="0" borderId="18" xfId="0" applyFont="1" applyFill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14" xfId="0" applyFont="1" applyBorder="1" applyAlignment="1" applyProtection="1">
      <alignment vertical="center" shrinkToFit="1"/>
      <protection locked="0"/>
    </xf>
    <xf numFmtId="0" fontId="18" fillId="0" borderId="17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5" xfId="0" applyFont="1" applyFill="1" applyBorder="1" applyAlignment="1" applyProtection="1">
      <alignment horizontal="left" vertical="center" shrinkToFit="1"/>
      <protection hidden="1"/>
    </xf>
    <xf numFmtId="0" fontId="20" fillId="0" borderId="14" xfId="0" applyFont="1" applyFill="1" applyBorder="1" applyAlignment="1" applyProtection="1">
      <alignment horizontal="left" vertical="center" shrinkToFit="1"/>
      <protection hidden="1"/>
    </xf>
    <xf numFmtId="0" fontId="20" fillId="0" borderId="15" xfId="0" applyFont="1" applyFill="1" applyBorder="1" applyAlignment="1" applyProtection="1">
      <alignment horizontal="left" vertical="center" shrinkToFit="1"/>
      <protection hidden="1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center" vertical="center" shrinkToFit="1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22" fillId="0" borderId="3" xfId="0" applyFont="1" applyFill="1" applyBorder="1" applyAlignment="1" applyProtection="1">
      <alignment horizontal="left" vertical="center" shrinkToFit="1"/>
      <protection hidden="1"/>
    </xf>
    <xf numFmtId="0" fontId="22" fillId="0" borderId="4" xfId="0" applyFont="1" applyFill="1" applyBorder="1" applyAlignment="1" applyProtection="1">
      <alignment horizontal="left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20" fillId="0" borderId="6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110</xdr:row>
      <xdr:rowOff>0</xdr:rowOff>
    </xdr:from>
    <xdr:ext cx="11597821" cy="779059"/>
    <xdr:sp macro="" textlink="">
      <xdr:nvSpPr>
        <xdr:cNvPr id="2" name="テキスト ボックス 1"/>
        <xdr:cNvSpPr txBox="1"/>
      </xdr:nvSpPr>
      <xdr:spPr>
        <a:xfrm>
          <a:off x="63500" y="18070286"/>
          <a:ext cx="11597821" cy="77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都合により献立の内容を一部変更する場合があります。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　長期欠席</a:t>
          </a:r>
          <a:r>
            <a:rPr kumimoji="1" lang="en-US" altLang="ja-JP" sz="1600"/>
            <a:t>(</a:t>
          </a:r>
          <a:r>
            <a:rPr kumimoji="1" lang="ja-JP" altLang="en-US" sz="1600"/>
            <a:t>給食実施日</a:t>
          </a:r>
          <a:r>
            <a:rPr kumimoji="1" lang="en-US" altLang="ja-JP" sz="1600"/>
            <a:t>5</a:t>
          </a:r>
          <a:r>
            <a:rPr kumimoji="1" lang="ja-JP" altLang="en-US" sz="1600"/>
            <a:t>日以上連続）で給食を停止する場合は、</a:t>
          </a:r>
          <a:r>
            <a:rPr kumimoji="1" lang="en-US" altLang="ja-JP" sz="1600"/>
            <a:t>3</a:t>
          </a:r>
          <a:r>
            <a:rPr kumimoji="1" lang="ja-JP" altLang="en-US" sz="1600"/>
            <a:t>日前までに担任に申し出て下さい。</a:t>
          </a:r>
        </a:p>
      </xdr:txBody>
    </xdr:sp>
    <xdr:clientData/>
  </xdr:oneCellAnchor>
  <xdr:twoCellAnchor>
    <xdr:from>
      <xdr:col>2</xdr:col>
      <xdr:colOff>122465</xdr:colOff>
      <xdr:row>65</xdr:row>
      <xdr:rowOff>81644</xdr:rowOff>
    </xdr:from>
    <xdr:to>
      <xdr:col>17</xdr:col>
      <xdr:colOff>0</xdr:colOff>
      <xdr:row>68</xdr:row>
      <xdr:rowOff>176893</xdr:rowOff>
    </xdr:to>
    <xdr:sp macro="" textlink="">
      <xdr:nvSpPr>
        <xdr:cNvPr id="3" name="テキスト ボックス 2"/>
        <xdr:cNvSpPr txBox="1"/>
      </xdr:nvSpPr>
      <xdr:spPr>
        <a:xfrm>
          <a:off x="789215" y="9597119"/>
          <a:ext cx="11821885" cy="695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振替休日</a:t>
          </a:r>
        </a:p>
      </xdr:txBody>
    </xdr:sp>
    <xdr:clientData/>
  </xdr:twoCellAnchor>
  <xdr:twoCellAnchor editAs="oneCell">
    <xdr:from>
      <xdr:col>9</xdr:col>
      <xdr:colOff>312964</xdr:colOff>
      <xdr:row>0</xdr:row>
      <xdr:rowOff>27214</xdr:rowOff>
    </xdr:from>
    <xdr:to>
      <xdr:col>10</xdr:col>
      <xdr:colOff>441536</xdr:colOff>
      <xdr:row>0</xdr:row>
      <xdr:rowOff>783214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3789" y="27214"/>
          <a:ext cx="938197" cy="75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408223</xdr:colOff>
      <xdr:row>0</xdr:row>
      <xdr:rowOff>40821</xdr:rowOff>
    </xdr:from>
    <xdr:to>
      <xdr:col>12</xdr:col>
      <xdr:colOff>200680</xdr:colOff>
      <xdr:row>0</xdr:row>
      <xdr:rowOff>796821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8298" y="40821"/>
          <a:ext cx="602082" cy="75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476249</xdr:colOff>
      <xdr:row>66</xdr:row>
      <xdr:rowOff>27215</xdr:rowOff>
    </xdr:from>
    <xdr:to>
      <xdr:col>7</xdr:col>
      <xdr:colOff>530679</xdr:colOff>
      <xdr:row>67</xdr:row>
      <xdr:rowOff>182772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49" y="9742715"/>
          <a:ext cx="3550105" cy="355582"/>
        </a:xfrm>
        <a:prstGeom prst="rect">
          <a:avLst/>
        </a:prstGeom>
      </xdr:spPr>
    </xdr:pic>
    <xdr:clientData/>
  </xdr:twoCellAnchor>
  <xdr:twoCellAnchor editAs="oneCell">
    <xdr:from>
      <xdr:col>10</xdr:col>
      <xdr:colOff>489856</xdr:colOff>
      <xdr:row>66</xdr:row>
      <xdr:rowOff>54428</xdr:rowOff>
    </xdr:from>
    <xdr:to>
      <xdr:col>15</xdr:col>
      <xdr:colOff>421820</xdr:colOff>
      <xdr:row>68</xdr:row>
      <xdr:rowOff>5878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0306" y="9769928"/>
          <a:ext cx="3980089" cy="35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26628;&#39178;&#35336;&#31639;&#12539;&#12362;&#12383;&#12424;&#12426;\31&#24180;&#24230;&#26628;&#39178;&#35336;&#31639;&#12539;&#29486;&#31435;&#34920;&#65381;&#30427;&#12426;&#20184;&#12369;&#34920;\2019.6\&#9733;&#32102;&#39135;&#31649;&#29702;2019.6%20(&#20013;)&#12288;&#37326;&#12293;&#2406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3</v>
          </cell>
        </row>
        <row r="18">
          <cell r="F18">
            <v>4</v>
          </cell>
          <cell r="I18" t="str">
            <v>歯と口の衛生週間</v>
          </cell>
        </row>
        <row r="19">
          <cell r="F19">
            <v>5</v>
          </cell>
        </row>
        <row r="20">
          <cell r="F20">
            <v>6</v>
          </cell>
        </row>
        <row r="21">
          <cell r="F21">
            <v>7</v>
          </cell>
        </row>
        <row r="22">
          <cell r="F22">
            <v>10</v>
          </cell>
        </row>
        <row r="23">
          <cell r="F23">
            <v>11</v>
          </cell>
        </row>
        <row r="24">
          <cell r="F24">
            <v>12</v>
          </cell>
        </row>
        <row r="25">
          <cell r="F25">
            <v>13</v>
          </cell>
        </row>
        <row r="26">
          <cell r="F26">
            <v>14</v>
          </cell>
        </row>
        <row r="27">
          <cell r="F27">
            <v>17</v>
          </cell>
          <cell r="I27" t="str">
            <v>振替休日</v>
          </cell>
        </row>
        <row r="28">
          <cell r="F28">
            <v>18</v>
          </cell>
        </row>
        <row r="29">
          <cell r="F29">
            <v>19</v>
          </cell>
          <cell r="I29" t="str">
            <v>加賀市献立</v>
          </cell>
        </row>
        <row r="30">
          <cell r="F30">
            <v>20</v>
          </cell>
        </row>
        <row r="31">
          <cell r="F31">
            <v>21</v>
          </cell>
        </row>
        <row r="32">
          <cell r="F32">
            <v>24</v>
          </cell>
        </row>
        <row r="33">
          <cell r="F33">
            <v>25</v>
          </cell>
        </row>
        <row r="34">
          <cell r="F34">
            <v>26</v>
          </cell>
        </row>
        <row r="35">
          <cell r="F35">
            <v>27</v>
          </cell>
        </row>
        <row r="36">
          <cell r="F36">
            <v>28</v>
          </cell>
        </row>
        <row r="37">
          <cell r="F37">
            <v>0</v>
          </cell>
        </row>
      </sheetData>
      <sheetData sheetId="27">
        <row r="1">
          <cell r="B1">
            <v>6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278">
          <cell r="H278">
            <v>1</v>
          </cell>
          <cell r="I278">
            <v>1</v>
          </cell>
          <cell r="K278" t="str">
            <v>ごはん</v>
          </cell>
        </row>
        <row r="280">
          <cell r="H280">
            <v>2</v>
          </cell>
          <cell r="I280">
            <v>2</v>
          </cell>
          <cell r="K280" t="str">
            <v>牛乳</v>
          </cell>
        </row>
        <row r="282">
          <cell r="H282">
            <v>3</v>
          </cell>
          <cell r="I282">
            <v>4</v>
          </cell>
          <cell r="K282" t="str">
            <v>鯖の梅煮</v>
          </cell>
        </row>
        <row r="292">
          <cell r="H292">
            <v>4</v>
          </cell>
          <cell r="I292">
            <v>5</v>
          </cell>
          <cell r="K292" t="str">
            <v>キャベツの昆布和え</v>
          </cell>
        </row>
        <row r="299">
          <cell r="H299">
            <v>5</v>
          </cell>
          <cell r="I299">
            <v>7</v>
          </cell>
          <cell r="K299" t="str">
            <v>豆乳めった汁</v>
          </cell>
        </row>
        <row r="300">
          <cell r="K300" t="str">
            <v/>
          </cell>
        </row>
        <row r="301">
          <cell r="K301" t="str">
            <v/>
          </cell>
        </row>
        <row r="302">
          <cell r="K302" t="str">
            <v/>
          </cell>
        </row>
        <row r="303">
          <cell r="K303" t="str">
            <v/>
          </cell>
        </row>
        <row r="304">
          <cell r="K304" t="str">
            <v/>
          </cell>
        </row>
        <row r="305">
          <cell r="K305" t="str">
            <v/>
          </cell>
        </row>
        <row r="306">
          <cell r="K306" t="str">
            <v/>
          </cell>
        </row>
        <row r="307">
          <cell r="K307" t="str">
            <v/>
          </cell>
        </row>
        <row r="308">
          <cell r="K308" t="str">
            <v/>
          </cell>
        </row>
        <row r="309">
          <cell r="K309" t="str">
            <v/>
          </cell>
        </row>
        <row r="310">
          <cell r="K310" t="str">
            <v/>
          </cell>
        </row>
        <row r="312">
          <cell r="K312" t="str">
            <v/>
          </cell>
        </row>
        <row r="313">
          <cell r="K313" t="str">
            <v/>
          </cell>
        </row>
        <row r="314">
          <cell r="K314" t="str">
            <v/>
          </cell>
        </row>
        <row r="315">
          <cell r="K315" t="str">
            <v/>
          </cell>
        </row>
        <row r="316">
          <cell r="K316" t="str">
            <v/>
          </cell>
        </row>
        <row r="317">
          <cell r="K317" t="str">
            <v/>
          </cell>
        </row>
        <row r="318">
          <cell r="K318" t="str">
            <v/>
          </cell>
        </row>
        <row r="319">
          <cell r="K319" t="str">
            <v/>
          </cell>
        </row>
        <row r="320">
          <cell r="K320" t="str">
            <v/>
          </cell>
        </row>
        <row r="333">
          <cell r="H333">
            <v>1</v>
          </cell>
          <cell r="I333">
            <v>1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ハタハタのから揚げ</v>
          </cell>
        </row>
        <row r="339">
          <cell r="K339" t="str">
            <v/>
          </cell>
        </row>
        <row r="340">
          <cell r="K340" t="str">
            <v/>
          </cell>
        </row>
        <row r="341">
          <cell r="K341" t="str">
            <v/>
          </cell>
        </row>
        <row r="342">
          <cell r="K342" t="str">
            <v/>
          </cell>
        </row>
        <row r="343">
          <cell r="H343">
            <v>4</v>
          </cell>
          <cell r="I343">
            <v>5</v>
          </cell>
          <cell r="K343" t="str">
            <v>切干とツナの和え物</v>
          </cell>
        </row>
        <row r="358">
          <cell r="H358">
            <v>5</v>
          </cell>
          <cell r="I358">
            <v>6</v>
          </cell>
          <cell r="K358" t="str">
            <v>柳川風煮</v>
          </cell>
        </row>
        <row r="378">
          <cell r="H378">
            <v>6</v>
          </cell>
          <cell r="I378">
            <v>9</v>
          </cell>
          <cell r="K378" t="str">
            <v>さつまいもｽﾃｨｯｸ</v>
          </cell>
        </row>
        <row r="388">
          <cell r="H388">
            <v>1</v>
          </cell>
          <cell r="I388">
            <v>1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手作りハンバーグ</v>
          </cell>
        </row>
        <row r="411">
          <cell r="H411">
            <v>4</v>
          </cell>
          <cell r="I411">
            <v>5</v>
          </cell>
          <cell r="K411" t="str">
            <v>キャベツのペペロンチーノ</v>
          </cell>
        </row>
        <row r="425">
          <cell r="H425">
            <v>5</v>
          </cell>
          <cell r="I425">
            <v>6</v>
          </cell>
          <cell r="K425" t="str">
            <v>クラムチャウダー</v>
          </cell>
        </row>
        <row r="443">
          <cell r="H443">
            <v>1</v>
          </cell>
          <cell r="I443">
            <v>1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鶏の竜田揚げ</v>
          </cell>
        </row>
        <row r="455">
          <cell r="H455">
            <v>4</v>
          </cell>
          <cell r="I455">
            <v>5</v>
          </cell>
          <cell r="K455" t="str">
            <v>野菜のピリ辛</v>
          </cell>
        </row>
        <row r="469">
          <cell r="H469">
            <v>5</v>
          </cell>
          <cell r="I469">
            <v>7</v>
          </cell>
          <cell r="K469" t="str">
            <v>三色豆腐団子のみそ汁</v>
          </cell>
        </row>
        <row r="498">
          <cell r="H498">
            <v>1</v>
          </cell>
          <cell r="I498">
            <v>1</v>
          </cell>
          <cell r="K498" t="str">
            <v>麦飯</v>
          </cell>
        </row>
        <row r="500">
          <cell r="H500">
            <v>2</v>
          </cell>
          <cell r="I500">
            <v>2</v>
          </cell>
          <cell r="K500" t="str">
            <v>牛乳</v>
          </cell>
        </row>
        <row r="502">
          <cell r="H502">
            <v>3</v>
          </cell>
          <cell r="I502">
            <v>3</v>
          </cell>
          <cell r="K502" t="str">
            <v>ポークカレー</v>
          </cell>
        </row>
        <row r="527">
          <cell r="H527">
            <v>4</v>
          </cell>
          <cell r="I527">
            <v>5</v>
          </cell>
          <cell r="K527" t="str">
            <v>福神漬</v>
          </cell>
        </row>
        <row r="529">
          <cell r="H529">
            <v>5</v>
          </cell>
          <cell r="I529">
            <v>8</v>
          </cell>
          <cell r="K529" t="str">
            <v>フルーツのゼリーよせ</v>
          </cell>
        </row>
        <row r="553">
          <cell r="H553">
            <v>1</v>
          </cell>
          <cell r="I553">
            <v>1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ししゃものごま揚げ</v>
          </cell>
        </row>
        <row r="566">
          <cell r="H566">
            <v>4</v>
          </cell>
          <cell r="I566">
            <v>5</v>
          </cell>
          <cell r="K566" t="str">
            <v>もやしのナムル</v>
          </cell>
        </row>
        <row r="577">
          <cell r="H577">
            <v>5</v>
          </cell>
          <cell r="I577">
            <v>6</v>
          </cell>
          <cell r="K577" t="str">
            <v>八宝菜</v>
          </cell>
        </row>
        <row r="608">
          <cell r="H608">
            <v>1</v>
          </cell>
          <cell r="I608">
            <v>1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照り焼きチキン</v>
          </cell>
        </row>
        <row r="628">
          <cell r="H628">
            <v>4</v>
          </cell>
          <cell r="I628">
            <v>5</v>
          </cell>
          <cell r="K628" t="str">
            <v>ごぼうゴマネーズサラダ</v>
          </cell>
        </row>
        <row r="640">
          <cell r="H640">
            <v>5</v>
          </cell>
          <cell r="I640">
            <v>7</v>
          </cell>
          <cell r="K640" t="str">
            <v>かき玉みそ汁</v>
          </cell>
        </row>
        <row r="651">
          <cell r="H651">
            <v>6</v>
          </cell>
          <cell r="I651">
            <v>8</v>
          </cell>
          <cell r="K651" t="str">
            <v>ヨーグルト</v>
          </cell>
        </row>
        <row r="663">
          <cell r="H663">
            <v>1</v>
          </cell>
          <cell r="I663">
            <v>1</v>
          </cell>
          <cell r="K663" t="str">
            <v>わかめごはん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鯖の照り焼き</v>
          </cell>
        </row>
        <row r="682">
          <cell r="H682">
            <v>4</v>
          </cell>
          <cell r="I682">
            <v>5</v>
          </cell>
          <cell r="K682" t="str">
            <v>豆腐とジャコのサラダ</v>
          </cell>
        </row>
        <row r="696">
          <cell r="H696">
            <v>5</v>
          </cell>
          <cell r="I696">
            <v>7</v>
          </cell>
          <cell r="K696" t="str">
            <v>豚汁</v>
          </cell>
        </row>
        <row r="697">
          <cell r="K697" t="str">
            <v/>
          </cell>
        </row>
        <row r="698">
          <cell r="K698" t="str">
            <v/>
          </cell>
        </row>
        <row r="699">
          <cell r="K699" t="str">
            <v/>
          </cell>
        </row>
        <row r="700">
          <cell r="K700" t="str">
            <v/>
          </cell>
        </row>
        <row r="701">
          <cell r="K701" t="str">
            <v/>
          </cell>
        </row>
        <row r="702">
          <cell r="K702" t="str">
            <v/>
          </cell>
        </row>
        <row r="703">
          <cell r="K703" t="str">
            <v/>
          </cell>
        </row>
        <row r="704">
          <cell r="K704" t="str">
            <v/>
          </cell>
        </row>
        <row r="705">
          <cell r="K705" t="str">
            <v/>
          </cell>
        </row>
        <row r="706">
          <cell r="K706" t="str">
            <v/>
          </cell>
        </row>
        <row r="718">
          <cell r="H718">
            <v>1</v>
          </cell>
          <cell r="I718">
            <v>1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焼きメンチ</v>
          </cell>
        </row>
        <row r="742">
          <cell r="H742">
            <v>4</v>
          </cell>
          <cell r="I742">
            <v>5</v>
          </cell>
          <cell r="K742" t="str">
            <v>アーモンドサラダ</v>
          </cell>
        </row>
        <row r="755">
          <cell r="H755">
            <v>5</v>
          </cell>
          <cell r="I755">
            <v>7</v>
          </cell>
          <cell r="K755" t="str">
            <v>わかめのみそ汁</v>
          </cell>
        </row>
        <row r="765">
          <cell r="H765">
            <v>6</v>
          </cell>
          <cell r="I765">
            <v>9</v>
          </cell>
          <cell r="K765" t="str">
            <v>一口チーズ</v>
          </cell>
        </row>
        <row r="773">
          <cell r="H773">
            <v>1</v>
          </cell>
          <cell r="I773">
            <v>1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K778" t="str">
            <v>豚カツ（勝）のごまだれがけ</v>
          </cell>
        </row>
        <row r="792">
          <cell r="H792">
            <v>4</v>
          </cell>
          <cell r="I792">
            <v>5</v>
          </cell>
          <cell r="K792" t="str">
            <v>快走（海藻）サラダ</v>
          </cell>
        </row>
        <row r="805">
          <cell r="H805">
            <v>5</v>
          </cell>
          <cell r="I805">
            <v>6</v>
          </cell>
          <cell r="K805" t="str">
            <v>たぬき（他抜き）うどん</v>
          </cell>
        </row>
        <row r="821">
          <cell r="H821">
            <v>6</v>
          </cell>
          <cell r="I821">
            <v>8</v>
          </cell>
          <cell r="K821" t="str">
            <v>冷凍パイン</v>
          </cell>
        </row>
        <row r="883">
          <cell r="H883">
            <v>1</v>
          </cell>
          <cell r="I883">
            <v>1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K888" t="str">
            <v>三味焼き</v>
          </cell>
        </row>
        <row r="898">
          <cell r="H898">
            <v>4</v>
          </cell>
          <cell r="I898">
            <v>5</v>
          </cell>
          <cell r="K898" t="str">
            <v>あげともやしの甘酢和え</v>
          </cell>
        </row>
        <row r="910">
          <cell r="H910">
            <v>5</v>
          </cell>
          <cell r="I910">
            <v>6</v>
          </cell>
          <cell r="K910" t="str">
            <v>肉じゃが</v>
          </cell>
        </row>
        <row r="938">
          <cell r="H938">
            <v>1</v>
          </cell>
          <cell r="I938">
            <v>1</v>
          </cell>
          <cell r="K938" t="str">
            <v>麦飯</v>
          </cell>
        </row>
        <row r="940">
          <cell r="H940">
            <v>2</v>
          </cell>
          <cell r="I940">
            <v>2</v>
          </cell>
          <cell r="K940" t="str">
            <v>牛乳</v>
          </cell>
        </row>
        <row r="942">
          <cell r="H942">
            <v>4</v>
          </cell>
          <cell r="I942">
            <v>3</v>
          </cell>
          <cell r="K942" t="str">
            <v>そぼろっこリー丼</v>
          </cell>
        </row>
        <row r="962">
          <cell r="H962">
            <v>5</v>
          </cell>
          <cell r="I962">
            <v>4</v>
          </cell>
          <cell r="K962" t="str">
            <v>鯵の香りパン粉焼き</v>
          </cell>
        </row>
        <row r="973">
          <cell r="H973">
            <v>6</v>
          </cell>
          <cell r="I973">
            <v>7</v>
          </cell>
          <cell r="K973" t="str">
            <v>卵とトマトのスープ</v>
          </cell>
        </row>
        <row r="983">
          <cell r="H983">
            <v>3</v>
          </cell>
          <cell r="K983" t="str">
            <v>【石川県を食べつくそう（加賀市）】</v>
          </cell>
        </row>
        <row r="993">
          <cell r="H993">
            <v>1</v>
          </cell>
          <cell r="I993">
            <v>1</v>
          </cell>
          <cell r="K993" t="str">
            <v>ごはん</v>
          </cell>
        </row>
        <row r="995">
          <cell r="H995">
            <v>2</v>
          </cell>
          <cell r="I995">
            <v>2</v>
          </cell>
          <cell r="K995" t="str">
            <v>牛乳</v>
          </cell>
        </row>
        <row r="997">
          <cell r="H997">
            <v>3</v>
          </cell>
          <cell r="I997">
            <v>4</v>
          </cell>
          <cell r="K997" t="str">
            <v>肉シューマイ</v>
          </cell>
        </row>
        <row r="999">
          <cell r="H999">
            <v>4</v>
          </cell>
          <cell r="I999">
            <v>5</v>
          </cell>
          <cell r="K999" t="str">
            <v>春雨サラダ</v>
          </cell>
        </row>
        <row r="1009">
          <cell r="H1009">
            <v>5</v>
          </cell>
          <cell r="I1009">
            <v>6</v>
          </cell>
          <cell r="K1009" t="str">
            <v>麻婆豆腐</v>
          </cell>
        </row>
        <row r="1048">
          <cell r="H1048">
            <v>1</v>
          </cell>
          <cell r="I1048">
            <v>1</v>
          </cell>
          <cell r="K1048" t="str">
            <v>ごはん</v>
          </cell>
        </row>
        <row r="1050">
          <cell r="H1050">
            <v>2</v>
          </cell>
          <cell r="I1050">
            <v>2</v>
          </cell>
          <cell r="K1050" t="str">
            <v>牛乳</v>
          </cell>
        </row>
        <row r="1052">
          <cell r="H1052">
            <v>3</v>
          </cell>
          <cell r="I1052">
            <v>4</v>
          </cell>
          <cell r="K1052" t="str">
            <v>鶏松風</v>
          </cell>
        </row>
        <row r="1063">
          <cell r="H1063">
            <v>4</v>
          </cell>
          <cell r="I1063">
            <v>5</v>
          </cell>
          <cell r="K1063" t="str">
            <v>金平ごぼう</v>
          </cell>
        </row>
        <row r="1074">
          <cell r="H1074">
            <v>5</v>
          </cell>
          <cell r="I1074">
            <v>7</v>
          </cell>
          <cell r="K1074" t="str">
            <v>じゃが芋と玉ねぎの味噌汁</v>
          </cell>
        </row>
        <row r="1083">
          <cell r="H1083">
            <v>6</v>
          </cell>
          <cell r="I1083">
            <v>8</v>
          </cell>
          <cell r="K1083" t="str">
            <v>サクランボゼリー</v>
          </cell>
        </row>
        <row r="1103">
          <cell r="H1103">
            <v>1</v>
          </cell>
          <cell r="I1103">
            <v>1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K1108" t="str">
            <v>ポテトグラタン</v>
          </cell>
        </row>
        <row r="1129">
          <cell r="H1129">
            <v>4</v>
          </cell>
          <cell r="I1129">
            <v>5</v>
          </cell>
          <cell r="K1129" t="str">
            <v>ベーコンサラダ</v>
          </cell>
        </row>
        <row r="1142">
          <cell r="H1142">
            <v>5</v>
          </cell>
          <cell r="I1142">
            <v>7</v>
          </cell>
          <cell r="K1142" t="str">
            <v>たまごスープ</v>
          </cell>
        </row>
        <row r="1156">
          <cell r="H1156">
            <v>6</v>
          </cell>
          <cell r="I1156">
            <v>9</v>
          </cell>
          <cell r="K1156" t="str">
            <v>ふりかけ</v>
          </cell>
        </row>
        <row r="1158">
          <cell r="H1158">
            <v>1</v>
          </cell>
          <cell r="I1158">
            <v>1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K1163" t="str">
            <v>さばのごま味噌煮</v>
          </cell>
        </row>
        <row r="1176">
          <cell r="H1176">
            <v>4</v>
          </cell>
          <cell r="I1176">
            <v>5</v>
          </cell>
          <cell r="K1176" t="str">
            <v>ひじきとツナの炒め煮</v>
          </cell>
        </row>
        <row r="1189">
          <cell r="H1189">
            <v>5</v>
          </cell>
          <cell r="I1189">
            <v>7</v>
          </cell>
          <cell r="K1189" t="str">
            <v>小松菜と揚げの味噌汁</v>
          </cell>
        </row>
        <row r="1213">
          <cell r="H1213">
            <v>1</v>
          </cell>
          <cell r="I1213">
            <v>1</v>
          </cell>
          <cell r="K1213" t="str">
            <v>ゆかりごはん</v>
          </cell>
        </row>
        <row r="1216">
          <cell r="H1216">
            <v>2</v>
          </cell>
          <cell r="I1216">
            <v>2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K1218" t="str">
            <v>鶏肉の甘酢からめ</v>
          </cell>
        </row>
        <row r="1236">
          <cell r="H1236">
            <v>4</v>
          </cell>
          <cell r="I1236">
            <v>6</v>
          </cell>
          <cell r="K1236" t="str">
            <v>冷やしラーメン</v>
          </cell>
        </row>
        <row r="1268">
          <cell r="H1268">
            <v>1</v>
          </cell>
          <cell r="I1268">
            <v>1</v>
          </cell>
          <cell r="K1268" t="str">
            <v>麦飯</v>
          </cell>
        </row>
        <row r="1271">
          <cell r="H1271">
            <v>2</v>
          </cell>
          <cell r="I1271">
            <v>2</v>
          </cell>
          <cell r="K1271" t="str">
            <v>牛乳</v>
          </cell>
        </row>
        <row r="1273">
          <cell r="H1273">
            <v>3</v>
          </cell>
          <cell r="I1273">
            <v>3</v>
          </cell>
          <cell r="K1273" t="str">
            <v>そぼろビビンバ</v>
          </cell>
        </row>
        <row r="1292">
          <cell r="H1292">
            <v>4</v>
          </cell>
          <cell r="I1292">
            <v>7</v>
          </cell>
          <cell r="K1292" t="str">
            <v>春雨サンラータン</v>
          </cell>
        </row>
        <row r="1315">
          <cell r="H1315">
            <v>5</v>
          </cell>
          <cell r="I1315">
            <v>8</v>
          </cell>
          <cell r="K1315" t="str">
            <v>フルーツ杏仁</v>
          </cell>
        </row>
        <row r="1323">
          <cell r="H1323">
            <v>1</v>
          </cell>
          <cell r="I1323">
            <v>1</v>
          </cell>
          <cell r="K1323" t="str">
            <v>ごはん</v>
          </cell>
        </row>
        <row r="1326">
          <cell r="H1326">
            <v>2</v>
          </cell>
          <cell r="I1326">
            <v>2</v>
          </cell>
          <cell r="K1326" t="str">
            <v>牛乳</v>
          </cell>
        </row>
        <row r="1328">
          <cell r="H1328">
            <v>3</v>
          </cell>
          <cell r="I1328">
            <v>4</v>
          </cell>
          <cell r="K1328" t="str">
            <v>竹輪のかわり揚げ</v>
          </cell>
        </row>
        <row r="1337">
          <cell r="H1337">
            <v>4</v>
          </cell>
          <cell r="I1337">
            <v>5</v>
          </cell>
          <cell r="K1337" t="str">
            <v>江戸っ子煮</v>
          </cell>
        </row>
        <row r="1352">
          <cell r="H1352">
            <v>5</v>
          </cell>
          <cell r="I1352">
            <v>7</v>
          </cell>
          <cell r="K1352" t="str">
            <v>さつま汁</v>
          </cell>
        </row>
        <row r="1353">
          <cell r="K1353" t="str">
            <v/>
          </cell>
        </row>
        <row r="1354">
          <cell r="K1354" t="str">
            <v/>
          </cell>
        </row>
        <row r="1355">
          <cell r="K1355" t="str">
            <v/>
          </cell>
        </row>
        <row r="1356">
          <cell r="K1356" t="str">
            <v/>
          </cell>
        </row>
        <row r="1357">
          <cell r="K1357" t="str">
            <v/>
          </cell>
        </row>
        <row r="1358">
          <cell r="K1358" t="str">
            <v/>
          </cell>
        </row>
        <row r="1359">
          <cell r="K1359" t="str">
            <v/>
          </cell>
        </row>
        <row r="1360">
          <cell r="K1360" t="str">
            <v/>
          </cell>
        </row>
        <row r="1361">
          <cell r="K1361" t="str">
            <v/>
          </cell>
        </row>
        <row r="1362">
          <cell r="K1362" t="str">
            <v/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0</v>
          </cell>
          <cell r="X10">
            <v>0</v>
          </cell>
          <cell r="Z10">
            <v>0</v>
          </cell>
        </row>
        <row r="11">
          <cell r="U11">
            <v>835.95499999999993</v>
          </cell>
          <cell r="X11">
            <v>31.980200000000004</v>
          </cell>
          <cell r="Z11">
            <v>28.496600000000004</v>
          </cell>
        </row>
        <row r="12">
          <cell r="U12">
            <v>847.37640000000022</v>
          </cell>
          <cell r="X12">
            <v>34.255940000000002</v>
          </cell>
          <cell r="Z12">
            <v>24.499500000000001</v>
          </cell>
        </row>
        <row r="13">
          <cell r="U13">
            <v>864.41679999999963</v>
          </cell>
          <cell r="X13">
            <v>36.487979999999993</v>
          </cell>
          <cell r="Z13">
            <v>23.932690000000001</v>
          </cell>
        </row>
        <row r="14">
          <cell r="U14">
            <v>863.94599999999991</v>
          </cell>
          <cell r="X14">
            <v>36.078400000000002</v>
          </cell>
          <cell r="Z14">
            <v>21.043800000000001</v>
          </cell>
        </row>
        <row r="15">
          <cell r="U15">
            <v>926.28459999999995</v>
          </cell>
          <cell r="X15">
            <v>21.825560000000003</v>
          </cell>
          <cell r="Z15">
            <v>22.62285000000001</v>
          </cell>
        </row>
        <row r="16">
          <cell r="U16">
            <v>842.05119999999999</v>
          </cell>
          <cell r="X16">
            <v>36.566820000000007</v>
          </cell>
          <cell r="Z16">
            <v>26.477150000000005</v>
          </cell>
        </row>
        <row r="17">
          <cell r="U17">
            <v>889.91839999999979</v>
          </cell>
          <cell r="X17">
            <v>40.186840000000018</v>
          </cell>
          <cell r="Z17">
            <v>24.405299999999993</v>
          </cell>
        </row>
        <row r="18">
          <cell r="U18">
            <v>870.93180000000007</v>
          </cell>
          <cell r="X18">
            <v>33.376239999999996</v>
          </cell>
          <cell r="Z18">
            <v>28.681360000000005</v>
          </cell>
        </row>
        <row r="19">
          <cell r="U19">
            <v>957.71559999999999</v>
          </cell>
          <cell r="X19">
            <v>42.532619999999987</v>
          </cell>
          <cell r="Z19">
            <v>34.439000000000007</v>
          </cell>
        </row>
        <row r="20">
          <cell r="U20">
            <v>905.75959999999986</v>
          </cell>
          <cell r="X20">
            <v>34.709309999999995</v>
          </cell>
          <cell r="Z20">
            <v>26.273199999999999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789.495</v>
          </cell>
          <cell r="X22">
            <v>27.538599999999999</v>
          </cell>
          <cell r="Z22">
            <v>18.392300000000002</v>
          </cell>
        </row>
        <row r="23">
          <cell r="U23">
            <v>861.18089999999972</v>
          </cell>
          <cell r="X23">
            <v>46.805090000000007</v>
          </cell>
          <cell r="Z23">
            <v>24.520200000000006</v>
          </cell>
        </row>
        <row r="24">
          <cell r="U24">
            <v>833.34679999999958</v>
          </cell>
          <cell r="X24">
            <v>31.881189999999989</v>
          </cell>
          <cell r="Z24">
            <v>24.19379</v>
          </cell>
        </row>
        <row r="25">
          <cell r="U25">
            <v>829.33699999999942</v>
          </cell>
          <cell r="X25">
            <v>35.132800000000003</v>
          </cell>
          <cell r="Z25">
            <v>17.302499999999998</v>
          </cell>
        </row>
        <row r="26">
          <cell r="U26">
            <v>839.08499999999992</v>
          </cell>
          <cell r="X26">
            <v>30.058419999999998</v>
          </cell>
          <cell r="Z26">
            <v>27.670990000000007</v>
          </cell>
        </row>
        <row r="27">
          <cell r="U27">
            <v>881.52700000000004</v>
          </cell>
          <cell r="X27">
            <v>35.356449999999981</v>
          </cell>
          <cell r="Z27">
            <v>33.51420000000001</v>
          </cell>
        </row>
        <row r="28">
          <cell r="U28">
            <v>806.24960000000033</v>
          </cell>
          <cell r="X28">
            <v>33.559259999999988</v>
          </cell>
          <cell r="Z28">
            <v>17.410650000000004</v>
          </cell>
        </row>
        <row r="29">
          <cell r="U29">
            <v>848.8684999999997</v>
          </cell>
          <cell r="X29">
            <v>34.134430000000009</v>
          </cell>
          <cell r="Z29">
            <v>23.291519999999998</v>
          </cell>
        </row>
        <row r="30">
          <cell r="U30">
            <v>869.03949999999986</v>
          </cell>
          <cell r="X30">
            <v>35.962200000000003</v>
          </cell>
          <cell r="Z30">
            <v>23.906700000000001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3"/>
  <sheetViews>
    <sheetView tabSelected="1" view="pageBreakPreview" topLeftCell="F4" zoomScaleNormal="100" zoomScaleSheetLayoutView="100" workbookViewId="0">
      <selection activeCell="N37" sqref="N37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79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65.25" customHeight="1">
      <c r="A1" s="80" t="s">
        <v>0</v>
      </c>
      <c r="B1" s="80"/>
      <c r="C1" s="80"/>
      <c r="D1" s="80"/>
      <c r="E1" s="1">
        <f>[1]作成!B1</f>
        <v>6</v>
      </c>
      <c r="F1" s="2" t="s">
        <v>1</v>
      </c>
      <c r="G1" s="3"/>
      <c r="H1" s="3"/>
      <c r="I1" s="4"/>
      <c r="J1" s="81"/>
      <c r="K1" s="81"/>
      <c r="L1" s="81"/>
      <c r="M1" s="81"/>
      <c r="N1" s="5"/>
      <c r="O1" s="6"/>
      <c r="P1" s="7" t="str">
        <f>[1]コード・基準値!$B$4</f>
        <v>野々市中学校給食センター</v>
      </c>
      <c r="Q1" s="8"/>
      <c r="R1" s="9" t="s">
        <v>2</v>
      </c>
    </row>
    <row r="2" spans="1:18" ht="13.5" customHeight="1">
      <c r="A2" s="82" t="s">
        <v>3</v>
      </c>
      <c r="B2" s="82" t="s">
        <v>4</v>
      </c>
      <c r="C2" s="85" t="s">
        <v>5</v>
      </c>
      <c r="D2" s="86"/>
      <c r="E2" s="86"/>
      <c r="F2" s="87"/>
      <c r="G2" s="91" t="s">
        <v>6</v>
      </c>
      <c r="H2" s="91"/>
      <c r="I2" s="91"/>
      <c r="J2" s="91" t="s">
        <v>7</v>
      </c>
      <c r="K2" s="91"/>
      <c r="L2" s="91"/>
      <c r="M2" s="92" t="s">
        <v>8</v>
      </c>
      <c r="N2" s="93"/>
      <c r="O2" s="94"/>
      <c r="P2" s="101" t="s">
        <v>9</v>
      </c>
      <c r="Q2" s="101"/>
      <c r="R2" s="9" t="s">
        <v>10</v>
      </c>
    </row>
    <row r="3" spans="1:18" ht="13.5" customHeight="1">
      <c r="A3" s="83"/>
      <c r="B3" s="83"/>
      <c r="C3" s="88"/>
      <c r="D3" s="89"/>
      <c r="E3" s="89"/>
      <c r="F3" s="90"/>
      <c r="G3" s="102" t="s">
        <v>11</v>
      </c>
      <c r="H3" s="103"/>
      <c r="I3" s="11" t="s">
        <v>12</v>
      </c>
      <c r="J3" s="12" t="s">
        <v>13</v>
      </c>
      <c r="K3" s="104" t="s">
        <v>14</v>
      </c>
      <c r="L3" s="105"/>
      <c r="M3" s="104" t="s">
        <v>15</v>
      </c>
      <c r="N3" s="105"/>
      <c r="O3" s="13" t="s">
        <v>16</v>
      </c>
      <c r="P3" s="101" t="s">
        <v>17</v>
      </c>
      <c r="Q3" s="101"/>
      <c r="R3" s="9" t="s">
        <v>18</v>
      </c>
    </row>
    <row r="4" spans="1:18" ht="13.5" customHeight="1">
      <c r="A4" s="83"/>
      <c r="B4" s="83"/>
      <c r="C4" s="106" t="s">
        <v>19</v>
      </c>
      <c r="D4" s="108" t="s">
        <v>20</v>
      </c>
      <c r="E4" s="110" t="s">
        <v>21</v>
      </c>
      <c r="F4" s="111"/>
      <c r="G4" s="97" t="s">
        <v>22</v>
      </c>
      <c r="H4" s="98"/>
      <c r="I4" s="114" t="s">
        <v>23</v>
      </c>
      <c r="J4" s="95" t="s">
        <v>24</v>
      </c>
      <c r="K4" s="97" t="s">
        <v>25</v>
      </c>
      <c r="L4" s="98"/>
      <c r="M4" s="116" t="s">
        <v>26</v>
      </c>
      <c r="N4" s="117"/>
      <c r="O4" s="95" t="s">
        <v>27</v>
      </c>
      <c r="P4" s="101" t="s">
        <v>28</v>
      </c>
      <c r="Q4" s="101"/>
      <c r="R4" s="9" t="s">
        <v>2</v>
      </c>
    </row>
    <row r="5" spans="1:18" ht="13.5" customHeight="1">
      <c r="A5" s="84"/>
      <c r="B5" s="84"/>
      <c r="C5" s="107"/>
      <c r="D5" s="109"/>
      <c r="E5" s="112"/>
      <c r="F5" s="113"/>
      <c r="G5" s="99"/>
      <c r="H5" s="100"/>
      <c r="I5" s="115"/>
      <c r="J5" s="96"/>
      <c r="K5" s="99"/>
      <c r="L5" s="100"/>
      <c r="M5" s="118"/>
      <c r="N5" s="119"/>
      <c r="O5" s="96"/>
      <c r="P5" s="101" t="s">
        <v>29</v>
      </c>
      <c r="Q5" s="101"/>
      <c r="R5" s="9" t="s">
        <v>2</v>
      </c>
    </row>
    <row r="6" spans="1:18" ht="15.95" hidden="1" customHeight="1">
      <c r="A6" s="120" t="str">
        <f>IF([1]人数!$F12=0," ",[1]人数!$F12)</f>
        <v xml:space="preserve"> </v>
      </c>
      <c r="B6" s="123" t="s">
        <v>30</v>
      </c>
      <c r="C6" s="126" t="str">
        <f>IF(ISERROR(VLOOKUP(1,[1]作成!$H$2:$K$56,4,FALSE))," ",VLOOKUP(1,[1]作成!$H$2:$K$56,4,FALSE))</f>
        <v xml:space="preserve"> </v>
      </c>
      <c r="D6" s="129" t="str">
        <f>IF(ISERROR(VLOOKUP(2,[1]作成!$H$2:$K$56,4,FALSE))," ",VLOOKUP(2,[1]作成!$H$2:$K$56,4,FALSE))</f>
        <v xml:space="preserve"> </v>
      </c>
      <c r="E6" s="132" t="str">
        <f>IF(ISERROR(VLOOKUP(3,[1]作成!$H$2:$K$56,4,FALSE))," ",VLOOKUP(3,[1]作成!$H$2:$K$56,4,FALSE))</f>
        <v xml:space="preserve"> </v>
      </c>
      <c r="F6" s="133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31</v>
      </c>
    </row>
    <row r="7" spans="1:18" ht="15.95" hidden="1" customHeight="1">
      <c r="A7" s="121"/>
      <c r="B7" s="124"/>
      <c r="C7" s="127"/>
      <c r="D7" s="130"/>
      <c r="E7" s="134" t="str">
        <f>IF(ISERROR(VLOOKUP(4,[1]作成!$H$2:$K$56,4,FALSE))," ",VLOOKUP(4,[1]作成!$H$2:$K$56,4,FALSE))</f>
        <v xml:space="preserve"> </v>
      </c>
      <c r="F7" s="135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32</v>
      </c>
    </row>
    <row r="8" spans="1:18" ht="15.95" hidden="1" customHeight="1">
      <c r="A8" s="121"/>
      <c r="B8" s="124"/>
      <c r="C8" s="127"/>
      <c r="D8" s="130"/>
      <c r="E8" s="134" t="str">
        <f>IF(ISERROR(VLOOKUP(5,[1]作成!$H$2:$K$56,4,FALSE))," ",VLOOKUP(5,[1]作成!$H$2:$K$56,4,FALSE))</f>
        <v xml:space="preserve"> </v>
      </c>
      <c r="F8" s="135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33</v>
      </c>
    </row>
    <row r="9" spans="1:18" ht="15.95" hidden="1" customHeight="1">
      <c r="A9" s="122"/>
      <c r="B9" s="125"/>
      <c r="C9" s="128"/>
      <c r="D9" s="131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136" t="str">
        <f>IF([1]人数!I12=0," ",[1]人数!I12)</f>
        <v xml:space="preserve"> </v>
      </c>
      <c r="Q9" s="137"/>
    </row>
    <row r="10" spans="1:18" ht="15.95" hidden="1" customHeight="1">
      <c r="A10" s="120" t="str">
        <f>IF([1]人数!$F13=0," ",[1]人数!$F13)</f>
        <v xml:space="preserve"> </v>
      </c>
      <c r="B10" s="138" t="s">
        <v>34</v>
      </c>
      <c r="C10" s="126" t="str">
        <f>IF(ISERROR(VLOOKUP(1,[1]作成!$H$57:$K$111,4,FALSE))," ",VLOOKUP(1,[1]作成!$H$57:$K$111,4,FALSE))</f>
        <v xml:space="preserve"> </v>
      </c>
      <c r="D10" s="129" t="str">
        <f>IF(ISERROR(VLOOKUP(2,[1]作成!$H$57:$K$111,4,FALSE))," ",VLOOKUP(2,[1]作成!$H$57:$K$111,4,FALSE))</f>
        <v xml:space="preserve"> </v>
      </c>
      <c r="E10" s="132" t="str">
        <f>IF(ISERROR(VLOOKUP(3,[1]作成!$H$57:$K$111,4,FALSE))," ",VLOOKUP(3,[1]作成!$H$57:$K$111,4,FALSE))</f>
        <v xml:space="preserve"> </v>
      </c>
      <c r="F10" s="133"/>
      <c r="G10" s="14"/>
      <c r="H10" s="15"/>
      <c r="I10" s="16"/>
      <c r="J10" s="14"/>
      <c r="K10" s="14"/>
      <c r="L10" s="15"/>
      <c r="M10" s="16"/>
      <c r="N10" s="15"/>
      <c r="O10" s="15"/>
      <c r="P10" s="17" t="str">
        <f>IF([1]計算!U7=0," ",[1]計算!U7)</f>
        <v xml:space="preserve"> </v>
      </c>
      <c r="Q10" s="18" t="s">
        <v>35</v>
      </c>
    </row>
    <row r="11" spans="1:18" ht="15.95" hidden="1" customHeight="1">
      <c r="A11" s="121"/>
      <c r="B11" s="138"/>
      <c r="C11" s="127"/>
      <c r="D11" s="130"/>
      <c r="E11" s="134" t="str">
        <f>IF(ISERROR(VLOOKUP(4,[1]作成!$H$57:$K$111,4,FALSE))," ",VLOOKUP(4,[1]作成!$H$57:$K$111,4,FALSE))</f>
        <v xml:space="preserve"> </v>
      </c>
      <c r="F11" s="135"/>
      <c r="G11" s="19"/>
      <c r="H11" s="20"/>
      <c r="I11" s="24"/>
      <c r="J11" s="19"/>
      <c r="K11" s="19"/>
      <c r="L11" s="20"/>
      <c r="M11" s="21"/>
      <c r="N11" s="20"/>
      <c r="O11" s="20"/>
      <c r="P11" s="17" t="str">
        <f>IF([1]計算!X7=0," ",[1]計算!X7)</f>
        <v xml:space="preserve"> </v>
      </c>
      <c r="Q11" s="22" t="s">
        <v>36</v>
      </c>
    </row>
    <row r="12" spans="1:18" ht="15.95" hidden="1" customHeight="1">
      <c r="A12" s="121"/>
      <c r="B12" s="138"/>
      <c r="C12" s="127"/>
      <c r="D12" s="130"/>
      <c r="E12" s="134" t="str">
        <f>IF(ISERROR(VLOOKUP(5,[1]作成!$H$57:$K$111,4,FALSE))," ",VLOOKUP(5,[1]作成!$H$57:$K$111,4,FALSE))</f>
        <v xml:space="preserve"> </v>
      </c>
      <c r="F12" s="135"/>
      <c r="G12" s="19"/>
      <c r="H12" s="20"/>
      <c r="I12" s="24"/>
      <c r="J12" s="19"/>
      <c r="K12" s="19"/>
      <c r="L12" s="20"/>
      <c r="M12" s="21"/>
      <c r="N12" s="20"/>
      <c r="O12" s="23"/>
      <c r="P12" s="17" t="str">
        <f>IF([1]計算!Z7=0," ",[1]計算!Z7)</f>
        <v xml:space="preserve"> </v>
      </c>
      <c r="Q12" s="22" t="s">
        <v>36</v>
      </c>
    </row>
    <row r="13" spans="1:18" ht="15.95" hidden="1" customHeight="1">
      <c r="A13" s="122"/>
      <c r="B13" s="138"/>
      <c r="C13" s="128"/>
      <c r="D13" s="131"/>
      <c r="E13" s="26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/>
      <c r="H13" s="29"/>
      <c r="I13" s="30"/>
      <c r="J13" s="28"/>
      <c r="K13" s="28"/>
      <c r="L13" s="29"/>
      <c r="M13" s="31"/>
      <c r="N13" s="29"/>
      <c r="O13" s="32"/>
      <c r="P13" s="136" t="str">
        <f>IF([1]人数!I13=0," ",[1]人数!I13)</f>
        <v xml:space="preserve"> </v>
      </c>
      <c r="Q13" s="137"/>
    </row>
    <row r="14" spans="1:18" ht="15.95" hidden="1" customHeight="1">
      <c r="A14" s="120" t="str">
        <f>IF([1]人数!$F14=0," ",[1]人数!$F14)</f>
        <v xml:space="preserve"> </v>
      </c>
      <c r="B14" s="138" t="s">
        <v>37</v>
      </c>
      <c r="C14" s="126" t="str">
        <f>IF(ISERROR(VLOOKUP(1,[1]作成!$H$112:$K$166,4,FALSE))," ",VLOOKUP(1,[1]作成!$H$112:$K$166,4,FALSE))</f>
        <v xml:space="preserve"> </v>
      </c>
      <c r="D14" s="129" t="str">
        <f>IF(ISERROR(VLOOKUP(2,[1]作成!$H$112:$K$166,4,FALSE))," ",VLOOKUP(2,[1]作成!$H$112:$K$166,4,FALSE))</f>
        <v xml:space="preserve"> </v>
      </c>
      <c r="E14" s="132" t="str">
        <f>IF(ISERROR(VLOOKUP(3,[1]作成!$H$112:$K$166,4,FALSE))," ",VLOOKUP(3,[1]作成!$H$112:$K$166,4,FALSE))</f>
        <v xml:space="preserve"> </v>
      </c>
      <c r="F14" s="133"/>
      <c r="G14" s="14"/>
      <c r="H14" s="15"/>
      <c r="I14" s="33"/>
      <c r="J14" s="14"/>
      <c r="K14" s="14"/>
      <c r="L14" s="15"/>
      <c r="M14" s="16"/>
      <c r="N14" s="15"/>
      <c r="O14" s="33"/>
      <c r="P14" s="17" t="str">
        <f>IF([1]計算!U8=0," ",[1]計算!U8)</f>
        <v xml:space="preserve"> </v>
      </c>
      <c r="Q14" s="18" t="s">
        <v>38</v>
      </c>
    </row>
    <row r="15" spans="1:18" ht="15.95" hidden="1" customHeight="1">
      <c r="A15" s="121"/>
      <c r="B15" s="138"/>
      <c r="C15" s="127"/>
      <c r="D15" s="130"/>
      <c r="E15" s="134" t="str">
        <f>IF(ISERROR(VLOOKUP(4,[1]作成!$H$112:$K$166,4,FALSE))," ",VLOOKUP(4,[1]作成!$H$112:$K$166,4,FALSE))</f>
        <v xml:space="preserve"> </v>
      </c>
      <c r="F15" s="135"/>
      <c r="G15" s="19"/>
      <c r="H15" s="20"/>
      <c r="I15" s="23"/>
      <c r="J15" s="19"/>
      <c r="K15" s="19"/>
      <c r="L15" s="20"/>
      <c r="M15" s="21"/>
      <c r="N15" s="20"/>
      <c r="O15" s="23"/>
      <c r="P15" s="17" t="str">
        <f>IF([1]計算!X8=0," ",[1]計算!X8)</f>
        <v xml:space="preserve"> </v>
      </c>
      <c r="Q15" s="22" t="s">
        <v>39</v>
      </c>
    </row>
    <row r="16" spans="1:18" ht="15.95" hidden="1" customHeight="1">
      <c r="A16" s="121"/>
      <c r="B16" s="138"/>
      <c r="C16" s="127"/>
      <c r="D16" s="130"/>
      <c r="E16" s="134" t="str">
        <f>IF(ISERROR(VLOOKUP(5,[1]作成!$H$112:$K$166,4,FALSE))," ",VLOOKUP(5,[1]作成!$H$112:$K$166,4,FALSE))</f>
        <v xml:space="preserve"> </v>
      </c>
      <c r="F16" s="135"/>
      <c r="G16" s="19"/>
      <c r="H16" s="20"/>
      <c r="I16" s="23"/>
      <c r="J16" s="19"/>
      <c r="K16" s="19"/>
      <c r="L16" s="23"/>
      <c r="M16" s="21"/>
      <c r="N16" s="20"/>
      <c r="O16" s="23"/>
      <c r="P16" s="17" t="str">
        <f>IF([1]計算!Z8=0," ",[1]計算!Z8)</f>
        <v xml:space="preserve"> </v>
      </c>
      <c r="Q16" s="22" t="s">
        <v>39</v>
      </c>
    </row>
    <row r="17" spans="1:18" ht="15.95" hidden="1" customHeight="1">
      <c r="A17" s="122"/>
      <c r="B17" s="138"/>
      <c r="C17" s="128"/>
      <c r="D17" s="131"/>
      <c r="E17" s="26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2"/>
      <c r="J17" s="28"/>
      <c r="K17" s="28"/>
      <c r="L17" s="32"/>
      <c r="M17" s="31"/>
      <c r="N17" s="29"/>
      <c r="O17" s="32"/>
      <c r="P17" s="136" t="str">
        <f>IF([1]人数!I14=0," ",[1]人数!I14)</f>
        <v xml:space="preserve"> </v>
      </c>
      <c r="Q17" s="137"/>
    </row>
    <row r="18" spans="1:18" ht="15.95" hidden="1" customHeight="1">
      <c r="A18" s="120" t="str">
        <f>IF([1]人数!$F15=0," ",[1]人数!$F15)</f>
        <v xml:space="preserve"> </v>
      </c>
      <c r="B18" s="138" t="s">
        <v>40</v>
      </c>
      <c r="C18" s="126" t="str">
        <f>IF(ISERROR(VLOOKUP(1,[1]作成!$H$167:$K$221,4,FALSE))," ",VLOOKUP(1,[1]作成!$H$167:$K$221,4,FALSE))</f>
        <v xml:space="preserve"> </v>
      </c>
      <c r="D18" s="129" t="str">
        <f>IF(ISERROR(VLOOKUP(2,[1]作成!$H$167:$K$221,4,FALSE))," ",VLOOKUP(2,[1]作成!$H$167:$K$221,4,FALSE))</f>
        <v xml:space="preserve"> </v>
      </c>
      <c r="E18" s="132" t="str">
        <f>IF(ISERROR(VLOOKUP(3,[1]作成!$H$167:$K$221,4,FALSE))," ",VLOOKUP(3,[1]作成!$H$167:$K$221,4,FALSE))</f>
        <v xml:space="preserve"> </v>
      </c>
      <c r="F18" s="133"/>
      <c r="G18" s="19"/>
      <c r="H18" s="20"/>
      <c r="I18" s="23"/>
      <c r="J18" s="19"/>
      <c r="K18" s="19"/>
      <c r="L18" s="20"/>
      <c r="M18" s="21"/>
      <c r="N18" s="20"/>
      <c r="O18" s="34"/>
      <c r="P18" s="17" t="str">
        <f>IF([1]計算!U9=0," ",[1]計算!U9)</f>
        <v xml:space="preserve"> </v>
      </c>
      <c r="Q18" s="18" t="s">
        <v>41</v>
      </c>
    </row>
    <row r="19" spans="1:18" ht="15.95" hidden="1" customHeight="1">
      <c r="A19" s="121"/>
      <c r="B19" s="138"/>
      <c r="C19" s="127"/>
      <c r="D19" s="130"/>
      <c r="E19" s="134" t="str">
        <f>IF(ISERROR(VLOOKUP(4,[1]作成!$H$167:$K$221,4,FALSE))," ",VLOOKUP(4,[1]作成!$H$167:$K$221,4,FALSE))</f>
        <v xml:space="preserve"> </v>
      </c>
      <c r="F19" s="135"/>
      <c r="G19" s="19"/>
      <c r="H19" s="20"/>
      <c r="I19" s="23"/>
      <c r="J19" s="19"/>
      <c r="K19" s="19"/>
      <c r="L19" s="23"/>
      <c r="M19" s="21"/>
      <c r="N19" s="20"/>
      <c r="O19" s="34"/>
      <c r="P19" s="17" t="str">
        <f>IF([1]計算!X9=0," ",[1]計算!X9)</f>
        <v xml:space="preserve"> </v>
      </c>
      <c r="Q19" s="22" t="s">
        <v>42</v>
      </c>
    </row>
    <row r="20" spans="1:18" ht="15.95" hidden="1" customHeight="1">
      <c r="A20" s="121"/>
      <c r="B20" s="138"/>
      <c r="C20" s="127"/>
      <c r="D20" s="130"/>
      <c r="E20" s="134" t="str">
        <f>IF(ISERROR(VLOOKUP(5,[1]作成!$H$167:$K$221,4,FALSE))," ",VLOOKUP(5,[1]作成!$H$167:$K$221,4,FALSE))</f>
        <v xml:space="preserve"> </v>
      </c>
      <c r="F20" s="135"/>
      <c r="G20" s="19"/>
      <c r="H20" s="20"/>
      <c r="I20" s="23"/>
      <c r="J20" s="19"/>
      <c r="K20" s="19"/>
      <c r="L20" s="23"/>
      <c r="M20" s="21"/>
      <c r="N20" s="20"/>
      <c r="O20" s="34"/>
      <c r="P20" s="17" t="str">
        <f>IF([1]計算!Z9=0," ",[1]計算!Z9)</f>
        <v xml:space="preserve"> </v>
      </c>
      <c r="Q20" s="22" t="s">
        <v>42</v>
      </c>
    </row>
    <row r="21" spans="1:18" ht="15.95" hidden="1" customHeight="1">
      <c r="A21" s="122"/>
      <c r="B21" s="138"/>
      <c r="C21" s="128"/>
      <c r="D21" s="131"/>
      <c r="E21" s="26" t="str">
        <f>IF(ISERROR(VLOOKUP(6,[1]作成!$H$167:$K$221,4,FALSE))," ",VLOOKUP(6,[1]作成!$H$167:$K$221,4,FALSE))</f>
        <v xml:space="preserve"> </v>
      </c>
      <c r="F21" s="27" t="str">
        <f>IF(ISERROR(VLOOKUP(7,[1]作成!$H$167:$K$221,4,FALSE))," ",VLOOKUP(7,[1]作成!$H$167:$K$221,4,FALSE))</f>
        <v xml:space="preserve"> </v>
      </c>
      <c r="G21" s="19"/>
      <c r="H21" s="20"/>
      <c r="I21" s="23"/>
      <c r="J21" s="19"/>
      <c r="K21" s="19"/>
      <c r="L21" s="23"/>
      <c r="M21" s="21"/>
      <c r="N21" s="23"/>
      <c r="O21" s="34"/>
      <c r="P21" s="136" t="str">
        <f>IF([1]人数!I15=0," ",[1]人数!I15)</f>
        <v xml:space="preserve"> </v>
      </c>
      <c r="Q21" s="137"/>
    </row>
    <row r="22" spans="1:18" ht="15.95" hidden="1" customHeight="1">
      <c r="A22" s="120" t="str">
        <f>IF([1]人数!$F16=0," ",[1]人数!$F16)</f>
        <v xml:space="preserve"> </v>
      </c>
      <c r="B22" s="138" t="s">
        <v>43</v>
      </c>
      <c r="C22" s="126" t="str">
        <f>IF(ISERROR(VLOOKUP(1,[1]作成!$H$222:$K$276,4,FALSE))," ",VLOOKUP(1,[1]作成!$H$222:$K$276,4,FALSE))</f>
        <v xml:space="preserve"> </v>
      </c>
      <c r="D22" s="129" t="str">
        <f>IF(ISERROR(VLOOKUP(2,[1]作成!$H$222:$K$276,4,FALSE))," ",VLOOKUP(2,[1]作成!$H$222:$K$276,4,FALSE))</f>
        <v xml:space="preserve"> </v>
      </c>
      <c r="E22" s="132" t="str">
        <f>IF(ISERROR(VLOOKUP(3,[1]作成!$H$222:$K$276,4,FALSE))," ",VLOOKUP(3,[1]作成!$H$222:$K$276,4,FALSE))</f>
        <v xml:space="preserve"> </v>
      </c>
      <c r="F22" s="133"/>
      <c r="G22" s="14"/>
      <c r="H22" s="15"/>
      <c r="I22" s="33"/>
      <c r="J22" s="14"/>
      <c r="K22" s="14"/>
      <c r="L22" s="15"/>
      <c r="M22" s="16"/>
      <c r="N22" s="15"/>
      <c r="O22" s="15"/>
      <c r="P22" s="17" t="str">
        <f>IF([1]計算!U10=0," ",[1]計算!U10)</f>
        <v xml:space="preserve"> </v>
      </c>
      <c r="Q22" s="18" t="s">
        <v>44</v>
      </c>
    </row>
    <row r="23" spans="1:18" ht="15.95" hidden="1" customHeight="1">
      <c r="A23" s="121"/>
      <c r="B23" s="138"/>
      <c r="C23" s="127"/>
      <c r="D23" s="130"/>
      <c r="E23" s="134" t="str">
        <f>IF(ISERROR(VLOOKUP(4,[1]作成!$H$222:$K$276,4,FALSE))," ",VLOOKUP(4,[1]作成!$H$222:$K$276,4,FALSE))</f>
        <v xml:space="preserve"> </v>
      </c>
      <c r="F23" s="135"/>
      <c r="G23" s="19"/>
      <c r="H23" s="20"/>
      <c r="I23" s="23"/>
      <c r="J23" s="19"/>
      <c r="K23" s="19"/>
      <c r="L23" s="20"/>
      <c r="M23" s="21"/>
      <c r="N23" s="20"/>
      <c r="O23" s="20"/>
      <c r="P23" s="17" t="str">
        <f>IF([1]計算!X10=0," ",[1]計算!X10)</f>
        <v xml:space="preserve"> </v>
      </c>
      <c r="Q23" s="22" t="s">
        <v>45</v>
      </c>
    </row>
    <row r="24" spans="1:18" ht="15.95" hidden="1" customHeight="1">
      <c r="A24" s="121"/>
      <c r="B24" s="138"/>
      <c r="C24" s="127"/>
      <c r="D24" s="130"/>
      <c r="E24" s="134" t="str">
        <f>IF(ISERROR(VLOOKUP(5,[1]作成!$H$222:$K$276,4,FALSE))," ",VLOOKUP(5,[1]作成!$H$222:$K$276,4,FALSE))</f>
        <v xml:space="preserve"> </v>
      </c>
      <c r="F24" s="135"/>
      <c r="G24" s="19"/>
      <c r="H24" s="20"/>
      <c r="I24" s="23"/>
      <c r="J24" s="19"/>
      <c r="K24" s="19"/>
      <c r="L24" s="20"/>
      <c r="M24" s="21"/>
      <c r="N24" s="20"/>
      <c r="O24" s="23"/>
      <c r="P24" s="17" t="str">
        <f>IF([1]計算!Z10=0," ",[1]計算!Z10)</f>
        <v xml:space="preserve"> </v>
      </c>
      <c r="Q24" s="22" t="s">
        <v>45</v>
      </c>
    </row>
    <row r="25" spans="1:18" ht="15.95" hidden="1" customHeight="1">
      <c r="A25" s="122"/>
      <c r="B25" s="138"/>
      <c r="C25" s="128"/>
      <c r="D25" s="131"/>
      <c r="E25" s="26" t="str">
        <f>IF(ISERROR(VLOOKUP(6,[1]作成!$H$222:$K$276,4,FALSE))," ",VLOOKUP(6,[1]作成!$H$222:$K$276,4,FALSE))</f>
        <v xml:space="preserve"> </v>
      </c>
      <c r="F25" s="27" t="str">
        <f>IF(ISERROR(VLOOKUP(7,[1]作成!$H$222:$K$276,4,FALSE))," ",VLOOKUP(7,[1]作成!$H$222:$K$276,4,FALSE))</f>
        <v xml:space="preserve"> </v>
      </c>
      <c r="G25" s="28"/>
      <c r="H25" s="29"/>
      <c r="I25" s="32"/>
      <c r="J25" s="28"/>
      <c r="K25" s="28"/>
      <c r="L25" s="29"/>
      <c r="M25" s="31"/>
      <c r="N25" s="29"/>
      <c r="O25" s="32"/>
      <c r="P25" s="136" t="str">
        <f>IF([1]人数!I16=0," ",[1]人数!I16)</f>
        <v xml:space="preserve"> </v>
      </c>
      <c r="Q25" s="137"/>
    </row>
    <row r="26" spans="1:18" ht="15.95" customHeight="1">
      <c r="A26" s="139">
        <f>IF([1]人数!$F17=0," ",[1]人数!$F17)</f>
        <v>3</v>
      </c>
      <c r="B26" s="142" t="s">
        <v>30</v>
      </c>
      <c r="C26" s="145" t="str">
        <f>IF(ISERROR(VLOOKUP(1,[1]作成!$H$277:$K$331,4,FALSE))," ",VLOOKUP(1,[1]作成!$H$277:$K$331,4,FALSE))</f>
        <v>ごはん</v>
      </c>
      <c r="D26" s="148" t="str">
        <f>IF(ISERROR(VLOOKUP(2,[1]作成!$H$277:$K$331,4,FALSE))," ",VLOOKUP(2,[1]作成!$H$277:$K$331,4,FALSE))</f>
        <v>牛乳</v>
      </c>
      <c r="E26" s="151" t="str">
        <f>IF(ISERROR(VLOOKUP(3,[1]作成!$H$277:$K$331,4,FALSE))," ",VLOOKUP(3,[1]作成!$H$277:$K$331,4,FALSE))</f>
        <v>鯖の梅煮</v>
      </c>
      <c r="F26" s="152"/>
      <c r="G26" s="35" t="s">
        <v>46</v>
      </c>
      <c r="H26" s="36" t="s">
        <v>47</v>
      </c>
      <c r="I26" s="35" t="s">
        <v>48</v>
      </c>
      <c r="J26" s="35" t="s">
        <v>49</v>
      </c>
      <c r="K26" s="35" t="s">
        <v>50</v>
      </c>
      <c r="L26" s="37" t="s">
        <v>51</v>
      </c>
      <c r="M26" s="38" t="s">
        <v>52</v>
      </c>
      <c r="N26" s="39"/>
      <c r="O26" s="40" t="s">
        <v>53</v>
      </c>
      <c r="P26" s="41">
        <f>IF([1]計算!U11=0," ",[1]計算!U11)</f>
        <v>835.95499999999993</v>
      </c>
      <c r="Q26" s="42" t="s">
        <v>54</v>
      </c>
      <c r="R26" s="9" t="s">
        <v>2</v>
      </c>
    </row>
    <row r="27" spans="1:18" ht="15.95" customHeight="1">
      <c r="A27" s="140"/>
      <c r="B27" s="143"/>
      <c r="C27" s="146"/>
      <c r="D27" s="149"/>
      <c r="E27" s="153" t="str">
        <f>IF(ISERROR(VLOOKUP(4,[1]作成!$H$277:$K$331,4,FALSE))," ",VLOOKUP(4,[1]作成!$H$277:$K$331,4,FALSE))</f>
        <v>キャベツの昆布和え</v>
      </c>
      <c r="F27" s="154"/>
      <c r="G27" s="43" t="s">
        <v>55</v>
      </c>
      <c r="H27" s="36"/>
      <c r="I27" s="43" t="s">
        <v>56</v>
      </c>
      <c r="J27" s="44"/>
      <c r="K27" s="43" t="s">
        <v>57</v>
      </c>
      <c r="L27" s="45" t="s">
        <v>58</v>
      </c>
      <c r="M27" s="43" t="s">
        <v>59</v>
      </c>
      <c r="N27" s="36"/>
      <c r="O27" s="46"/>
      <c r="P27" s="41">
        <f>IF([1]計算!X11=0," ",[1]計算!X11)</f>
        <v>31.980200000000004</v>
      </c>
      <c r="Q27" s="47" t="s">
        <v>60</v>
      </c>
      <c r="R27" s="9" t="s">
        <v>2</v>
      </c>
    </row>
    <row r="28" spans="1:18" ht="15.95" customHeight="1">
      <c r="A28" s="140"/>
      <c r="B28" s="143"/>
      <c r="C28" s="146"/>
      <c r="D28" s="149"/>
      <c r="E28" s="153" t="str">
        <f>IF(ISERROR(VLOOKUP(5,[1]作成!$H$277:$K$331,4,FALSE))," ",VLOOKUP(5,[1]作成!$H$277:$K$331,4,FALSE))</f>
        <v>豆乳めった汁</v>
      </c>
      <c r="F28" s="154"/>
      <c r="G28" s="43" t="s">
        <v>61</v>
      </c>
      <c r="H28" s="36"/>
      <c r="I28" s="44"/>
      <c r="J28" s="44"/>
      <c r="K28" s="43" t="s">
        <v>62</v>
      </c>
      <c r="L28" s="45" t="s">
        <v>63</v>
      </c>
      <c r="M28" s="43" t="s">
        <v>64</v>
      </c>
      <c r="N28" s="36"/>
      <c r="O28" s="46"/>
      <c r="P28" s="41">
        <f>IF([1]計算!Z11=0," ",[1]計算!Z11)</f>
        <v>28.496600000000004</v>
      </c>
      <c r="Q28" s="47" t="s">
        <v>60</v>
      </c>
      <c r="R28" s="9" t="s">
        <v>65</v>
      </c>
    </row>
    <row r="29" spans="1:18" ht="15.95" customHeight="1">
      <c r="A29" s="141"/>
      <c r="B29" s="144"/>
      <c r="C29" s="147"/>
      <c r="D29" s="150"/>
      <c r="E29" s="48" t="str">
        <f>IF(ISERROR(VLOOKUP(6,[1]作成!$H$277:$K$331,4,FALSE))," ",VLOOKUP(6,[1]作成!$H$277:$K$331,4,FALSE))</f>
        <v xml:space="preserve"> </v>
      </c>
      <c r="F29" s="48" t="str">
        <f>IF(ISERROR(VLOOKUP(7,[1]作成!$H$277:$K$331,4,FALSE))," ",VLOOKUP(7,[1]作成!$H$277:$K$331,4,FALSE))</f>
        <v xml:space="preserve"> </v>
      </c>
      <c r="G29" s="49" t="s">
        <v>66</v>
      </c>
      <c r="H29" s="50"/>
      <c r="I29" s="51"/>
      <c r="J29" s="51"/>
      <c r="K29" s="49" t="s">
        <v>67</v>
      </c>
      <c r="L29" s="52" t="s">
        <v>68</v>
      </c>
      <c r="M29" s="51"/>
      <c r="N29" s="50"/>
      <c r="O29" s="53"/>
      <c r="P29" s="155" t="str">
        <f>IF([1]人数!I17=0," ",[1]人数!I17)</f>
        <v xml:space="preserve"> </v>
      </c>
      <c r="Q29" s="156"/>
      <c r="R29" s="9" t="s">
        <v>2</v>
      </c>
    </row>
    <row r="30" spans="1:18" ht="15.95" customHeight="1">
      <c r="A30" s="139">
        <f>IF([1]人数!$F18=0," ",[1]人数!$F18)</f>
        <v>4</v>
      </c>
      <c r="B30" s="159" t="s">
        <v>34</v>
      </c>
      <c r="C30" s="145" t="str">
        <f>IF(ISERROR(VLOOKUP(1,[1]作成!$H$332:$K$386,4,FALSE))," ",VLOOKUP(1,[1]作成!$H$332:$K$386,4,FALSE))</f>
        <v>ごはん</v>
      </c>
      <c r="D30" s="148" t="str">
        <f>IF(ISERROR(VLOOKUP(2,[1]作成!$H$332:$K$386,4,FALSE))," ",VLOOKUP(2,[1]作成!$H$332:$K$386,4,FALSE))</f>
        <v>牛乳</v>
      </c>
      <c r="E30" s="151" t="str">
        <f>IF(ISERROR(VLOOKUP(3,[1]作成!$H$332:$K$386,4,FALSE))," ",VLOOKUP(3,[1]作成!$H$332:$K$386,4,FALSE))</f>
        <v>ハタハタのから揚げ</v>
      </c>
      <c r="F30" s="152"/>
      <c r="G30" s="160" t="s">
        <v>69</v>
      </c>
      <c r="H30" s="161"/>
      <c r="I30" s="43" t="s">
        <v>48</v>
      </c>
      <c r="J30" s="43" t="s">
        <v>49</v>
      </c>
      <c r="K30" s="43" t="s">
        <v>70</v>
      </c>
      <c r="L30" s="45" t="s">
        <v>63</v>
      </c>
      <c r="M30" s="44" t="s">
        <v>52</v>
      </c>
      <c r="N30" s="45" t="s">
        <v>71</v>
      </c>
      <c r="O30" s="54" t="s">
        <v>72</v>
      </c>
      <c r="P30" s="41">
        <f>IF([1]計算!U12=0," ",[1]計算!U12)</f>
        <v>847.37640000000022</v>
      </c>
      <c r="Q30" s="42" t="s">
        <v>35</v>
      </c>
      <c r="R30" s="9" t="s">
        <v>10</v>
      </c>
    </row>
    <row r="31" spans="1:18" ht="15.95" customHeight="1">
      <c r="A31" s="140"/>
      <c r="B31" s="159"/>
      <c r="C31" s="146"/>
      <c r="D31" s="149"/>
      <c r="E31" s="153" t="str">
        <f>IF(ISERROR(VLOOKUP(4,[1]作成!$H$332:$K$386,4,FALSE))," ",VLOOKUP(4,[1]作成!$H$332:$K$386,4,FALSE))</f>
        <v>切干とツナの和え物</v>
      </c>
      <c r="F31" s="154"/>
      <c r="G31" s="43" t="s">
        <v>73</v>
      </c>
      <c r="H31" s="36"/>
      <c r="I31" s="55" t="s">
        <v>74</v>
      </c>
      <c r="J31" s="43" t="s">
        <v>75</v>
      </c>
      <c r="K31" s="43" t="s">
        <v>67</v>
      </c>
      <c r="L31" s="45" t="s">
        <v>76</v>
      </c>
      <c r="M31" s="43" t="s">
        <v>77</v>
      </c>
      <c r="N31" s="36"/>
      <c r="O31" s="54" t="s">
        <v>53</v>
      </c>
      <c r="P31" s="41">
        <f>IF([1]計算!X12=0," ",[1]計算!X12)</f>
        <v>34.255940000000002</v>
      </c>
      <c r="Q31" s="47" t="s">
        <v>78</v>
      </c>
      <c r="R31" s="9" t="s">
        <v>2</v>
      </c>
    </row>
    <row r="32" spans="1:18" ht="15.95" customHeight="1">
      <c r="A32" s="140"/>
      <c r="B32" s="159"/>
      <c r="C32" s="146"/>
      <c r="D32" s="149"/>
      <c r="E32" s="153" t="str">
        <f>IF(ISERROR(VLOOKUP(5,[1]作成!$H$332:$K$386,4,FALSE))," ",VLOOKUP(5,[1]作成!$H$332:$K$386,4,FALSE))</f>
        <v>柳川風煮</v>
      </c>
      <c r="F32" s="154"/>
      <c r="G32" s="43" t="s">
        <v>79</v>
      </c>
      <c r="H32" s="36"/>
      <c r="I32" s="55"/>
      <c r="J32" s="44"/>
      <c r="K32" s="43" t="s">
        <v>51</v>
      </c>
      <c r="L32" s="45" t="s">
        <v>80</v>
      </c>
      <c r="M32" s="43" t="s">
        <v>59</v>
      </c>
      <c r="N32" s="36"/>
      <c r="O32" s="54" t="s">
        <v>81</v>
      </c>
      <c r="P32" s="41">
        <f>IF([1]計算!Z12=0," ",[1]計算!Z12)</f>
        <v>24.499500000000001</v>
      </c>
      <c r="Q32" s="47" t="s">
        <v>60</v>
      </c>
      <c r="R32" s="9" t="s">
        <v>82</v>
      </c>
    </row>
    <row r="33" spans="1:18" ht="15.95" customHeight="1">
      <c r="A33" s="141"/>
      <c r="B33" s="159"/>
      <c r="C33" s="147"/>
      <c r="D33" s="150"/>
      <c r="E33" s="56" t="str">
        <f>IF(ISERROR(VLOOKUP(6,[1]作成!$H$332:$K$386,4,FALSE))," ",VLOOKUP(6,[1]作成!$H$332:$K$386,4,FALSE))</f>
        <v>さつまいもｽﾃｨｯｸ</v>
      </c>
      <c r="F33" s="48" t="str">
        <f>IF(ISERROR(VLOOKUP(7,[1]作成!$H$332:$K$386,4,FALSE))," ",VLOOKUP(7,[1]作成!$H$332:$K$386,4,FALSE))</f>
        <v xml:space="preserve"> </v>
      </c>
      <c r="G33" s="51"/>
      <c r="H33" s="50"/>
      <c r="I33" s="57"/>
      <c r="J33" s="51"/>
      <c r="K33" s="49" t="s">
        <v>58</v>
      </c>
      <c r="L33" s="52" t="s">
        <v>83</v>
      </c>
      <c r="M33" s="157" t="s">
        <v>208</v>
      </c>
      <c r="N33" s="158"/>
      <c r="O33" s="53"/>
      <c r="P33" s="155" t="str">
        <f>IF([1]人数!I18=0," ",[1]人数!I18)</f>
        <v>歯と口の衛生週間</v>
      </c>
      <c r="Q33" s="156"/>
      <c r="R33" s="9" t="s">
        <v>2</v>
      </c>
    </row>
    <row r="34" spans="1:18" ht="15.95" customHeight="1">
      <c r="A34" s="139">
        <f>IF([1]人数!$F19=0," ",[1]人数!$F19)</f>
        <v>5</v>
      </c>
      <c r="B34" s="159" t="s">
        <v>37</v>
      </c>
      <c r="C34" s="145" t="str">
        <f>IF(ISERROR(VLOOKUP(1,[1]作成!$H$387:$K$441,4,FALSE))," ",VLOOKUP(1,[1]作成!$H$387:$K$441,4,FALSE))</f>
        <v>ごはん</v>
      </c>
      <c r="D34" s="148" t="str">
        <f>IF(ISERROR(VLOOKUP(2,[1]作成!$H$387:$K$441,4,FALSE))," ",VLOOKUP(2,[1]作成!$H$387:$K$441,4,FALSE))</f>
        <v>牛乳</v>
      </c>
      <c r="E34" s="151" t="str">
        <f>IF(ISERROR(VLOOKUP(3,[1]作成!$H$387:$K$441,4,FALSE))," ",VLOOKUP(3,[1]作成!$H$387:$K$441,4,FALSE))</f>
        <v>手作りハンバーグ</v>
      </c>
      <c r="F34" s="152"/>
      <c r="G34" s="35" t="s">
        <v>55</v>
      </c>
      <c r="H34" s="58" t="s">
        <v>84</v>
      </c>
      <c r="I34" s="40" t="s">
        <v>48</v>
      </c>
      <c r="J34" s="43" t="s">
        <v>85</v>
      </c>
      <c r="K34" s="35" t="s">
        <v>63</v>
      </c>
      <c r="L34" s="58" t="s">
        <v>86</v>
      </c>
      <c r="M34" s="38" t="s">
        <v>87</v>
      </c>
      <c r="N34" s="58" t="s">
        <v>77</v>
      </c>
      <c r="O34" s="40" t="s">
        <v>72</v>
      </c>
      <c r="P34" s="41">
        <f>IF([1]計算!U13=0," ",[1]計算!U13)</f>
        <v>864.41679999999963</v>
      </c>
      <c r="Q34" s="42" t="s">
        <v>35</v>
      </c>
      <c r="R34" s="9" t="s">
        <v>88</v>
      </c>
    </row>
    <row r="35" spans="1:18" ht="15.95" customHeight="1">
      <c r="A35" s="140"/>
      <c r="B35" s="159"/>
      <c r="C35" s="146"/>
      <c r="D35" s="149"/>
      <c r="E35" s="153" t="str">
        <f>IF(ISERROR(VLOOKUP(4,[1]作成!$H$387:$K$441,4,FALSE))," ",VLOOKUP(4,[1]作成!$H$387:$K$441,4,FALSE))</f>
        <v>キャベツのペペロンチーノ</v>
      </c>
      <c r="F35" s="154"/>
      <c r="G35" s="43" t="s">
        <v>89</v>
      </c>
      <c r="H35" s="58" t="s">
        <v>90</v>
      </c>
      <c r="I35" s="54" t="s">
        <v>91</v>
      </c>
      <c r="J35" s="43"/>
      <c r="K35" s="43" t="s">
        <v>92</v>
      </c>
      <c r="L35" s="36"/>
      <c r="M35" s="43" t="s">
        <v>93</v>
      </c>
      <c r="N35" s="36"/>
      <c r="O35" s="54" t="s">
        <v>94</v>
      </c>
      <c r="P35" s="41">
        <f>IF([1]計算!X13=0," ",[1]計算!X13)</f>
        <v>36.487979999999993</v>
      </c>
      <c r="Q35" s="47" t="s">
        <v>95</v>
      </c>
      <c r="R35" s="9" t="s">
        <v>2</v>
      </c>
    </row>
    <row r="36" spans="1:18" ht="15.95" customHeight="1">
      <c r="A36" s="140"/>
      <c r="B36" s="159"/>
      <c r="C36" s="146"/>
      <c r="D36" s="149"/>
      <c r="E36" s="153" t="str">
        <f>IF(ISERROR(VLOOKUP(5,[1]作成!$H$387:$K$441,4,FALSE))," ",VLOOKUP(5,[1]作成!$H$387:$K$441,4,FALSE))</f>
        <v>クラムチャウダー</v>
      </c>
      <c r="F36" s="154"/>
      <c r="G36" s="43" t="s">
        <v>73</v>
      </c>
      <c r="H36" s="58" t="s">
        <v>96</v>
      </c>
      <c r="I36" s="46"/>
      <c r="J36" s="43"/>
      <c r="K36" s="43" t="s">
        <v>97</v>
      </c>
      <c r="L36" s="59"/>
      <c r="M36" s="43" t="s">
        <v>59</v>
      </c>
      <c r="N36" s="60"/>
      <c r="O36" s="54" t="s">
        <v>98</v>
      </c>
      <c r="P36" s="41">
        <f>IF([1]計算!Z13=0," ",[1]計算!Z13)</f>
        <v>23.932690000000001</v>
      </c>
      <c r="Q36" s="47" t="s">
        <v>36</v>
      </c>
      <c r="R36" s="9" t="s">
        <v>2</v>
      </c>
    </row>
    <row r="37" spans="1:18" ht="15.95" customHeight="1">
      <c r="A37" s="141"/>
      <c r="B37" s="159"/>
      <c r="C37" s="147"/>
      <c r="D37" s="150"/>
      <c r="E37" s="56" t="str">
        <f>IF(ISERROR(VLOOKUP(6,[1]作成!$H$387:$K$441,4,FALSE))," ",VLOOKUP(6,[1]作成!$H$387:$K$441,4,FALSE))</f>
        <v xml:space="preserve"> </v>
      </c>
      <c r="F37" s="48" t="str">
        <f>IF(ISERROR(VLOOKUP(7,[1]作成!$H$387:$K$441,4,FALSE))," ",VLOOKUP(7,[1]作成!$H$387:$K$441,4,FALSE))</f>
        <v xml:space="preserve"> </v>
      </c>
      <c r="G37" s="49" t="s">
        <v>79</v>
      </c>
      <c r="H37" s="50"/>
      <c r="I37" s="53"/>
      <c r="J37" s="51"/>
      <c r="K37" s="49" t="s">
        <v>67</v>
      </c>
      <c r="L37" s="61"/>
      <c r="M37" s="49" t="s">
        <v>64</v>
      </c>
      <c r="N37" s="61"/>
      <c r="O37" s="62"/>
      <c r="P37" s="155" t="str">
        <f>IF([1]人数!I19=0," ",[1]人数!I19)</f>
        <v xml:space="preserve"> </v>
      </c>
      <c r="Q37" s="156"/>
      <c r="R37" s="9" t="s">
        <v>10</v>
      </c>
    </row>
    <row r="38" spans="1:18" ht="15.95" customHeight="1">
      <c r="A38" s="139">
        <f>IF([1]人数!$F20=0," ",[1]人数!$F20)</f>
        <v>6</v>
      </c>
      <c r="B38" s="159" t="s">
        <v>40</v>
      </c>
      <c r="C38" s="145" t="str">
        <f>IF(ISERROR(VLOOKUP(1,[1]作成!$H$442:$K$496,4,FALSE))," ",VLOOKUP(1,[1]作成!$H$442:$K$496,4,FALSE))</f>
        <v>ごはん</v>
      </c>
      <c r="D38" s="148" t="str">
        <f>IF(ISERROR(VLOOKUP(2,[1]作成!$H$442:$K$496,4,FALSE))," ",VLOOKUP(2,[1]作成!$H$442:$K$496,4,FALSE))</f>
        <v>牛乳</v>
      </c>
      <c r="E38" s="151" t="str">
        <f>IF(ISERROR(VLOOKUP(3,[1]作成!$H$442:$K$496,4,FALSE))," ",VLOOKUP(3,[1]作成!$H$442:$K$496,4,FALSE))</f>
        <v>鶏の竜田揚げ</v>
      </c>
      <c r="F38" s="152"/>
      <c r="G38" s="43" t="s">
        <v>89</v>
      </c>
      <c r="H38" s="36"/>
      <c r="I38" s="43" t="s">
        <v>48</v>
      </c>
      <c r="J38" s="43" t="s">
        <v>49</v>
      </c>
      <c r="K38" s="43" t="s">
        <v>50</v>
      </c>
      <c r="L38" s="45" t="s">
        <v>63</v>
      </c>
      <c r="M38" s="44" t="s">
        <v>52</v>
      </c>
      <c r="N38" s="36"/>
      <c r="O38" s="54" t="s">
        <v>72</v>
      </c>
      <c r="P38" s="63">
        <f>IF([1]計算!U14=0," ",[1]計算!U14)</f>
        <v>863.94599999999991</v>
      </c>
      <c r="Q38" s="64" t="s">
        <v>99</v>
      </c>
      <c r="R38" s="9" t="s">
        <v>82</v>
      </c>
    </row>
    <row r="39" spans="1:18" ht="15.95" customHeight="1">
      <c r="A39" s="140"/>
      <c r="B39" s="159"/>
      <c r="C39" s="146"/>
      <c r="D39" s="149"/>
      <c r="E39" s="153" t="str">
        <f>IF(ISERROR(VLOOKUP(4,[1]作成!$H$442:$K$496,4,FALSE))," ",VLOOKUP(4,[1]作成!$H$442:$K$496,4,FALSE))</f>
        <v>野菜のピリ辛</v>
      </c>
      <c r="F39" s="154"/>
      <c r="G39" s="43" t="s">
        <v>55</v>
      </c>
      <c r="H39" s="36"/>
      <c r="I39" s="55"/>
      <c r="J39" s="43" t="s">
        <v>100</v>
      </c>
      <c r="K39" s="43" t="s">
        <v>51</v>
      </c>
      <c r="L39" s="45" t="s">
        <v>101</v>
      </c>
      <c r="M39" s="43" t="s">
        <v>102</v>
      </c>
      <c r="N39" s="36"/>
      <c r="O39" s="54" t="s">
        <v>81</v>
      </c>
      <c r="P39" s="41">
        <f>IF([1]計算!X14=0," ",[1]計算!X14)</f>
        <v>36.078400000000002</v>
      </c>
      <c r="Q39" s="47" t="s">
        <v>78</v>
      </c>
      <c r="R39" s="9" t="s">
        <v>103</v>
      </c>
    </row>
    <row r="40" spans="1:18" ht="15.95" customHeight="1">
      <c r="A40" s="140"/>
      <c r="B40" s="159"/>
      <c r="C40" s="146"/>
      <c r="D40" s="149"/>
      <c r="E40" s="153" t="str">
        <f>IF(ISERROR(VLOOKUP(5,[1]作成!$H$442:$K$496,4,FALSE))," ",VLOOKUP(5,[1]作成!$H$442:$K$496,4,FALSE))</f>
        <v>三色豆腐団子のみそ汁</v>
      </c>
      <c r="F40" s="154"/>
      <c r="G40" s="43" t="s">
        <v>104</v>
      </c>
      <c r="H40" s="36"/>
      <c r="I40" s="55"/>
      <c r="J40" s="43" t="s">
        <v>105</v>
      </c>
      <c r="K40" s="43" t="s">
        <v>67</v>
      </c>
      <c r="L40" s="36" t="s">
        <v>106</v>
      </c>
      <c r="M40" s="43" t="s">
        <v>59</v>
      </c>
      <c r="N40" s="36"/>
      <c r="O40" s="46"/>
      <c r="P40" s="41">
        <f>IF([1]計算!Z14=0," ",[1]計算!Z14)</f>
        <v>21.043800000000001</v>
      </c>
      <c r="Q40" s="47" t="s">
        <v>39</v>
      </c>
      <c r="R40" s="9" t="s">
        <v>82</v>
      </c>
    </row>
    <row r="41" spans="1:18" ht="15.95" customHeight="1">
      <c r="A41" s="141"/>
      <c r="B41" s="159"/>
      <c r="C41" s="147"/>
      <c r="D41" s="150"/>
      <c r="E41" s="56" t="str">
        <f>IF(ISERROR(VLOOKUP(6,[1]作成!$H$442:$K$496,4,FALSE))," ",VLOOKUP(6,[1]作成!$H$442:$K$496,4,FALSE))</f>
        <v xml:space="preserve"> </v>
      </c>
      <c r="F41" s="48" t="str">
        <f>IF(ISERROR(VLOOKUP(7,[1]作成!$H$442:$K$496,4,FALSE))," ",VLOOKUP(7,[1]作成!$H$442:$K$496,4,FALSE))</f>
        <v xml:space="preserve"> </v>
      </c>
      <c r="G41" s="49" t="s">
        <v>107</v>
      </c>
      <c r="H41" s="50"/>
      <c r="I41" s="57"/>
      <c r="J41" s="51"/>
      <c r="K41" s="49" t="s">
        <v>97</v>
      </c>
      <c r="L41" s="50"/>
      <c r="M41" s="49" t="s">
        <v>108</v>
      </c>
      <c r="N41" s="50"/>
      <c r="O41" s="53"/>
      <c r="P41" s="155" t="str">
        <f>IF([1]人数!I20=0," ",[1]人数!I20)</f>
        <v xml:space="preserve"> </v>
      </c>
      <c r="Q41" s="156"/>
      <c r="R41" s="9" t="s">
        <v>2</v>
      </c>
    </row>
    <row r="42" spans="1:18" ht="15.95" customHeight="1">
      <c r="A42" s="139">
        <f>IF([1]人数!$F21=0," ",[1]人数!$F21)</f>
        <v>7</v>
      </c>
      <c r="B42" s="159" t="s">
        <v>43</v>
      </c>
      <c r="C42" s="145" t="str">
        <f>IF(ISERROR(VLOOKUP(1,[1]作成!$H$497:$K$551,4,FALSE))," ",VLOOKUP(1,[1]作成!$H$497:$K$551,4,FALSE))</f>
        <v>麦飯</v>
      </c>
      <c r="D42" s="148" t="str">
        <f>IF(ISERROR(VLOOKUP(2,[1]作成!$H$497:$K$551,4,FALSE))," ",VLOOKUP(2,[1]作成!$H$497:$K$551,4,FALSE))</f>
        <v>牛乳</v>
      </c>
      <c r="E42" s="151" t="str">
        <f>IF(ISERROR(VLOOKUP(3,[1]作成!$H$497:$K$551,4,FALSE))," ",VLOOKUP(3,[1]作成!$H$497:$K$551,4,FALSE))</f>
        <v>ポークカレー</v>
      </c>
      <c r="F42" s="152"/>
      <c r="G42" s="43" t="s">
        <v>55</v>
      </c>
      <c r="H42" s="36"/>
      <c r="I42" s="43" t="s">
        <v>48</v>
      </c>
      <c r="J42" s="43" t="s">
        <v>49</v>
      </c>
      <c r="K42" s="43" t="s">
        <v>97</v>
      </c>
      <c r="L42" s="45" t="s">
        <v>109</v>
      </c>
      <c r="M42" s="44" t="s">
        <v>110</v>
      </c>
      <c r="N42" s="45" t="s">
        <v>111</v>
      </c>
      <c r="O42" s="54" t="s">
        <v>72</v>
      </c>
      <c r="P42" s="41">
        <f>IF([1]計算!U15=0," ",[1]計算!U15)</f>
        <v>926.28459999999995</v>
      </c>
      <c r="Q42" s="42" t="s">
        <v>112</v>
      </c>
      <c r="R42" s="9" t="s">
        <v>10</v>
      </c>
    </row>
    <row r="43" spans="1:18" ht="15.95" customHeight="1">
      <c r="A43" s="140"/>
      <c r="B43" s="159"/>
      <c r="C43" s="146"/>
      <c r="D43" s="149"/>
      <c r="E43" s="153" t="str">
        <f>IF(ISERROR(VLOOKUP(4,[1]作成!$H$497:$K$551,4,FALSE))," ",VLOOKUP(4,[1]作成!$H$497:$K$551,4,FALSE))</f>
        <v>福神漬</v>
      </c>
      <c r="F43" s="154"/>
      <c r="G43" s="44"/>
      <c r="H43" s="36"/>
      <c r="I43" s="43" t="s">
        <v>91</v>
      </c>
      <c r="J43" s="43" t="s">
        <v>113</v>
      </c>
      <c r="K43" s="43" t="s">
        <v>50</v>
      </c>
      <c r="L43" s="45" t="s">
        <v>114</v>
      </c>
      <c r="M43" s="43" t="s">
        <v>64</v>
      </c>
      <c r="N43" s="45" t="s">
        <v>115</v>
      </c>
      <c r="O43" s="54" t="s">
        <v>98</v>
      </c>
      <c r="P43" s="41">
        <f>IF([1]計算!X15=0," ",[1]計算!X15)</f>
        <v>21.825560000000003</v>
      </c>
      <c r="Q43" s="47" t="s">
        <v>78</v>
      </c>
      <c r="R43" s="9" t="s">
        <v>116</v>
      </c>
    </row>
    <row r="44" spans="1:18" ht="15.95" customHeight="1">
      <c r="A44" s="140"/>
      <c r="B44" s="159"/>
      <c r="C44" s="146"/>
      <c r="D44" s="149"/>
      <c r="E44" s="153" t="str">
        <f>IF(ISERROR(VLOOKUP(5,[1]作成!$H$497:$K$551,4,FALSE))," ",VLOOKUP(5,[1]作成!$H$497:$K$551,4,FALSE))</f>
        <v>フルーツのゼリーよせ</v>
      </c>
      <c r="F44" s="154"/>
      <c r="G44" s="44"/>
      <c r="H44" s="36"/>
      <c r="I44" s="55"/>
      <c r="J44" s="44"/>
      <c r="K44" s="43" t="s">
        <v>63</v>
      </c>
      <c r="L44" s="45" t="s">
        <v>117</v>
      </c>
      <c r="M44" s="43" t="s">
        <v>118</v>
      </c>
      <c r="N44" s="36"/>
      <c r="O44" s="54" t="s">
        <v>119</v>
      </c>
      <c r="P44" s="41">
        <f>IF([1]計算!Z15=0," ",[1]計算!Z15)</f>
        <v>22.62285000000001</v>
      </c>
      <c r="Q44" s="47" t="s">
        <v>78</v>
      </c>
      <c r="R44" s="9" t="s">
        <v>2</v>
      </c>
    </row>
    <row r="45" spans="1:18" ht="15.95" customHeight="1">
      <c r="A45" s="141"/>
      <c r="B45" s="159"/>
      <c r="C45" s="147"/>
      <c r="D45" s="150"/>
      <c r="E45" s="56" t="str">
        <f>IF(ISERROR(VLOOKUP(6,[1]作成!$H$497:$K$551,4,FALSE))," ",VLOOKUP(6,[1]作成!$H$497:$K$551,4,FALSE))</f>
        <v xml:space="preserve"> </v>
      </c>
      <c r="F45" s="48" t="str">
        <f>IF(ISERROR(VLOOKUP(7,[1]作成!$H$497:$K$551,4,FALSE))," ",VLOOKUP(7,[1]作成!$H$497:$K$551,4,FALSE))</f>
        <v xml:space="preserve"> </v>
      </c>
      <c r="G45" s="51"/>
      <c r="H45" s="50"/>
      <c r="I45" s="57"/>
      <c r="J45" s="51"/>
      <c r="K45" s="49" t="s">
        <v>120</v>
      </c>
      <c r="L45" s="65"/>
      <c r="M45" s="49" t="s">
        <v>121</v>
      </c>
      <c r="N45" s="65"/>
      <c r="O45" s="62"/>
      <c r="P45" s="155" t="str">
        <f>IF([1]人数!I21=0," ",[1]人数!I21)</f>
        <v xml:space="preserve"> </v>
      </c>
      <c r="Q45" s="156"/>
      <c r="R45" s="9" t="s">
        <v>2</v>
      </c>
    </row>
    <row r="46" spans="1:18" ht="15.95" customHeight="1">
      <c r="A46" s="139">
        <f>IF([1]人数!$F22=0," ",[1]人数!$F22)</f>
        <v>10</v>
      </c>
      <c r="B46" s="142" t="s">
        <v>30</v>
      </c>
      <c r="C46" s="145" t="str">
        <f>IF(ISERROR(VLOOKUP(1,[1]作成!$H$552:$K$606,4,FALSE))," ",VLOOKUP(1,[1]作成!$H$552:$K$606,4,FALSE))</f>
        <v>ごはん</v>
      </c>
      <c r="D46" s="148" t="str">
        <f>IF(ISERROR(VLOOKUP(2,[1]作成!$H$552:$K$606,4,FALSE))," ",VLOOKUP(2,[1]作成!$H$552:$K$606,4,FALSE))</f>
        <v>牛乳</v>
      </c>
      <c r="E46" s="151" t="str">
        <f>IF(ISERROR(VLOOKUP(3,[1]作成!$H$552:$K$606,4,FALSE))," ",VLOOKUP(3,[1]作成!$H$552:$K$606,4,FALSE))</f>
        <v>ししゃものごま揚げ</v>
      </c>
      <c r="F46" s="154"/>
      <c r="G46" s="43" t="s">
        <v>122</v>
      </c>
      <c r="H46" s="58" t="s">
        <v>96</v>
      </c>
      <c r="I46" s="43" t="s">
        <v>48</v>
      </c>
      <c r="J46" s="43" t="s">
        <v>49</v>
      </c>
      <c r="K46" s="43" t="s">
        <v>123</v>
      </c>
      <c r="L46" s="45" t="s">
        <v>63</v>
      </c>
      <c r="M46" s="44" t="s">
        <v>52</v>
      </c>
      <c r="N46" s="45" t="s">
        <v>102</v>
      </c>
      <c r="O46" s="54" t="s">
        <v>53</v>
      </c>
      <c r="P46" s="41">
        <f>IF([1]計算!U16=0," ",[1]計算!U16)</f>
        <v>842.05119999999999</v>
      </c>
      <c r="Q46" s="42" t="s">
        <v>124</v>
      </c>
      <c r="R46" s="9" t="s">
        <v>2</v>
      </c>
    </row>
    <row r="47" spans="1:18" ht="15.95" customHeight="1">
      <c r="A47" s="140"/>
      <c r="B47" s="143"/>
      <c r="C47" s="146"/>
      <c r="D47" s="149"/>
      <c r="E47" s="153" t="str">
        <f>IF(ISERROR(VLOOKUP(4,[1]作成!$H$552:$K$606,4,FALSE))," ",VLOOKUP(4,[1]作成!$H$552:$K$606,4,FALSE))</f>
        <v>もやしのナムル</v>
      </c>
      <c r="F47" s="154"/>
      <c r="G47" s="43" t="s">
        <v>55</v>
      </c>
      <c r="H47" s="58" t="s">
        <v>125</v>
      </c>
      <c r="I47" s="43" t="s">
        <v>126</v>
      </c>
      <c r="J47" s="43" t="s">
        <v>75</v>
      </c>
      <c r="K47" s="43" t="s">
        <v>51</v>
      </c>
      <c r="L47" s="45" t="s">
        <v>67</v>
      </c>
      <c r="M47" s="43" t="s">
        <v>77</v>
      </c>
      <c r="N47" s="36"/>
      <c r="O47" s="54" t="s">
        <v>72</v>
      </c>
      <c r="P47" s="41">
        <f>IF([1]計算!X16=0," ",[1]計算!X16)</f>
        <v>36.566820000000007</v>
      </c>
      <c r="Q47" s="47" t="s">
        <v>78</v>
      </c>
      <c r="R47" s="9" t="s">
        <v>127</v>
      </c>
    </row>
    <row r="48" spans="1:18" ht="15.95" customHeight="1">
      <c r="A48" s="140"/>
      <c r="B48" s="143"/>
      <c r="C48" s="146"/>
      <c r="D48" s="149"/>
      <c r="E48" s="153" t="str">
        <f>IF(ISERROR(VLOOKUP(5,[1]作成!$H$552:$K$606,4,FALSE))," ",VLOOKUP(5,[1]作成!$H$552:$K$606,4,FALSE))</f>
        <v>八宝菜</v>
      </c>
      <c r="F48" s="154"/>
      <c r="G48" s="43" t="s">
        <v>128</v>
      </c>
      <c r="H48" s="36"/>
      <c r="I48" s="55"/>
      <c r="J48" s="44"/>
      <c r="K48" s="43" t="s">
        <v>50</v>
      </c>
      <c r="L48" s="45" t="s">
        <v>101</v>
      </c>
      <c r="M48" s="43" t="s">
        <v>118</v>
      </c>
      <c r="N48" s="36"/>
      <c r="O48" s="66" t="s">
        <v>129</v>
      </c>
      <c r="P48" s="41">
        <f>IF([1]計算!Z16=0," ",[1]計算!Z16)</f>
        <v>26.477150000000005</v>
      </c>
      <c r="Q48" s="47" t="s">
        <v>130</v>
      </c>
      <c r="R48" s="9" t="s">
        <v>10</v>
      </c>
    </row>
    <row r="49" spans="1:18" ht="15.95" customHeight="1">
      <c r="A49" s="141"/>
      <c r="B49" s="144"/>
      <c r="C49" s="147"/>
      <c r="D49" s="150"/>
      <c r="E49" s="48" t="str">
        <f>IF(ISERROR(VLOOKUP(6,[1]作成!$H$552:$K$606,4,FALSE))," ",VLOOKUP(6,[1]作成!$H$552:$K$606,4,FALSE))</f>
        <v xml:space="preserve"> </v>
      </c>
      <c r="F49" s="48" t="str">
        <f>IF(ISERROR(VLOOKUP(7,[1]作成!$H$552:$K$606,4,FALSE))," ",VLOOKUP(7,[1]作成!$H$552:$K$606,4,FALSE))</f>
        <v xml:space="preserve"> </v>
      </c>
      <c r="G49" s="49" t="s">
        <v>131</v>
      </c>
      <c r="H49" s="50"/>
      <c r="I49" s="57"/>
      <c r="J49" s="51"/>
      <c r="K49" s="49" t="s">
        <v>97</v>
      </c>
      <c r="L49" s="65"/>
      <c r="M49" s="49" t="s">
        <v>59</v>
      </c>
      <c r="N49" s="65"/>
      <c r="O49" s="62"/>
      <c r="P49" s="155" t="str">
        <f>IF([1]人数!I22=0," ",[1]人数!I22)</f>
        <v xml:space="preserve"> </v>
      </c>
      <c r="Q49" s="156"/>
      <c r="R49" s="9" t="s">
        <v>2</v>
      </c>
    </row>
    <row r="50" spans="1:18" ht="15.95" customHeight="1">
      <c r="A50" s="139">
        <f>IF([1]人数!$F23=0," ",[1]人数!$F23)</f>
        <v>11</v>
      </c>
      <c r="B50" s="159" t="s">
        <v>34</v>
      </c>
      <c r="C50" s="145" t="str">
        <f>IF(ISERROR(VLOOKUP(1,[1]作成!$H$607:$K$661,4,FALSE))," ",VLOOKUP(1,[1]作成!$H$607:$K$661,4,FALSE))</f>
        <v>ごはん</v>
      </c>
      <c r="D50" s="148" t="str">
        <f>IF(ISERROR(VLOOKUP(2,[1]作成!$H$607:$K$661,4,FALSE))," ",VLOOKUP(2,[1]作成!$H$607:$K$661,4,FALSE))</f>
        <v>牛乳</v>
      </c>
      <c r="E50" s="151" t="str">
        <f>IF(ISERROR(VLOOKUP(3,[1]作成!$H$607:$K$661,4,FALSE))," ",VLOOKUP(3,[1]作成!$H$607:$K$661,4,FALSE))</f>
        <v>照り焼きチキン</v>
      </c>
      <c r="F50" s="152"/>
      <c r="G50" s="43" t="s">
        <v>89</v>
      </c>
      <c r="H50" s="58" t="s">
        <v>107</v>
      </c>
      <c r="I50" s="43" t="s">
        <v>48</v>
      </c>
      <c r="J50" s="43" t="s">
        <v>49</v>
      </c>
      <c r="K50" s="43" t="s">
        <v>63</v>
      </c>
      <c r="L50" s="45" t="s">
        <v>51</v>
      </c>
      <c r="M50" s="44" t="s">
        <v>52</v>
      </c>
      <c r="N50" s="36"/>
      <c r="O50" s="54" t="s">
        <v>132</v>
      </c>
      <c r="P50" s="41">
        <f>IF([1]計算!U17=0," ",[1]計算!U17)</f>
        <v>889.91839999999979</v>
      </c>
      <c r="Q50" s="42" t="s">
        <v>133</v>
      </c>
      <c r="R50" s="9" t="s">
        <v>82</v>
      </c>
    </row>
    <row r="51" spans="1:18" ht="15.95" customHeight="1">
      <c r="A51" s="140"/>
      <c r="B51" s="159"/>
      <c r="C51" s="146"/>
      <c r="D51" s="149"/>
      <c r="E51" s="153" t="str">
        <f>IF(ISERROR(VLOOKUP(4,[1]作成!$H$607:$K$661,4,FALSE))," ",VLOOKUP(4,[1]作成!$H$607:$K$661,4,FALSE))</f>
        <v>ごぼうゴマネーズサラダ</v>
      </c>
      <c r="F51" s="154"/>
      <c r="G51" s="162" t="s">
        <v>69</v>
      </c>
      <c r="H51" s="163"/>
      <c r="I51" s="43" t="s">
        <v>134</v>
      </c>
      <c r="J51" s="43" t="s">
        <v>135</v>
      </c>
      <c r="K51" s="43" t="s">
        <v>97</v>
      </c>
      <c r="L51" s="45" t="s">
        <v>136</v>
      </c>
      <c r="M51" s="43" t="s">
        <v>102</v>
      </c>
      <c r="N51" s="36"/>
      <c r="O51" s="54" t="s">
        <v>53</v>
      </c>
      <c r="P51" s="41">
        <f>IF([1]計算!X17=0," ",[1]計算!X17)</f>
        <v>40.186840000000018</v>
      </c>
      <c r="Q51" s="47" t="s">
        <v>95</v>
      </c>
      <c r="R51" s="9" t="s">
        <v>137</v>
      </c>
    </row>
    <row r="52" spans="1:18" ht="15.95" customHeight="1">
      <c r="A52" s="140"/>
      <c r="B52" s="159"/>
      <c r="C52" s="146"/>
      <c r="D52" s="149"/>
      <c r="E52" s="153" t="str">
        <f>IF(ISERROR(VLOOKUP(5,[1]作成!$H$607:$K$661,4,FALSE))," ",VLOOKUP(5,[1]作成!$H$607:$K$661,4,FALSE))</f>
        <v>かき玉みそ汁</v>
      </c>
      <c r="F52" s="154"/>
      <c r="G52" s="43" t="s">
        <v>79</v>
      </c>
      <c r="H52" s="58" t="s">
        <v>138</v>
      </c>
      <c r="I52" s="55"/>
      <c r="J52" s="44"/>
      <c r="K52" s="43" t="s">
        <v>50</v>
      </c>
      <c r="L52" s="45" t="s">
        <v>63</v>
      </c>
      <c r="M52" s="43" t="s">
        <v>59</v>
      </c>
      <c r="N52" s="36"/>
      <c r="O52" s="66"/>
      <c r="P52" s="41">
        <f>IF([1]計算!Z17=0," ",[1]計算!Z17)</f>
        <v>24.405299999999993</v>
      </c>
      <c r="Q52" s="47" t="s">
        <v>42</v>
      </c>
      <c r="R52" s="9" t="s">
        <v>82</v>
      </c>
    </row>
    <row r="53" spans="1:18" ht="15.95" customHeight="1">
      <c r="A53" s="141"/>
      <c r="B53" s="159"/>
      <c r="C53" s="147"/>
      <c r="D53" s="150"/>
      <c r="E53" s="56" t="str">
        <f>IF(ISERROR(VLOOKUP(6,[1]作成!$H$607:$K$661,4,FALSE))," ",VLOOKUP(6,[1]作成!$H$607:$K$661,4,FALSE))</f>
        <v>ヨーグルト</v>
      </c>
      <c r="F53" s="48" t="str">
        <f>IF(ISERROR(VLOOKUP(7,[1]作成!$H$607:$K$661,4,FALSE))," ",VLOOKUP(7,[1]作成!$H$607:$K$661,4,FALSE))</f>
        <v xml:space="preserve"> </v>
      </c>
      <c r="G53" s="49" t="s">
        <v>139</v>
      </c>
      <c r="H53" s="50"/>
      <c r="I53" s="57"/>
      <c r="J53" s="51"/>
      <c r="K53" s="49" t="s">
        <v>58</v>
      </c>
      <c r="L53" s="52" t="s">
        <v>140</v>
      </c>
      <c r="M53" s="51"/>
      <c r="N53" s="65"/>
      <c r="O53" s="62"/>
      <c r="P53" s="155" t="str">
        <f>IF([1]人数!I23=0," ",[1]人数!I23)</f>
        <v xml:space="preserve"> </v>
      </c>
      <c r="Q53" s="156"/>
      <c r="R53" s="9" t="s">
        <v>141</v>
      </c>
    </row>
    <row r="54" spans="1:18" ht="15.95" customHeight="1">
      <c r="A54" s="139">
        <f>IF([1]人数!$F24=0," ",[1]人数!$F24)</f>
        <v>12</v>
      </c>
      <c r="B54" s="159" t="s">
        <v>37</v>
      </c>
      <c r="C54" s="145" t="str">
        <f>IF(ISERROR(VLOOKUP(1,[1]作成!$H$662:$K$716,4,FALSE))," ",VLOOKUP(1,[1]作成!$H$662:$K$716,4,FALSE))</f>
        <v>わかめごはん</v>
      </c>
      <c r="D54" s="148" t="str">
        <f>IF(ISERROR(VLOOKUP(2,[1]作成!$H$662:$K$716,4,FALSE))," ",VLOOKUP(2,[1]作成!$H$662:$K$716,4,FALSE))</f>
        <v>牛乳</v>
      </c>
      <c r="E54" s="151" t="str">
        <f>IF(ISERROR(VLOOKUP(3,[1]作成!$H$662:$K$716,4,FALSE))," ",VLOOKUP(3,[1]作成!$H$662:$K$716,4,FALSE))</f>
        <v>鯖の照り焼き</v>
      </c>
      <c r="F54" s="152"/>
      <c r="G54" s="43" t="s">
        <v>46</v>
      </c>
      <c r="H54" s="58" t="s">
        <v>107</v>
      </c>
      <c r="I54" s="43" t="s">
        <v>48</v>
      </c>
      <c r="J54" s="43" t="s">
        <v>49</v>
      </c>
      <c r="K54" s="43" t="s">
        <v>50</v>
      </c>
      <c r="L54" s="45" t="s">
        <v>97</v>
      </c>
      <c r="M54" s="44" t="s">
        <v>142</v>
      </c>
      <c r="N54" s="36"/>
      <c r="O54" s="54" t="s">
        <v>143</v>
      </c>
      <c r="P54" s="41">
        <f>IF([1]計算!U18=0," ",[1]計算!U18)</f>
        <v>870.93180000000007</v>
      </c>
      <c r="Q54" s="42" t="s">
        <v>38</v>
      </c>
      <c r="R54" s="9" t="s">
        <v>2</v>
      </c>
    </row>
    <row r="55" spans="1:18" ht="15.95" customHeight="1">
      <c r="A55" s="140"/>
      <c r="B55" s="159"/>
      <c r="C55" s="146"/>
      <c r="D55" s="149"/>
      <c r="E55" s="153" t="str">
        <f>IF(ISERROR(VLOOKUP(4,[1]作成!$H$662:$K$716,4,FALSE))," ",VLOOKUP(4,[1]作成!$H$662:$K$716,4,FALSE))</f>
        <v>豆腐とジャコのサラダ</v>
      </c>
      <c r="F55" s="154"/>
      <c r="G55" s="43" t="s">
        <v>144</v>
      </c>
      <c r="H55" s="58" t="s">
        <v>145</v>
      </c>
      <c r="I55" s="43" t="s">
        <v>146</v>
      </c>
      <c r="J55" s="44"/>
      <c r="K55" s="43" t="s">
        <v>67</v>
      </c>
      <c r="L55" s="45" t="s">
        <v>58</v>
      </c>
      <c r="M55" s="43" t="s">
        <v>59</v>
      </c>
      <c r="N55" s="36"/>
      <c r="O55" s="66"/>
      <c r="P55" s="41">
        <f>IF([1]計算!X18=0," ",[1]計算!X18)</f>
        <v>33.376239999999996</v>
      </c>
      <c r="Q55" s="47" t="s">
        <v>45</v>
      </c>
      <c r="R55" s="9" t="s">
        <v>147</v>
      </c>
    </row>
    <row r="56" spans="1:18" ht="15.95" customHeight="1">
      <c r="A56" s="140"/>
      <c r="B56" s="159"/>
      <c r="C56" s="146"/>
      <c r="D56" s="149"/>
      <c r="E56" s="153" t="str">
        <f>IF(ISERROR(VLOOKUP(5,[1]作成!$H$662:$K$716,4,FALSE))," ",VLOOKUP(5,[1]作成!$H$662:$K$716,4,FALSE))</f>
        <v>豚汁</v>
      </c>
      <c r="F56" s="154"/>
      <c r="G56" s="43" t="s">
        <v>55</v>
      </c>
      <c r="H56" s="36"/>
      <c r="I56" s="43" t="s">
        <v>56</v>
      </c>
      <c r="J56" s="44"/>
      <c r="K56" s="43" t="s">
        <v>51</v>
      </c>
      <c r="L56" s="60" t="s">
        <v>148</v>
      </c>
      <c r="M56" s="43" t="s">
        <v>102</v>
      </c>
      <c r="N56" s="36"/>
      <c r="O56" s="66"/>
      <c r="P56" s="41">
        <f>IF([1]計算!Z18=0," ",[1]計算!Z18)</f>
        <v>28.681360000000005</v>
      </c>
      <c r="Q56" s="47" t="s">
        <v>60</v>
      </c>
      <c r="R56" s="9" t="s">
        <v>10</v>
      </c>
    </row>
    <row r="57" spans="1:18" ht="15.95" customHeight="1">
      <c r="A57" s="141"/>
      <c r="B57" s="159"/>
      <c r="C57" s="147"/>
      <c r="D57" s="150"/>
      <c r="E57" s="56" t="str">
        <f>IF(ISERROR(VLOOKUP(6,[1]作成!$H$662:$K$716,4,FALSE))," ",VLOOKUP(6,[1]作成!$H$662:$K$716,4,FALSE))</f>
        <v xml:space="preserve"> </v>
      </c>
      <c r="F57" s="48" t="str">
        <f>IF(ISERROR(VLOOKUP(7,[1]作成!$H$662:$K$716,4,FALSE))," ",VLOOKUP(7,[1]作成!$H$662:$K$716,4,FALSE))</f>
        <v xml:space="preserve"> </v>
      </c>
      <c r="G57" s="49" t="s">
        <v>61</v>
      </c>
      <c r="H57" s="50"/>
      <c r="I57" s="51"/>
      <c r="J57" s="51"/>
      <c r="K57" s="49" t="s">
        <v>63</v>
      </c>
      <c r="L57" s="65" t="s">
        <v>149</v>
      </c>
      <c r="M57" s="51" t="s">
        <v>150</v>
      </c>
      <c r="N57" s="65"/>
      <c r="O57" s="62"/>
      <c r="P57" s="155" t="str">
        <f>IF([1]人数!I24=0," ",[1]人数!I24)</f>
        <v xml:space="preserve"> </v>
      </c>
      <c r="Q57" s="156"/>
      <c r="R57" s="9" t="s">
        <v>137</v>
      </c>
    </row>
    <row r="58" spans="1:18" ht="15.95" customHeight="1">
      <c r="A58" s="139">
        <f>IF([1]人数!$F25=0," ",[1]人数!$F25)</f>
        <v>13</v>
      </c>
      <c r="B58" s="159" t="s">
        <v>40</v>
      </c>
      <c r="C58" s="145" t="str">
        <f>IF(ISERROR(VLOOKUP(1,[1]作成!$H$717:$K$771,4,FALSE))," ",VLOOKUP(1,[1]作成!$H$717:$K$771,4,FALSE))</f>
        <v>ごはん</v>
      </c>
      <c r="D58" s="148" t="str">
        <f>IF(ISERROR(VLOOKUP(2,[1]作成!$H$717:$K$771,4,FALSE))," ",VLOOKUP(2,[1]作成!$H$717:$K$771,4,FALSE))</f>
        <v>牛乳</v>
      </c>
      <c r="E58" s="151" t="str">
        <f>IF(ISERROR(VLOOKUP(3,[1]作成!$H$717:$K$771,4,FALSE))," ",VLOOKUP(3,[1]作成!$H$717:$K$771,4,FALSE))</f>
        <v>焼きメンチ</v>
      </c>
      <c r="F58" s="152"/>
      <c r="G58" s="43" t="s">
        <v>55</v>
      </c>
      <c r="H58" s="58" t="s">
        <v>151</v>
      </c>
      <c r="I58" s="43" t="s">
        <v>48</v>
      </c>
      <c r="J58" s="43" t="s">
        <v>49</v>
      </c>
      <c r="K58" s="43" t="s">
        <v>63</v>
      </c>
      <c r="L58" s="36"/>
      <c r="M58" s="44" t="s">
        <v>52</v>
      </c>
      <c r="N58" s="36"/>
      <c r="O58" s="54" t="s">
        <v>94</v>
      </c>
      <c r="P58" s="41">
        <f>IF([1]計算!U19=0," ",[1]計算!U19)</f>
        <v>957.71559999999999</v>
      </c>
      <c r="Q58" s="42" t="s">
        <v>152</v>
      </c>
      <c r="R58" s="9" t="s">
        <v>153</v>
      </c>
    </row>
    <row r="59" spans="1:18" ht="15.95" customHeight="1">
      <c r="A59" s="140"/>
      <c r="B59" s="159"/>
      <c r="C59" s="146"/>
      <c r="D59" s="149"/>
      <c r="E59" s="153" t="str">
        <f>IF(ISERROR(VLOOKUP(4,[1]作成!$H$717:$K$771,4,FALSE))," ",VLOOKUP(4,[1]作成!$H$717:$K$771,4,FALSE))</f>
        <v>アーモンドサラダ</v>
      </c>
      <c r="F59" s="154"/>
      <c r="G59" s="43" t="s">
        <v>89</v>
      </c>
      <c r="H59" s="58" t="s">
        <v>154</v>
      </c>
      <c r="I59" s="43" t="s">
        <v>155</v>
      </c>
      <c r="J59" s="43" t="s">
        <v>156</v>
      </c>
      <c r="K59" s="43" t="s">
        <v>67</v>
      </c>
      <c r="L59" s="36"/>
      <c r="M59" s="43" t="s">
        <v>93</v>
      </c>
      <c r="N59" s="36"/>
      <c r="O59" s="54" t="s">
        <v>157</v>
      </c>
      <c r="P59" s="41">
        <f>IF([1]計算!X19=0," ",[1]計算!X19)</f>
        <v>42.532619999999987</v>
      </c>
      <c r="Q59" s="47" t="s">
        <v>78</v>
      </c>
      <c r="R59" s="9" t="s">
        <v>153</v>
      </c>
    </row>
    <row r="60" spans="1:18" ht="15.95" customHeight="1">
      <c r="A60" s="140"/>
      <c r="B60" s="159"/>
      <c r="C60" s="146"/>
      <c r="D60" s="149"/>
      <c r="E60" s="153" t="str">
        <f>IF(ISERROR(VLOOKUP(5,[1]作成!$H$717:$K$771,4,FALSE))," ",VLOOKUP(5,[1]作成!$H$717:$K$771,4,FALSE))</f>
        <v>わかめのみそ汁</v>
      </c>
      <c r="F60" s="154"/>
      <c r="G60" s="43" t="s">
        <v>73</v>
      </c>
      <c r="H60" s="58" t="s">
        <v>107</v>
      </c>
      <c r="I60" s="43" t="s">
        <v>91</v>
      </c>
      <c r="J60" s="43" t="s">
        <v>105</v>
      </c>
      <c r="K60" s="43" t="s">
        <v>51</v>
      </c>
      <c r="L60" s="36"/>
      <c r="M60" s="43" t="s">
        <v>59</v>
      </c>
      <c r="N60" s="36"/>
      <c r="O60" s="54" t="s">
        <v>72</v>
      </c>
      <c r="P60" s="41">
        <f>IF([1]計算!Z19=0," ",[1]計算!Z19)</f>
        <v>34.439000000000007</v>
      </c>
      <c r="Q60" s="47" t="s">
        <v>36</v>
      </c>
      <c r="R60" s="9" t="s">
        <v>2</v>
      </c>
    </row>
    <row r="61" spans="1:18" ht="15.95" customHeight="1">
      <c r="A61" s="141"/>
      <c r="B61" s="159"/>
      <c r="C61" s="147"/>
      <c r="D61" s="150"/>
      <c r="E61" s="56" t="str">
        <f>IF(ISERROR(VLOOKUP(6,[1]作成!$H$717:$K$771,4,FALSE))," ",VLOOKUP(6,[1]作成!$H$717:$K$771,4,FALSE))</f>
        <v>一口チーズ</v>
      </c>
      <c r="F61" s="48" t="str">
        <f>IF(ISERROR(VLOOKUP(7,[1]作成!$H$717:$K$771,4,FALSE))," ",VLOOKUP(7,[1]作成!$H$717:$K$771,4,FALSE))</f>
        <v xml:space="preserve"> </v>
      </c>
      <c r="G61" s="49" t="s">
        <v>79</v>
      </c>
      <c r="H61" s="50"/>
      <c r="I61" s="57"/>
      <c r="J61" s="51"/>
      <c r="K61" s="49" t="s">
        <v>57</v>
      </c>
      <c r="L61" s="50"/>
      <c r="M61" s="49" t="s">
        <v>64</v>
      </c>
      <c r="N61" s="50"/>
      <c r="O61" s="62"/>
      <c r="P61" s="155" t="str">
        <f>IF([1]人数!I25=0," ",[1]人数!I25)</f>
        <v xml:space="preserve"> </v>
      </c>
      <c r="Q61" s="156"/>
      <c r="R61" s="9" t="s">
        <v>127</v>
      </c>
    </row>
    <row r="62" spans="1:18" ht="15.95" customHeight="1">
      <c r="A62" s="139">
        <f>IF([1]人数!$F26=0," ",[1]人数!$F26)</f>
        <v>14</v>
      </c>
      <c r="B62" s="159" t="s">
        <v>43</v>
      </c>
      <c r="C62" s="145" t="str">
        <f>IF(ISERROR(VLOOKUP(1,[1]作成!$H$772:$K$826,4,FALSE))," ",VLOOKUP(1,[1]作成!$H$772:$K$826,4,FALSE))</f>
        <v>ごはん</v>
      </c>
      <c r="D62" s="148" t="str">
        <f>IF(ISERROR(VLOOKUP(2,[1]作成!$H$772:$K$826,4,FALSE))," ",VLOOKUP(2,[1]作成!$H$772:$K$826,4,FALSE))</f>
        <v>牛乳</v>
      </c>
      <c r="E62" s="151" t="str">
        <f>IF(ISERROR(VLOOKUP(3,[1]作成!$H$772:$K$826,4,FALSE))," ",VLOOKUP(3,[1]作成!$H$772:$K$826,4,FALSE))</f>
        <v>豚カツ（勝）のごまだれがけ</v>
      </c>
      <c r="F62" s="152"/>
      <c r="G62" s="43" t="s">
        <v>55</v>
      </c>
      <c r="H62" s="58" t="s">
        <v>158</v>
      </c>
      <c r="I62" s="43" t="s">
        <v>48</v>
      </c>
      <c r="J62" s="43" t="s">
        <v>49</v>
      </c>
      <c r="K62" s="43" t="s">
        <v>67</v>
      </c>
      <c r="L62" s="45" t="s">
        <v>57</v>
      </c>
      <c r="M62" s="44" t="s">
        <v>52</v>
      </c>
      <c r="N62" s="45" t="s">
        <v>159</v>
      </c>
      <c r="O62" s="54" t="s">
        <v>53</v>
      </c>
      <c r="P62" s="41">
        <f>IF([1]計算!U20=0," ",[1]計算!U20)</f>
        <v>905.75959999999986</v>
      </c>
      <c r="Q62" s="42" t="s">
        <v>160</v>
      </c>
      <c r="R62" s="9" t="s">
        <v>137</v>
      </c>
    </row>
    <row r="63" spans="1:18" ht="15.95" customHeight="1">
      <c r="A63" s="140"/>
      <c r="B63" s="159"/>
      <c r="C63" s="146"/>
      <c r="D63" s="149"/>
      <c r="E63" s="153" t="str">
        <f>IF(ISERROR(VLOOKUP(4,[1]作成!$H$772:$K$826,4,FALSE))," ",VLOOKUP(4,[1]作成!$H$772:$K$826,4,FALSE))</f>
        <v>快走（海藻）サラダ</v>
      </c>
      <c r="F63" s="154"/>
      <c r="G63" s="43" t="s">
        <v>79</v>
      </c>
      <c r="H63" s="58" t="s">
        <v>61</v>
      </c>
      <c r="I63" s="43" t="s">
        <v>155</v>
      </c>
      <c r="J63" s="43" t="s">
        <v>105</v>
      </c>
      <c r="K63" s="43" t="s">
        <v>51</v>
      </c>
      <c r="L63" s="45" t="s">
        <v>50</v>
      </c>
      <c r="M63" s="43" t="s">
        <v>118</v>
      </c>
      <c r="N63" s="36"/>
      <c r="O63" s="54" t="s">
        <v>72</v>
      </c>
      <c r="P63" s="41">
        <f>IF([1]計算!X20=0," ",[1]計算!X20)</f>
        <v>34.709309999999995</v>
      </c>
      <c r="Q63" s="47" t="s">
        <v>39</v>
      </c>
      <c r="R63" s="9" t="s">
        <v>10</v>
      </c>
    </row>
    <row r="64" spans="1:18" ht="15.95" customHeight="1">
      <c r="A64" s="140"/>
      <c r="B64" s="159"/>
      <c r="C64" s="146"/>
      <c r="D64" s="149"/>
      <c r="E64" s="153" t="str">
        <f>IF(ISERROR(VLOOKUP(5,[1]作成!$H$772:$K$826,4,FALSE))," ",VLOOKUP(5,[1]作成!$H$772:$K$826,4,FALSE))</f>
        <v>たぬき（他抜き）うどん</v>
      </c>
      <c r="F64" s="154"/>
      <c r="G64" s="43" t="s">
        <v>151</v>
      </c>
      <c r="H64" s="36"/>
      <c r="I64" s="43" t="s">
        <v>161</v>
      </c>
      <c r="J64" s="44"/>
      <c r="K64" s="43" t="s">
        <v>162</v>
      </c>
      <c r="L64" s="45" t="s">
        <v>163</v>
      </c>
      <c r="M64" s="43" t="s">
        <v>93</v>
      </c>
      <c r="N64" s="36"/>
      <c r="O64" s="66"/>
      <c r="P64" s="41">
        <f>IF([1]計算!Z20=0," ",[1]計算!Z20)</f>
        <v>26.273199999999999</v>
      </c>
      <c r="Q64" s="47" t="s">
        <v>45</v>
      </c>
      <c r="R64" s="9" t="s">
        <v>137</v>
      </c>
    </row>
    <row r="65" spans="1:18" ht="15.95" customHeight="1">
      <c r="A65" s="141"/>
      <c r="B65" s="159"/>
      <c r="C65" s="147"/>
      <c r="D65" s="150"/>
      <c r="E65" s="56" t="str">
        <f>IF(ISERROR(VLOOKUP(6,[1]作成!$H$772:$K$826,4,FALSE))," ",VLOOKUP(6,[1]作成!$H$772:$K$826,4,FALSE))</f>
        <v>冷凍パイン</v>
      </c>
      <c r="F65" s="48" t="str">
        <f>IF(ISERROR(VLOOKUP(7,[1]作成!$H$772:$K$826,4,FALSE))," ",VLOOKUP(7,[1]作成!$H$772:$K$826,4,FALSE))</f>
        <v xml:space="preserve"> </v>
      </c>
      <c r="G65" s="43" t="s">
        <v>89</v>
      </c>
      <c r="H65" s="50"/>
      <c r="I65" s="57"/>
      <c r="J65" s="51"/>
      <c r="K65" s="43" t="s">
        <v>63</v>
      </c>
      <c r="L65" s="65"/>
      <c r="M65" s="43" t="s">
        <v>59</v>
      </c>
      <c r="N65" s="50"/>
      <c r="O65" s="62"/>
      <c r="P65" s="155" t="str">
        <f>IF([1]人数!I26=0," ",[1]人数!I26)</f>
        <v xml:space="preserve"> </v>
      </c>
      <c r="Q65" s="156"/>
      <c r="R65" s="9" t="s">
        <v>153</v>
      </c>
    </row>
    <row r="66" spans="1:18" ht="15.95" customHeight="1">
      <c r="A66" s="139">
        <f>IF([1]人数!$F27=0," ",[1]人数!$F27)</f>
        <v>17</v>
      </c>
      <c r="B66" s="142" t="s">
        <v>30</v>
      </c>
      <c r="C66" s="145" t="str">
        <f>IF(ISERROR(VLOOKUP(1,[1]作成!$H$827:$K$881,4,FALSE))," ",VLOOKUP(1,[1]作成!$H$827:$K$881,4,FALSE))</f>
        <v xml:space="preserve"> </v>
      </c>
      <c r="D66" s="148" t="str">
        <f>IF(ISERROR(VLOOKUP(2,[1]作成!$H$827:$K$881,4,FALSE))," ",VLOOKUP(2,[1]作成!$H$827:$K$881,4,FALSE))</f>
        <v xml:space="preserve"> </v>
      </c>
      <c r="E66" s="151" t="str">
        <f>IF(ISERROR(VLOOKUP(3,[1]作成!$H$827:$K$881,4,FALSE))," ",VLOOKUP(3,[1]作成!$H$827:$K$881,4,FALSE))</f>
        <v xml:space="preserve"> </v>
      </c>
      <c r="F66" s="152"/>
      <c r="G66" s="38"/>
      <c r="H66" s="39"/>
      <c r="I66" s="38"/>
      <c r="J66" s="38"/>
      <c r="K66" s="38"/>
      <c r="L66" s="39"/>
      <c r="M66" s="38"/>
      <c r="N66" s="39"/>
      <c r="O66" s="67"/>
      <c r="P66" s="41" t="str">
        <f>IF([1]計算!U21=0," ",[1]計算!U21)</f>
        <v xml:space="preserve"> </v>
      </c>
      <c r="Q66" s="42" t="s">
        <v>44</v>
      </c>
      <c r="R66" s="9" t="s">
        <v>137</v>
      </c>
    </row>
    <row r="67" spans="1:18" ht="15.95" customHeight="1">
      <c r="A67" s="140"/>
      <c r="B67" s="143"/>
      <c r="C67" s="146"/>
      <c r="D67" s="149"/>
      <c r="E67" s="153" t="str">
        <f>IF(ISERROR(VLOOKUP(4,[1]作成!$H$827:$K$881,4,FALSE))," ",VLOOKUP(4,[1]作成!$H$827:$K$881,4,FALSE))</f>
        <v xml:space="preserve"> </v>
      </c>
      <c r="F67" s="154"/>
      <c r="G67" s="44"/>
      <c r="H67" s="36"/>
      <c r="I67" s="44"/>
      <c r="J67" s="44"/>
      <c r="K67" s="44"/>
      <c r="L67" s="36"/>
      <c r="M67" s="44"/>
      <c r="N67" s="36"/>
      <c r="O67" s="66"/>
      <c r="P67" s="41" t="str">
        <f>IF([1]計算!X21=0," ",[1]計算!X21)</f>
        <v xml:space="preserve"> </v>
      </c>
      <c r="Q67" s="47" t="s">
        <v>164</v>
      </c>
      <c r="R67" s="9" t="s">
        <v>127</v>
      </c>
    </row>
    <row r="68" spans="1:18" ht="15.95" customHeight="1">
      <c r="A68" s="140"/>
      <c r="B68" s="143"/>
      <c r="C68" s="146"/>
      <c r="D68" s="149"/>
      <c r="E68" s="153" t="str">
        <f>IF(ISERROR(VLOOKUP(5,[1]作成!$H$827:$K$881,4,FALSE))," ",VLOOKUP(5,[1]作成!$H$827:$K$881,4,FALSE))</f>
        <v xml:space="preserve"> </v>
      </c>
      <c r="F68" s="154"/>
      <c r="G68" s="44"/>
      <c r="H68" s="36"/>
      <c r="I68" s="44"/>
      <c r="J68" s="44"/>
      <c r="K68" s="44"/>
      <c r="L68" s="36"/>
      <c r="M68" s="44"/>
      <c r="N68" s="36"/>
      <c r="O68" s="66"/>
      <c r="P68" s="41" t="str">
        <f>IF([1]計算!Z21=0," ",[1]計算!Z21)</f>
        <v xml:space="preserve"> </v>
      </c>
      <c r="Q68" s="47" t="s">
        <v>164</v>
      </c>
      <c r="R68" s="9" t="s">
        <v>127</v>
      </c>
    </row>
    <row r="69" spans="1:18" ht="15.95" customHeight="1">
      <c r="A69" s="141"/>
      <c r="B69" s="144"/>
      <c r="C69" s="147"/>
      <c r="D69" s="150"/>
      <c r="E69" s="48" t="str">
        <f>IF(ISERROR(VLOOKUP(6,[1]作成!$H$827:$K$881,4,FALSE))," ",VLOOKUP(6,[1]作成!$H$827:$K$881,4,FALSE))</f>
        <v xml:space="preserve"> </v>
      </c>
      <c r="F69" s="48" t="str">
        <f>IF(ISERROR(VLOOKUP(7,[1]作成!$H$827:$K$881,4,FALSE))," ",VLOOKUP(7,[1]作成!$H$827:$K$881,4,FALSE))</f>
        <v xml:space="preserve"> </v>
      </c>
      <c r="G69" s="51"/>
      <c r="H69" s="50"/>
      <c r="I69" s="51"/>
      <c r="J69" s="51"/>
      <c r="K69" s="51"/>
      <c r="L69" s="50"/>
      <c r="M69" s="51"/>
      <c r="N69" s="50"/>
      <c r="O69" s="62"/>
      <c r="P69" s="155" t="str">
        <f>IF([1]人数!I27=0," ",[1]人数!I27)</f>
        <v>振替休日</v>
      </c>
      <c r="Q69" s="156"/>
      <c r="R69" s="9" t="s">
        <v>127</v>
      </c>
    </row>
    <row r="70" spans="1:18" ht="15.95" customHeight="1">
      <c r="A70" s="139">
        <f>IF([1]人数!$F28=0," ",[1]人数!$F28)</f>
        <v>18</v>
      </c>
      <c r="B70" s="159" t="s">
        <v>34</v>
      </c>
      <c r="C70" s="145" t="str">
        <f>IF(ISERROR(VLOOKUP(1,[1]作成!$H$882:$K$936,4,FALSE))," ",VLOOKUP(1,[1]作成!$H$882:$K$936,4,FALSE))</f>
        <v>ごはん</v>
      </c>
      <c r="D70" s="148" t="str">
        <f>IF(ISERROR(VLOOKUP(2,[1]作成!$H$882:$K$936,4,FALSE))," ",VLOOKUP(2,[1]作成!$H$882:$K$936,4,FALSE))</f>
        <v>牛乳</v>
      </c>
      <c r="E70" s="151" t="str">
        <f>IF(ISERROR(VLOOKUP(3,[1]作成!$H$882:$K$936,4,FALSE))," ",VLOOKUP(3,[1]作成!$H$882:$K$936,4,FALSE))</f>
        <v>三味焼き</v>
      </c>
      <c r="F70" s="152"/>
      <c r="G70" s="43" t="s">
        <v>139</v>
      </c>
      <c r="H70" s="36"/>
      <c r="I70" s="43" t="s">
        <v>48</v>
      </c>
      <c r="J70" s="43" t="s">
        <v>49</v>
      </c>
      <c r="K70" s="43" t="s">
        <v>57</v>
      </c>
      <c r="L70" s="45" t="s">
        <v>70</v>
      </c>
      <c r="M70" s="38" t="s">
        <v>52</v>
      </c>
      <c r="N70" s="39"/>
      <c r="O70" s="54" t="s">
        <v>81</v>
      </c>
      <c r="P70" s="41">
        <f>IF([1]計算!U22=0," ",[1]計算!U22)</f>
        <v>789.495</v>
      </c>
      <c r="Q70" s="42" t="s">
        <v>35</v>
      </c>
      <c r="R70" s="9" t="s">
        <v>127</v>
      </c>
    </row>
    <row r="71" spans="1:18" ht="15.95" customHeight="1">
      <c r="A71" s="140"/>
      <c r="B71" s="159"/>
      <c r="C71" s="146"/>
      <c r="D71" s="149"/>
      <c r="E71" s="153" t="str">
        <f>IF(ISERROR(VLOOKUP(4,[1]作成!$H$882:$K$936,4,FALSE))," ",VLOOKUP(4,[1]作成!$H$882:$K$936,4,FALSE))</f>
        <v>あげともやしの甘酢和え</v>
      </c>
      <c r="F71" s="154"/>
      <c r="G71" s="43" t="s">
        <v>61</v>
      </c>
      <c r="H71" s="36"/>
      <c r="I71" s="55"/>
      <c r="J71" s="43" t="s">
        <v>75</v>
      </c>
      <c r="K71" s="43" t="s">
        <v>97</v>
      </c>
      <c r="L71" s="45" t="s">
        <v>67</v>
      </c>
      <c r="M71" s="43" t="s">
        <v>59</v>
      </c>
      <c r="N71" s="36"/>
      <c r="O71" s="54" t="s">
        <v>72</v>
      </c>
      <c r="P71" s="41">
        <f>IF([1]計算!X22=0," ",[1]計算!X22)</f>
        <v>27.538599999999999</v>
      </c>
      <c r="Q71" s="47" t="s">
        <v>36</v>
      </c>
      <c r="R71" s="9" t="s">
        <v>127</v>
      </c>
    </row>
    <row r="72" spans="1:18" ht="15.95" customHeight="1">
      <c r="A72" s="140"/>
      <c r="B72" s="159"/>
      <c r="C72" s="146"/>
      <c r="D72" s="149"/>
      <c r="E72" s="153" t="str">
        <f>IF(ISERROR(VLOOKUP(5,[1]作成!$H$882:$K$936,4,FALSE))," ",VLOOKUP(5,[1]作成!$H$882:$K$936,4,FALSE))</f>
        <v>肉じゃが</v>
      </c>
      <c r="F72" s="154"/>
      <c r="G72" s="43" t="s">
        <v>55</v>
      </c>
      <c r="H72" s="36"/>
      <c r="I72" s="55"/>
      <c r="J72" s="44"/>
      <c r="K72" s="43" t="s">
        <v>50</v>
      </c>
      <c r="L72" s="45" t="s">
        <v>63</v>
      </c>
      <c r="M72" s="43" t="s">
        <v>64</v>
      </c>
      <c r="N72" s="36"/>
      <c r="O72" s="66"/>
      <c r="P72" s="41">
        <f>IF([1]計算!Z22=0," ",[1]計算!Z22)</f>
        <v>18.392300000000002</v>
      </c>
      <c r="Q72" s="47" t="s">
        <v>36</v>
      </c>
      <c r="R72" s="9" t="s">
        <v>103</v>
      </c>
    </row>
    <row r="73" spans="1:18" ht="15.95" customHeight="1">
      <c r="A73" s="141"/>
      <c r="B73" s="159"/>
      <c r="C73" s="147"/>
      <c r="D73" s="150"/>
      <c r="E73" s="56" t="str">
        <f>IF(ISERROR(VLOOKUP(6,[1]作成!$H$882:$K$936,4,FALSE))," ",VLOOKUP(6,[1]作成!$H$882:$K$936,4,FALSE))</f>
        <v xml:space="preserve"> </v>
      </c>
      <c r="F73" s="48" t="str">
        <f>IF(ISERROR(VLOOKUP(7,[1]作成!$H$882:$K$936,4,FALSE))," ",VLOOKUP(7,[1]作成!$H$882:$K$936,4,FALSE))</f>
        <v xml:space="preserve"> </v>
      </c>
      <c r="G73" s="51"/>
      <c r="H73" s="50"/>
      <c r="I73" s="57"/>
      <c r="J73" s="51"/>
      <c r="K73" s="49" t="s">
        <v>123</v>
      </c>
      <c r="L73" s="52" t="s">
        <v>165</v>
      </c>
      <c r="M73" s="51"/>
      <c r="N73" s="65"/>
      <c r="O73" s="62"/>
      <c r="P73" s="155" t="str">
        <f>IF([1]人数!I28=0," ",[1]人数!I28)</f>
        <v xml:space="preserve"> </v>
      </c>
      <c r="Q73" s="156"/>
      <c r="R73" s="9" t="s">
        <v>127</v>
      </c>
    </row>
    <row r="74" spans="1:18" ht="15.95" customHeight="1">
      <c r="A74" s="139">
        <f>IF([1]人数!$F29=0," ",[1]人数!$F29)</f>
        <v>19</v>
      </c>
      <c r="B74" s="159" t="s">
        <v>37</v>
      </c>
      <c r="C74" s="145" t="str">
        <f>IF(ISERROR(VLOOKUP(1,[1]作成!$H$937:$K$991,4,FALSE))," ",VLOOKUP(1,[1]作成!$H$937:$K$991,4,FALSE))</f>
        <v>麦飯</v>
      </c>
      <c r="D74" s="148" t="str">
        <f>IF(ISERROR(VLOOKUP(2,[1]作成!$H$937:$K$991,4,FALSE))," ",VLOOKUP(2,[1]作成!$H$937:$K$991,4,FALSE))</f>
        <v>牛乳</v>
      </c>
      <c r="E74" s="164" t="str">
        <f>IF(ISERROR(VLOOKUP(3,[1]作成!$H$937:$K$991,4,FALSE))," ",VLOOKUP(3,[1]作成!$H$937:$K$991,4,FALSE))</f>
        <v>【石川県を食べつくそう（加賀市）】</v>
      </c>
      <c r="F74" s="165"/>
      <c r="G74" s="43" t="s">
        <v>166</v>
      </c>
      <c r="H74" s="58" t="s">
        <v>167</v>
      </c>
      <c r="I74" s="43" t="s">
        <v>48</v>
      </c>
      <c r="J74" s="43" t="s">
        <v>49</v>
      </c>
      <c r="K74" s="43" t="s">
        <v>76</v>
      </c>
      <c r="L74" s="45" t="s">
        <v>50</v>
      </c>
      <c r="M74" s="44" t="s">
        <v>110</v>
      </c>
      <c r="N74" s="36"/>
      <c r="O74" s="54" t="s">
        <v>81</v>
      </c>
      <c r="P74" s="41">
        <f>IF([1]計算!U23=0," ",[1]計算!U23)</f>
        <v>861.18089999999972</v>
      </c>
      <c r="Q74" s="42" t="s">
        <v>44</v>
      </c>
      <c r="R74" s="9" t="s">
        <v>127</v>
      </c>
    </row>
    <row r="75" spans="1:18" ht="15.95" customHeight="1">
      <c r="A75" s="140"/>
      <c r="B75" s="159"/>
      <c r="C75" s="146"/>
      <c r="D75" s="149"/>
      <c r="E75" s="153" t="str">
        <f>IF(ISERROR(VLOOKUP(4,[1]作成!$H$937:$K$991,4,FALSE))," ",VLOOKUP(4,[1]作成!$H$937:$K$991,4,FALSE))</f>
        <v>そぼろっこリー丼</v>
      </c>
      <c r="F75" s="154"/>
      <c r="G75" s="43" t="s">
        <v>89</v>
      </c>
      <c r="H75" s="58" t="s">
        <v>79</v>
      </c>
      <c r="I75" s="43" t="s">
        <v>91</v>
      </c>
      <c r="J75" s="43" t="s">
        <v>168</v>
      </c>
      <c r="K75" s="43" t="s">
        <v>63</v>
      </c>
      <c r="L75" s="36"/>
      <c r="M75" s="43" t="s">
        <v>59</v>
      </c>
      <c r="N75" s="36"/>
      <c r="O75" s="54" t="s">
        <v>53</v>
      </c>
      <c r="P75" s="41">
        <f>IF([1]計算!X23=0," ",[1]計算!X23)</f>
        <v>46.805090000000007</v>
      </c>
      <c r="Q75" s="47" t="s">
        <v>45</v>
      </c>
      <c r="R75" s="9" t="s">
        <v>153</v>
      </c>
    </row>
    <row r="76" spans="1:18" ht="15.95" customHeight="1">
      <c r="A76" s="140"/>
      <c r="B76" s="159"/>
      <c r="C76" s="146"/>
      <c r="D76" s="149"/>
      <c r="E76" s="153" t="str">
        <f>IF(ISERROR(VLOOKUP(5,[1]作成!$H$937:$K$991,4,FALSE))," ",VLOOKUP(5,[1]作成!$H$937:$K$991,4,FALSE))</f>
        <v>鯵の香りパン粉焼き</v>
      </c>
      <c r="F76" s="154"/>
      <c r="G76" s="43" t="s">
        <v>169</v>
      </c>
      <c r="H76" s="58" t="s">
        <v>122</v>
      </c>
      <c r="I76" s="44"/>
      <c r="J76" s="43" t="s">
        <v>135</v>
      </c>
      <c r="K76" s="43" t="s">
        <v>80</v>
      </c>
      <c r="L76" s="36"/>
      <c r="M76" s="43" t="s">
        <v>102</v>
      </c>
      <c r="N76" s="36"/>
      <c r="O76" s="54" t="s">
        <v>94</v>
      </c>
      <c r="P76" s="41">
        <f>IF([1]計算!Z23=0," ",[1]計算!Z23)</f>
        <v>24.520200000000006</v>
      </c>
      <c r="Q76" s="47" t="s">
        <v>39</v>
      </c>
      <c r="R76" s="9" t="s">
        <v>127</v>
      </c>
    </row>
    <row r="77" spans="1:18" ht="15.95" customHeight="1">
      <c r="A77" s="141"/>
      <c r="B77" s="159"/>
      <c r="C77" s="147"/>
      <c r="D77" s="150"/>
      <c r="E77" s="56" t="str">
        <f>IF(ISERROR(VLOOKUP(6,[1]作成!$H$937:$K$991,4,FALSE))," ",VLOOKUP(6,[1]作成!$H$937:$K$991,4,FALSE))</f>
        <v>卵とトマトのスープ</v>
      </c>
      <c r="F77" s="48" t="str">
        <f>IF(ISERROR(VLOOKUP(7,[1]作成!$H$937:$K$991,4,FALSE))," ",VLOOKUP(7,[1]作成!$H$937:$K$991,4,FALSE))</f>
        <v xml:space="preserve"> </v>
      </c>
      <c r="G77" s="49" t="s">
        <v>107</v>
      </c>
      <c r="H77" s="50"/>
      <c r="I77" s="51"/>
      <c r="J77" s="51" t="s">
        <v>170</v>
      </c>
      <c r="K77" s="49" t="s">
        <v>97</v>
      </c>
      <c r="L77" s="50"/>
      <c r="M77" s="49" t="s">
        <v>93</v>
      </c>
      <c r="N77" s="50"/>
      <c r="O77" s="62"/>
      <c r="P77" s="155" t="str">
        <f>IF([1]人数!I29=0," ",[1]人数!I29)</f>
        <v>加賀市献立</v>
      </c>
      <c r="Q77" s="156"/>
      <c r="R77" s="9" t="s">
        <v>127</v>
      </c>
    </row>
    <row r="78" spans="1:18" ht="15.95" customHeight="1">
      <c r="A78" s="139">
        <f>IF([1]人数!$F30=0," ",[1]人数!$F30)</f>
        <v>20</v>
      </c>
      <c r="B78" s="159" t="s">
        <v>40</v>
      </c>
      <c r="C78" s="145" t="str">
        <f>IF(ISERROR(VLOOKUP(1,[1]作成!$H$992:$K$1046,4,FALSE))," ",VLOOKUP(1,[1]作成!$H$992:$K$1046,4,FALSE))</f>
        <v>ごはん</v>
      </c>
      <c r="D78" s="148" t="str">
        <f>IF(ISERROR(VLOOKUP(2,[1]作成!$H$992:$K$1046,4,FALSE))," ",VLOOKUP(2,[1]作成!$H$992:$K$1046,4,FALSE))</f>
        <v>牛乳</v>
      </c>
      <c r="E78" s="151" t="str">
        <f>IF(ISERROR(VLOOKUP(3,[1]作成!$H$992:$K$1046,4,FALSE))," ",VLOOKUP(3,[1]作成!$H$992:$K$1046,4,FALSE))</f>
        <v>肉シューマイ</v>
      </c>
      <c r="F78" s="152"/>
      <c r="G78" s="43" t="s">
        <v>171</v>
      </c>
      <c r="H78" s="58" t="s">
        <v>172</v>
      </c>
      <c r="I78" s="43" t="s">
        <v>48</v>
      </c>
      <c r="J78" s="43" t="s">
        <v>49</v>
      </c>
      <c r="K78" s="43" t="s">
        <v>51</v>
      </c>
      <c r="L78" s="45" t="s">
        <v>80</v>
      </c>
      <c r="M78" s="44" t="s">
        <v>52</v>
      </c>
      <c r="N78" s="36"/>
      <c r="O78" s="54" t="s">
        <v>143</v>
      </c>
      <c r="P78" s="41">
        <f>IF([1]計算!U24=0," ",[1]計算!U24)</f>
        <v>833.34679999999958</v>
      </c>
      <c r="Q78" s="42" t="s">
        <v>41</v>
      </c>
      <c r="R78" s="9" t="s">
        <v>127</v>
      </c>
    </row>
    <row r="79" spans="1:18" ht="15.95" customHeight="1">
      <c r="A79" s="140"/>
      <c r="B79" s="159"/>
      <c r="C79" s="146"/>
      <c r="D79" s="149"/>
      <c r="E79" s="153" t="str">
        <f>IF(ISERROR(VLOOKUP(4,[1]作成!$H$992:$K$1046,4,FALSE))," ",VLOOKUP(4,[1]作成!$H$992:$K$1046,4,FALSE))</f>
        <v>春雨サラダ</v>
      </c>
      <c r="F79" s="154"/>
      <c r="G79" s="43" t="s">
        <v>173</v>
      </c>
      <c r="H79" s="36" t="s">
        <v>174</v>
      </c>
      <c r="I79" s="44"/>
      <c r="J79" s="44"/>
      <c r="K79" s="43" t="s">
        <v>67</v>
      </c>
      <c r="L79" s="45" t="s">
        <v>50</v>
      </c>
      <c r="M79" s="43" t="s">
        <v>175</v>
      </c>
      <c r="N79" s="36"/>
      <c r="O79" s="54" t="s">
        <v>72</v>
      </c>
      <c r="P79" s="41">
        <f>IF([1]計算!X24=0," ",[1]計算!X24)</f>
        <v>31.881189999999989</v>
      </c>
      <c r="Q79" s="47" t="s">
        <v>164</v>
      </c>
      <c r="R79" s="9" t="s">
        <v>137</v>
      </c>
    </row>
    <row r="80" spans="1:18" ht="15.95" customHeight="1">
      <c r="A80" s="140"/>
      <c r="B80" s="159"/>
      <c r="C80" s="146"/>
      <c r="D80" s="149"/>
      <c r="E80" s="153" t="str">
        <f>IF(ISERROR(VLOOKUP(5,[1]作成!$H$992:$K$1046,4,FALSE))," ",VLOOKUP(5,[1]作成!$H$992:$K$1046,4,FALSE))</f>
        <v>麻婆豆腐</v>
      </c>
      <c r="F80" s="154"/>
      <c r="G80" s="43" t="s">
        <v>55</v>
      </c>
      <c r="H80" s="36"/>
      <c r="I80" s="44"/>
      <c r="J80" s="44"/>
      <c r="K80" s="43" t="s">
        <v>63</v>
      </c>
      <c r="L80" s="45" t="s">
        <v>97</v>
      </c>
      <c r="M80" s="43" t="s">
        <v>59</v>
      </c>
      <c r="N80" s="36"/>
      <c r="O80" s="66"/>
      <c r="P80" s="41">
        <f>IF([1]計算!Z24=0," ",[1]計算!Z24)</f>
        <v>24.19379</v>
      </c>
      <c r="Q80" s="47" t="s">
        <v>45</v>
      </c>
      <c r="R80" s="9" t="s">
        <v>103</v>
      </c>
    </row>
    <row r="81" spans="1:18" ht="15.95" customHeight="1">
      <c r="A81" s="141"/>
      <c r="B81" s="159"/>
      <c r="C81" s="147"/>
      <c r="D81" s="150"/>
      <c r="E81" s="56" t="str">
        <f>IF(ISERROR(VLOOKUP(6,[1]作成!$H$992:$K$1046,4,FALSE))," ",VLOOKUP(6,[1]作成!$H$992:$K$1046,4,FALSE))</f>
        <v xml:space="preserve"> </v>
      </c>
      <c r="F81" s="48" t="str">
        <f>IF(ISERROR(VLOOKUP(7,[1]作成!$H$992:$K$1046,4,FALSE))," ",VLOOKUP(7,[1]作成!$H$992:$K$1046,4,FALSE))</f>
        <v xml:space="preserve"> </v>
      </c>
      <c r="G81" s="49" t="s">
        <v>169</v>
      </c>
      <c r="H81" s="50"/>
      <c r="I81" s="51"/>
      <c r="J81" s="51"/>
      <c r="K81" s="49" t="s">
        <v>76</v>
      </c>
      <c r="L81" s="52" t="s">
        <v>57</v>
      </c>
      <c r="M81" s="49" t="s">
        <v>102</v>
      </c>
      <c r="N81" s="50"/>
      <c r="O81" s="62"/>
      <c r="P81" s="155" t="str">
        <f>IF([1]人数!I30=0," ",[1]人数!I30)</f>
        <v xml:space="preserve"> </v>
      </c>
      <c r="Q81" s="156"/>
      <c r="R81" s="9" t="s">
        <v>153</v>
      </c>
    </row>
    <row r="82" spans="1:18" ht="15.95" customHeight="1">
      <c r="A82" s="139">
        <f>IF([1]人数!$F31=0," ",[1]人数!$F31)</f>
        <v>21</v>
      </c>
      <c r="B82" s="159" t="s">
        <v>43</v>
      </c>
      <c r="C82" s="145" t="str">
        <f>IF(ISERROR(VLOOKUP(1,[1]作成!$H$1047:$K$1101,4,FALSE))," ",VLOOKUP(1,[1]作成!$H$1047:$K$1101,4,FALSE))</f>
        <v>ごはん</v>
      </c>
      <c r="D82" s="148" t="str">
        <f>IF(ISERROR(VLOOKUP(2,[1]作成!$H$1047:$K$1101,4,FALSE))," ",VLOOKUP(2,[1]作成!$H$1047:$K$1101,4,FALSE))</f>
        <v>牛乳</v>
      </c>
      <c r="E82" s="151" t="str">
        <f>IF(ISERROR(VLOOKUP(3,[1]作成!$H$1047:$K$1101,4,FALSE))," ",VLOOKUP(3,[1]作成!$H$1047:$K$1101,4,FALSE))</f>
        <v>鶏松風</v>
      </c>
      <c r="F82" s="152"/>
      <c r="G82" s="43" t="s">
        <v>89</v>
      </c>
      <c r="H82" s="36"/>
      <c r="I82" s="43" t="s">
        <v>48</v>
      </c>
      <c r="J82" s="43" t="s">
        <v>49</v>
      </c>
      <c r="K82" s="43" t="s">
        <v>63</v>
      </c>
      <c r="L82" s="36"/>
      <c r="M82" s="44" t="s">
        <v>52</v>
      </c>
      <c r="N82" s="45" t="s">
        <v>64</v>
      </c>
      <c r="O82" s="54" t="s">
        <v>53</v>
      </c>
      <c r="P82" s="41">
        <f>IF([1]計算!U25=0," ",[1]計算!U25)</f>
        <v>829.33699999999942</v>
      </c>
      <c r="Q82" s="42" t="s">
        <v>44</v>
      </c>
      <c r="R82" s="9" t="s">
        <v>103</v>
      </c>
    </row>
    <row r="83" spans="1:18" ht="15.95" customHeight="1">
      <c r="A83" s="140"/>
      <c r="B83" s="159"/>
      <c r="C83" s="146"/>
      <c r="D83" s="149"/>
      <c r="E83" s="153" t="str">
        <f>IF(ISERROR(VLOOKUP(4,[1]作成!$H$1047:$K$1101,4,FALSE))," ",VLOOKUP(4,[1]作成!$H$1047:$K$1101,4,FALSE))</f>
        <v>金平ごぼう</v>
      </c>
      <c r="F83" s="154"/>
      <c r="G83" s="43" t="s">
        <v>107</v>
      </c>
      <c r="H83" s="36"/>
      <c r="I83" s="43" t="s">
        <v>91</v>
      </c>
      <c r="J83" s="43" t="s">
        <v>105</v>
      </c>
      <c r="K83" s="43" t="s">
        <v>58</v>
      </c>
      <c r="L83" s="36"/>
      <c r="M83" s="43" t="s">
        <v>93</v>
      </c>
      <c r="N83" s="36"/>
      <c r="O83" s="54" t="s">
        <v>72</v>
      </c>
      <c r="P83" s="41">
        <f>IF([1]計算!X25=0," ",[1]計算!X25)</f>
        <v>35.132800000000003</v>
      </c>
      <c r="Q83" s="47" t="s">
        <v>45</v>
      </c>
      <c r="R83" s="9" t="s">
        <v>116</v>
      </c>
    </row>
    <row r="84" spans="1:18" ht="15.95" customHeight="1">
      <c r="A84" s="140"/>
      <c r="B84" s="159"/>
      <c r="C84" s="146"/>
      <c r="D84" s="149"/>
      <c r="E84" s="153" t="str">
        <f>IF(ISERROR(VLOOKUP(5,[1]作成!$H$1047:$K$1101,4,FALSE))," ",VLOOKUP(5,[1]作成!$H$1047:$K$1101,4,FALSE))</f>
        <v>じゃが芋と玉ねぎの味噌汁</v>
      </c>
      <c r="F84" s="154"/>
      <c r="G84" s="43" t="s">
        <v>139</v>
      </c>
      <c r="H84" s="36"/>
      <c r="I84" s="43" t="s">
        <v>176</v>
      </c>
      <c r="J84" s="44"/>
      <c r="K84" s="43" t="s">
        <v>177</v>
      </c>
      <c r="L84" s="36"/>
      <c r="M84" s="43" t="s">
        <v>59</v>
      </c>
      <c r="N84" s="36"/>
      <c r="O84" s="66"/>
      <c r="P84" s="41">
        <f>IF([1]計算!Z25=0," ",[1]計算!Z25)</f>
        <v>17.302499999999998</v>
      </c>
      <c r="Q84" s="47" t="s">
        <v>178</v>
      </c>
      <c r="R84" s="9" t="s">
        <v>116</v>
      </c>
    </row>
    <row r="85" spans="1:18" ht="15.95" customHeight="1">
      <c r="A85" s="141"/>
      <c r="B85" s="159"/>
      <c r="C85" s="147"/>
      <c r="D85" s="150"/>
      <c r="E85" s="56" t="str">
        <f>IF(ISERROR(VLOOKUP(6,[1]作成!$H$1047:$K$1101,4,FALSE))," ",VLOOKUP(6,[1]作成!$H$1047:$K$1101,4,FALSE))</f>
        <v>サクランボゼリー</v>
      </c>
      <c r="F85" s="48" t="str">
        <f>IF(ISERROR(VLOOKUP(7,[1]作成!$H$1047:$K$1101,4,FALSE))," ",VLOOKUP(7,[1]作成!$H$1047:$K$1101,4,FALSE))</f>
        <v xml:space="preserve"> </v>
      </c>
      <c r="G85" s="49" t="s">
        <v>61</v>
      </c>
      <c r="H85" s="50"/>
      <c r="I85" s="49" t="s">
        <v>155</v>
      </c>
      <c r="J85" s="51"/>
      <c r="K85" s="51" t="s">
        <v>179</v>
      </c>
      <c r="L85" s="50"/>
      <c r="M85" s="157" t="s">
        <v>180</v>
      </c>
      <c r="N85" s="158"/>
      <c r="O85" s="62"/>
      <c r="P85" s="155" t="str">
        <f>IF([1]人数!I31=0," ",[1]人数!I31)</f>
        <v xml:space="preserve"> </v>
      </c>
      <c r="Q85" s="156"/>
      <c r="R85" s="9" t="s">
        <v>103</v>
      </c>
    </row>
    <row r="86" spans="1:18" ht="15.95" customHeight="1">
      <c r="A86" s="139">
        <f>IF([1]人数!$F32=0," ",[1]人数!$F32)</f>
        <v>24</v>
      </c>
      <c r="B86" s="142" t="s">
        <v>30</v>
      </c>
      <c r="C86" s="145" t="str">
        <f>IF(ISERROR(VLOOKUP(1,[1]作成!$H$1102:$K$1156,4,FALSE))," ",VLOOKUP(1,[1]作成!$H$1102:$K$1156,4,FALSE))</f>
        <v>ごはん</v>
      </c>
      <c r="D86" s="148" t="str">
        <f>IF(ISERROR(VLOOKUP(2,[1]作成!$H$1102:$K$1156,4,FALSE))," ",VLOOKUP(2,[1]作成!$H$1102:$K$1156,4,FALSE))</f>
        <v>牛乳</v>
      </c>
      <c r="E86" s="151" t="str">
        <f>IF(ISERROR(VLOOKUP(3,[1]作成!$H$1102:$K$1156,4,FALSE))," ",VLOOKUP(3,[1]作成!$H$1102:$K$1156,4,FALSE))</f>
        <v>ポテトグラタン</v>
      </c>
      <c r="F86" s="152"/>
      <c r="G86" s="43" t="s">
        <v>89</v>
      </c>
      <c r="H86" s="36"/>
      <c r="I86" s="43" t="s">
        <v>48</v>
      </c>
      <c r="J86" s="43" t="s">
        <v>49</v>
      </c>
      <c r="K86" s="43" t="s">
        <v>63</v>
      </c>
      <c r="L86" s="45" t="s">
        <v>51</v>
      </c>
      <c r="M86" s="44" t="s">
        <v>52</v>
      </c>
      <c r="N86" s="45" t="s">
        <v>59</v>
      </c>
      <c r="O86" s="54" t="s">
        <v>181</v>
      </c>
      <c r="P86" s="41">
        <f>IF([1]計算!U26=0," ",[1]計算!U26)</f>
        <v>839.08499999999992</v>
      </c>
      <c r="Q86" s="42" t="s">
        <v>160</v>
      </c>
      <c r="R86" s="9" t="s">
        <v>137</v>
      </c>
    </row>
    <row r="87" spans="1:18" ht="15.95" customHeight="1">
      <c r="A87" s="140"/>
      <c r="B87" s="143"/>
      <c r="C87" s="146"/>
      <c r="D87" s="149"/>
      <c r="E87" s="153" t="str">
        <f>IF(ISERROR(VLOOKUP(4,[1]作成!$H$1102:$K$1156,4,FALSE))," ",VLOOKUP(4,[1]作成!$H$1102:$K$1156,4,FALSE))</f>
        <v>ベーコンサラダ</v>
      </c>
      <c r="F87" s="154"/>
      <c r="G87" s="43" t="s">
        <v>84</v>
      </c>
      <c r="H87" s="36"/>
      <c r="I87" s="43" t="s">
        <v>91</v>
      </c>
      <c r="J87" s="43" t="s">
        <v>135</v>
      </c>
      <c r="K87" s="43" t="s">
        <v>182</v>
      </c>
      <c r="L87" s="45"/>
      <c r="M87" s="43" t="s">
        <v>64</v>
      </c>
      <c r="N87" s="45" t="s">
        <v>102</v>
      </c>
      <c r="O87" s="54" t="s">
        <v>183</v>
      </c>
      <c r="P87" s="41">
        <f>IF([1]計算!X26=0," ",[1]計算!X26)</f>
        <v>30.058419999999998</v>
      </c>
      <c r="Q87" s="47" t="s">
        <v>178</v>
      </c>
      <c r="R87" s="9" t="s">
        <v>137</v>
      </c>
    </row>
    <row r="88" spans="1:18" ht="15.95" customHeight="1">
      <c r="A88" s="140"/>
      <c r="B88" s="143"/>
      <c r="C88" s="146"/>
      <c r="D88" s="149"/>
      <c r="E88" s="153" t="str">
        <f>IF(ISERROR(VLOOKUP(5,[1]作成!$H$1102:$K$1156,4,FALSE))," ",VLOOKUP(5,[1]作成!$H$1102:$K$1156,4,FALSE))</f>
        <v>たまごスープ</v>
      </c>
      <c r="F88" s="154"/>
      <c r="G88" s="43" t="s">
        <v>55</v>
      </c>
      <c r="H88" s="36"/>
      <c r="I88" s="44" t="s">
        <v>184</v>
      </c>
      <c r="J88" s="44" t="s">
        <v>185</v>
      </c>
      <c r="K88" s="43" t="s">
        <v>136</v>
      </c>
      <c r="L88" s="45" t="s">
        <v>140</v>
      </c>
      <c r="M88" s="43" t="s">
        <v>118</v>
      </c>
      <c r="N88" s="36"/>
      <c r="O88" s="54" t="s">
        <v>94</v>
      </c>
      <c r="P88" s="41">
        <f>IF([1]計算!Z26=0," ",[1]計算!Z26)</f>
        <v>27.670990000000007</v>
      </c>
      <c r="Q88" s="47" t="s">
        <v>178</v>
      </c>
      <c r="R88" s="9" t="s">
        <v>137</v>
      </c>
    </row>
    <row r="89" spans="1:18" ht="15.95" customHeight="1">
      <c r="A89" s="141"/>
      <c r="B89" s="144"/>
      <c r="C89" s="147"/>
      <c r="D89" s="150"/>
      <c r="E89" s="48" t="str">
        <f>IF(ISERROR(VLOOKUP(6,[1]作成!$H$1102:$K$1156,4,FALSE))," ",VLOOKUP(6,[1]作成!$H$1102:$K$1156,4,FALSE))</f>
        <v>ふりかけ</v>
      </c>
      <c r="F89" s="48" t="str">
        <f>IF(ISERROR(VLOOKUP(7,[1]作成!$H$1102:$K$1156,4,FALSE))," ",VLOOKUP(7,[1]作成!$H$1102:$K$1156,4,FALSE))</f>
        <v xml:space="preserve"> </v>
      </c>
      <c r="G89" s="49" t="s">
        <v>79</v>
      </c>
      <c r="H89" s="50"/>
      <c r="I89" s="51"/>
      <c r="J89" s="51"/>
      <c r="K89" s="49" t="s">
        <v>67</v>
      </c>
      <c r="L89" s="52" t="s">
        <v>57</v>
      </c>
      <c r="M89" s="49" t="s">
        <v>93</v>
      </c>
      <c r="N89" s="50"/>
      <c r="O89" s="68" t="s">
        <v>72</v>
      </c>
      <c r="P89" s="155" t="str">
        <f>IF([1]人数!I32=0," ",[1]人数!I32)</f>
        <v xml:space="preserve"> </v>
      </c>
      <c r="Q89" s="156"/>
      <c r="R89" s="9" t="s">
        <v>137</v>
      </c>
    </row>
    <row r="90" spans="1:18" ht="15.95" customHeight="1">
      <c r="A90" s="139">
        <f>IF([1]人数!$F33=0," ",[1]人数!$F33)</f>
        <v>25</v>
      </c>
      <c r="B90" s="159" t="s">
        <v>34</v>
      </c>
      <c r="C90" s="145" t="str">
        <f>IF(ISERROR(VLOOKUP(1,[1]作成!$H$1157:$K$1211,4,FALSE))," ",VLOOKUP(1,[1]作成!$H$1157:$K$1211,4,FALSE))</f>
        <v>ごはん</v>
      </c>
      <c r="D90" s="148" t="str">
        <f>IF(ISERROR(VLOOKUP(2,[1]作成!$H$1157:$K$1211,4,FALSE))," ",VLOOKUP(2,[1]作成!$H$1157:$K$1211,4,FALSE))</f>
        <v>牛乳</v>
      </c>
      <c r="E90" s="151" t="str">
        <f>IF(ISERROR(VLOOKUP(3,[1]作成!$H$1157:$K$1211,4,FALSE))," ",VLOOKUP(3,[1]作成!$H$1157:$K$1211,4,FALSE))</f>
        <v>さばのごま味噌煮</v>
      </c>
      <c r="F90" s="152"/>
      <c r="G90" s="43" t="s">
        <v>46</v>
      </c>
      <c r="H90" s="58" t="s">
        <v>154</v>
      </c>
      <c r="I90" s="43" t="s">
        <v>48</v>
      </c>
      <c r="J90" s="43" t="s">
        <v>49</v>
      </c>
      <c r="K90" s="43" t="s">
        <v>50</v>
      </c>
      <c r="L90" s="45" t="s">
        <v>92</v>
      </c>
      <c r="M90" s="44" t="s">
        <v>52</v>
      </c>
      <c r="N90" s="36"/>
      <c r="O90" s="54" t="s">
        <v>53</v>
      </c>
      <c r="P90" s="41">
        <f>IF([1]計算!U27=0," ",[1]計算!U27)</f>
        <v>881.52700000000004</v>
      </c>
      <c r="Q90" s="42" t="s">
        <v>35</v>
      </c>
      <c r="R90" s="9" t="s">
        <v>82</v>
      </c>
    </row>
    <row r="91" spans="1:18" ht="15.95" customHeight="1">
      <c r="A91" s="140"/>
      <c r="B91" s="159"/>
      <c r="C91" s="146"/>
      <c r="D91" s="149"/>
      <c r="E91" s="153" t="str">
        <f>IF(ISERROR(VLOOKUP(4,[1]作成!$H$1157:$K$1211,4,FALSE))," ",VLOOKUP(4,[1]作成!$H$1157:$K$1211,4,FALSE))</f>
        <v>ひじきとツナの炒め煮</v>
      </c>
      <c r="F91" s="154"/>
      <c r="G91" s="43" t="s">
        <v>186</v>
      </c>
      <c r="H91" s="36" t="s">
        <v>187</v>
      </c>
      <c r="I91" s="43" t="s">
        <v>176</v>
      </c>
      <c r="J91" s="43" t="s">
        <v>105</v>
      </c>
      <c r="K91" s="43" t="s">
        <v>188</v>
      </c>
      <c r="L91" s="36"/>
      <c r="M91" s="43" t="s">
        <v>59</v>
      </c>
      <c r="N91" s="36"/>
      <c r="O91" s="54" t="s">
        <v>72</v>
      </c>
      <c r="P91" s="41">
        <f>IF([1]計算!X27=0," ",[1]計算!X27)</f>
        <v>35.356449999999981</v>
      </c>
      <c r="Q91" s="47" t="s">
        <v>45</v>
      </c>
      <c r="R91" s="9" t="s">
        <v>137</v>
      </c>
    </row>
    <row r="92" spans="1:18" ht="15.95" customHeight="1">
      <c r="A92" s="140"/>
      <c r="B92" s="159"/>
      <c r="C92" s="146"/>
      <c r="D92" s="149"/>
      <c r="E92" s="153" t="str">
        <f>IF(ISERROR(VLOOKUP(5,[1]作成!$H$1157:$K$1211,4,FALSE))," ",VLOOKUP(5,[1]作成!$H$1157:$K$1211,4,FALSE))</f>
        <v>小松菜と揚げの味噌汁</v>
      </c>
      <c r="F92" s="154"/>
      <c r="G92" s="43" t="s">
        <v>107</v>
      </c>
      <c r="H92" s="36"/>
      <c r="I92" s="44"/>
      <c r="J92" s="44"/>
      <c r="K92" s="43" t="s">
        <v>189</v>
      </c>
      <c r="L92" s="36"/>
      <c r="M92" s="44"/>
      <c r="N92" s="36"/>
      <c r="O92" s="66"/>
      <c r="P92" s="41">
        <f>IF([1]計算!Z27=0," ",[1]計算!Z27)</f>
        <v>33.51420000000001</v>
      </c>
      <c r="Q92" s="47" t="s">
        <v>36</v>
      </c>
      <c r="R92" s="9" t="s">
        <v>127</v>
      </c>
    </row>
    <row r="93" spans="1:18" ht="15.95" customHeight="1">
      <c r="A93" s="141"/>
      <c r="B93" s="159"/>
      <c r="C93" s="147"/>
      <c r="D93" s="150"/>
      <c r="E93" s="56" t="str">
        <f>IF(ISERROR(VLOOKUP(6,[1]作成!$H$1157:$K$1211,4,FALSE))," ",VLOOKUP(6,[1]作成!$H$1157:$K$1211,4,FALSE))</f>
        <v xml:space="preserve"> </v>
      </c>
      <c r="F93" s="48" t="str">
        <f>IF(ISERROR(VLOOKUP(7,[1]作成!$H$1157:$K$1211,4,FALSE))," ",VLOOKUP(7,[1]作成!$H$1157:$K$1211,4,FALSE))</f>
        <v xml:space="preserve"> </v>
      </c>
      <c r="G93" s="157" t="s">
        <v>69</v>
      </c>
      <c r="H93" s="158"/>
      <c r="I93" s="51"/>
      <c r="J93" s="51"/>
      <c r="K93" s="49" t="s">
        <v>63</v>
      </c>
      <c r="L93" s="50"/>
      <c r="M93" s="51"/>
      <c r="N93" s="50"/>
      <c r="O93" s="62"/>
      <c r="P93" s="166" t="str">
        <f>IF([1]人数!I33=0," ",[1]人数!I33)</f>
        <v xml:space="preserve"> </v>
      </c>
      <c r="Q93" s="166"/>
      <c r="R93" s="9" t="s">
        <v>82</v>
      </c>
    </row>
    <row r="94" spans="1:18" ht="15.95" customHeight="1">
      <c r="A94" s="139">
        <f>IF([1]人数!$F34=0," ",[1]人数!$F34)</f>
        <v>26</v>
      </c>
      <c r="B94" s="159" t="s">
        <v>37</v>
      </c>
      <c r="C94" s="145" t="str">
        <f>IF(ISERROR(VLOOKUP(1,[1]作成!$H$1212:$K$1266,4,FALSE))," ",VLOOKUP(1,[1]作成!$H$1212:$K$1266,4,FALSE))</f>
        <v>ゆかりごはん</v>
      </c>
      <c r="D94" s="148" t="str">
        <f>IF(ISERROR(VLOOKUP(2,[1]作成!$H$1212:$K$1266,4,FALSE))," ",VLOOKUP(2,[1]作成!$H$1212:$K$1266,4,FALSE))</f>
        <v>牛乳</v>
      </c>
      <c r="E94" s="151" t="str">
        <f>IF(ISERROR(VLOOKUP(3,[1]作成!$H$1212:$K$1266,4,FALSE))," ",VLOOKUP(3,[1]作成!$H$1212:$K$1266,4,FALSE))</f>
        <v>鶏肉の甘酢からめ</v>
      </c>
      <c r="F94" s="152"/>
      <c r="G94" s="69" t="s">
        <v>89</v>
      </c>
      <c r="H94" s="36"/>
      <c r="I94" s="69" t="s">
        <v>48</v>
      </c>
      <c r="J94" s="70" t="s">
        <v>190</v>
      </c>
      <c r="K94" s="69" t="s">
        <v>50</v>
      </c>
      <c r="L94" t="s">
        <v>123</v>
      </c>
      <c r="M94" s="69" t="s">
        <v>191</v>
      </c>
      <c r="N94" s="36"/>
      <c r="O94" s="70" t="s">
        <v>72</v>
      </c>
      <c r="P94" s="41">
        <f>IF([1]計算!U28=0," ",[1]計算!U28)</f>
        <v>806.24960000000033</v>
      </c>
      <c r="Q94" s="42" t="s">
        <v>38</v>
      </c>
      <c r="R94" s="9" t="s">
        <v>153</v>
      </c>
    </row>
    <row r="95" spans="1:18" ht="15.95" customHeight="1">
      <c r="A95" s="140"/>
      <c r="B95" s="159"/>
      <c r="C95" s="146"/>
      <c r="D95" s="149"/>
      <c r="E95" s="153" t="str">
        <f>IF(ISERROR(VLOOKUP(4,[1]作成!$H$1212:$K$1266,4,FALSE))," ",VLOOKUP(4,[1]作成!$H$1212:$K$1266,4,FALSE))</f>
        <v>冷やしラーメン</v>
      </c>
      <c r="F95" s="154"/>
      <c r="G95" s="71" t="s">
        <v>151</v>
      </c>
      <c r="H95" s="36"/>
      <c r="I95" s="71" t="s">
        <v>155</v>
      </c>
      <c r="J95" s="72" t="s">
        <v>192</v>
      </c>
      <c r="K95" s="71" t="s">
        <v>76</v>
      </c>
      <c r="L95" t="s">
        <v>57</v>
      </c>
      <c r="M95" s="71" t="s">
        <v>102</v>
      </c>
      <c r="N95" s="36"/>
      <c r="O95" s="66"/>
      <c r="P95" s="41">
        <f>IF([1]計算!X28=0," ",[1]計算!X28)</f>
        <v>33.559259999999988</v>
      </c>
      <c r="Q95" s="47" t="s">
        <v>39</v>
      </c>
      <c r="R95" s="9" t="s">
        <v>153</v>
      </c>
    </row>
    <row r="96" spans="1:18" ht="15.95" customHeight="1">
      <c r="A96" s="140"/>
      <c r="B96" s="159"/>
      <c r="C96" s="146"/>
      <c r="D96" s="149"/>
      <c r="E96" s="153" t="str">
        <f>IF(ISERROR(VLOOKUP(5,[1]作成!$H$1212:$K$1266,4,FALSE))," ",VLOOKUP(5,[1]作成!$H$1212:$K$1266,4,FALSE))</f>
        <v xml:space="preserve"> </v>
      </c>
      <c r="F96" s="154"/>
      <c r="G96" s="43"/>
      <c r="H96" s="36"/>
      <c r="I96" s="44"/>
      <c r="J96" s="72" t="s">
        <v>49</v>
      </c>
      <c r="K96" s="71" t="s">
        <v>101</v>
      </c>
      <c r="L96" t="s">
        <v>136</v>
      </c>
      <c r="M96" s="71" t="s">
        <v>59</v>
      </c>
      <c r="N96" s="36"/>
      <c r="O96" s="66"/>
      <c r="P96" s="41">
        <f>IF([1]計算!Z28=0," ",[1]計算!Z28)</f>
        <v>17.410650000000004</v>
      </c>
      <c r="Q96" s="47" t="s">
        <v>36</v>
      </c>
      <c r="R96" s="9" t="s">
        <v>82</v>
      </c>
    </row>
    <row r="97" spans="1:18" ht="15.95" customHeight="1">
      <c r="A97" s="141"/>
      <c r="B97" s="159"/>
      <c r="C97" s="147"/>
      <c r="D97" s="150"/>
      <c r="E97" s="56" t="str">
        <f>IF(ISERROR(VLOOKUP(6,[1]作成!$H$1212:$K$1266,4,FALSE))," ",VLOOKUP(6,[1]作成!$H$1212:$K$1266,4,FALSE))</f>
        <v xml:space="preserve"> </v>
      </c>
      <c r="F97" s="48" t="str">
        <f>IF(ISERROR(VLOOKUP(7,[1]作成!$H$1212:$K$1266,4,FALSE))," ",VLOOKUP(7,[1]作成!$H$1212:$K$1266,4,FALSE))</f>
        <v xml:space="preserve"> </v>
      </c>
      <c r="G97" s="51"/>
      <c r="H97" s="50"/>
      <c r="I97" s="51"/>
      <c r="J97" s="62"/>
      <c r="K97" s="73" t="s">
        <v>63</v>
      </c>
      <c r="L97" s="50"/>
      <c r="M97" s="73" t="s">
        <v>193</v>
      </c>
      <c r="N97" s="74"/>
      <c r="O97" s="62"/>
      <c r="P97" s="155" t="str">
        <f>IF([1]人数!I34=0," ",[1]人数!I34)</f>
        <v xml:space="preserve"> </v>
      </c>
      <c r="Q97" s="156"/>
      <c r="R97" s="9" t="s">
        <v>153</v>
      </c>
    </row>
    <row r="98" spans="1:18" ht="15.95" customHeight="1">
      <c r="A98" s="139">
        <f>IF([1]人数!$F35=0," ",[1]人数!$F35)</f>
        <v>27</v>
      </c>
      <c r="B98" s="159" t="s">
        <v>40</v>
      </c>
      <c r="C98" s="145" t="str">
        <f>IF(ISERROR(VLOOKUP(1,[1]作成!$H$1267:$K$1321,4,FALSE))," ",VLOOKUP(1,[1]作成!$H$1267:$K$1321,4,FALSE))</f>
        <v>麦飯</v>
      </c>
      <c r="D98" s="148" t="str">
        <f>IF(ISERROR(VLOOKUP(2,[1]作成!$H$1267:$K$1321,4,FALSE))," ",VLOOKUP(2,[1]作成!$H$1267:$K$1321,4,FALSE))</f>
        <v>牛乳</v>
      </c>
      <c r="E98" s="151" t="str">
        <f>IF(ISERROR(VLOOKUP(3,[1]作成!$H$1267:$K$1321,4,FALSE))," ",VLOOKUP(3,[1]作成!$H$1267:$K$1321,4,FALSE))</f>
        <v>そぼろビビンバ</v>
      </c>
      <c r="F98" s="152"/>
      <c r="G98" s="43" t="s">
        <v>73</v>
      </c>
      <c r="H98" s="58" t="s">
        <v>79</v>
      </c>
      <c r="I98" s="44" t="s">
        <v>194</v>
      </c>
      <c r="J98" s="43" t="s">
        <v>49</v>
      </c>
      <c r="K98" s="43" t="s">
        <v>57</v>
      </c>
      <c r="L98" s="45" t="s">
        <v>195</v>
      </c>
      <c r="M98" s="44" t="s">
        <v>110</v>
      </c>
      <c r="N98" s="45" t="s">
        <v>175</v>
      </c>
      <c r="O98" s="54" t="s">
        <v>81</v>
      </c>
      <c r="P98" s="41">
        <f>IF([1]計算!U29=0," ",[1]計算!U29)</f>
        <v>848.8684999999997</v>
      </c>
      <c r="Q98" s="42" t="s">
        <v>41</v>
      </c>
      <c r="R98" s="9" t="s">
        <v>103</v>
      </c>
    </row>
    <row r="99" spans="1:18" ht="15.95" customHeight="1">
      <c r="A99" s="140"/>
      <c r="B99" s="159"/>
      <c r="C99" s="146"/>
      <c r="D99" s="149"/>
      <c r="E99" s="153" t="str">
        <f>IF(ISERROR(VLOOKUP(4,[1]作成!$H$1267:$K$1321,4,FALSE))," ",VLOOKUP(4,[1]作成!$H$1267:$K$1321,4,FALSE))</f>
        <v>春雨サンラータン</v>
      </c>
      <c r="F99" s="154"/>
      <c r="G99" s="43" t="s">
        <v>55</v>
      </c>
      <c r="H99" s="36"/>
      <c r="I99" s="44"/>
      <c r="J99" s="43" t="s">
        <v>105</v>
      </c>
      <c r="K99" s="43" t="s">
        <v>97</v>
      </c>
      <c r="L99" s="36"/>
      <c r="M99" s="43" t="s">
        <v>59</v>
      </c>
      <c r="N99" s="36"/>
      <c r="O99" s="54" t="s">
        <v>72</v>
      </c>
      <c r="P99" s="41">
        <f>IF([1]計算!X29=0," ",[1]計算!X29)</f>
        <v>34.134430000000009</v>
      </c>
      <c r="Q99" s="47" t="s">
        <v>42</v>
      </c>
      <c r="R99" s="9" t="s">
        <v>103</v>
      </c>
    </row>
    <row r="100" spans="1:18" ht="15.95" customHeight="1">
      <c r="A100" s="140"/>
      <c r="B100" s="159"/>
      <c r="C100" s="146"/>
      <c r="D100" s="149"/>
      <c r="E100" s="153" t="str">
        <f>IF(ISERROR(VLOOKUP(5,[1]作成!$H$1267:$K$1321,4,FALSE))," ",VLOOKUP(5,[1]作成!$H$1267:$K$1321,4,FALSE))</f>
        <v>フルーツ杏仁</v>
      </c>
      <c r="F100" s="154"/>
      <c r="G100" s="43" t="s">
        <v>196</v>
      </c>
      <c r="H100" s="36"/>
      <c r="I100" s="44"/>
      <c r="J100" s="43" t="s">
        <v>135</v>
      </c>
      <c r="K100" s="43" t="s">
        <v>123</v>
      </c>
      <c r="L100" s="36"/>
      <c r="M100" s="43" t="s">
        <v>102</v>
      </c>
      <c r="N100" s="36"/>
      <c r="O100" s="66"/>
      <c r="P100" s="41">
        <f>IF([1]計算!Z29=0," ",[1]計算!Z29)</f>
        <v>23.291519999999998</v>
      </c>
      <c r="Q100" s="47" t="s">
        <v>42</v>
      </c>
      <c r="R100" s="9" t="s">
        <v>103</v>
      </c>
    </row>
    <row r="101" spans="1:18" ht="15.95" customHeight="1">
      <c r="A101" s="141"/>
      <c r="B101" s="159"/>
      <c r="C101" s="147"/>
      <c r="D101" s="150"/>
      <c r="E101" s="56" t="str">
        <f>IF(ISERROR(VLOOKUP(6,[1]作成!$H$1267:$K$1321,4,FALSE))," ",VLOOKUP(6,[1]作成!$H$1267:$K$1321,4,FALSE))</f>
        <v xml:space="preserve"> </v>
      </c>
      <c r="F101" s="48" t="str">
        <f>IF(ISERROR(VLOOKUP(7,[1]作成!$H$1267:$K$1321,4,FALSE))," ",VLOOKUP(7,[1]作成!$H$1267:$K$1321,4,FALSE))</f>
        <v xml:space="preserve"> </v>
      </c>
      <c r="G101" s="49" t="s">
        <v>89</v>
      </c>
      <c r="H101" s="50"/>
      <c r="I101" s="51"/>
      <c r="J101" s="51"/>
      <c r="K101" s="49" t="s">
        <v>140</v>
      </c>
      <c r="L101" s="50"/>
      <c r="M101" s="49" t="s">
        <v>197</v>
      </c>
      <c r="N101" s="50"/>
      <c r="O101" s="62"/>
      <c r="P101" s="166" t="str">
        <f>IF([1]人数!I35=0," ",[1]人数!I35)</f>
        <v xml:space="preserve"> </v>
      </c>
      <c r="Q101" s="166"/>
      <c r="R101" s="9" t="s">
        <v>103</v>
      </c>
    </row>
    <row r="102" spans="1:18" ht="15.95" customHeight="1">
      <c r="A102" s="139">
        <f>IF([1]人数!$F36=0," ",[1]人数!$F36)</f>
        <v>28</v>
      </c>
      <c r="B102" s="142" t="s">
        <v>43</v>
      </c>
      <c r="C102" s="145" t="str">
        <f>IF(ISERROR(VLOOKUP(1,[1]作成!$H$1322:$K$1376,4,FALSE))," ",VLOOKUP(1,[1]作成!$H$1322:$K$1376,4,FALSE))</f>
        <v>ごはん</v>
      </c>
      <c r="D102" s="148" t="str">
        <f>IF(ISERROR(VLOOKUP(2,[1]作成!$H$1322:$K$1376,4,FALSE))," ",VLOOKUP(2,[1]作成!$H$1322:$K$1376,4,FALSE))</f>
        <v>牛乳</v>
      </c>
      <c r="E102" s="151" t="str">
        <f>IF(ISERROR(VLOOKUP(3,[1]作成!$H$1322:$K$1376,4,FALSE))," ",VLOOKUP(3,[1]作成!$H$1322:$K$1376,4,FALSE))</f>
        <v>竹輪のかわり揚げ</v>
      </c>
      <c r="F102" s="152"/>
      <c r="G102" s="43" t="s">
        <v>198</v>
      </c>
      <c r="H102" s="58" t="s">
        <v>89</v>
      </c>
      <c r="I102" s="43" t="s">
        <v>48</v>
      </c>
      <c r="J102" s="43" t="s">
        <v>49</v>
      </c>
      <c r="K102" s="43" t="s">
        <v>199</v>
      </c>
      <c r="L102" s="45" t="s">
        <v>63</v>
      </c>
      <c r="M102" s="55" t="s">
        <v>52</v>
      </c>
      <c r="N102" s="60"/>
      <c r="O102" s="54" t="s">
        <v>53</v>
      </c>
      <c r="P102" s="41">
        <f>IF([1]計算!U30=0," ",[1]計算!U30)</f>
        <v>869.03949999999986</v>
      </c>
      <c r="Q102" s="42" t="s">
        <v>44</v>
      </c>
      <c r="R102" s="9" t="s">
        <v>137</v>
      </c>
    </row>
    <row r="103" spans="1:18" ht="15.95" customHeight="1">
      <c r="A103" s="140"/>
      <c r="B103" s="143"/>
      <c r="C103" s="146"/>
      <c r="D103" s="149"/>
      <c r="E103" s="153" t="str">
        <f>IF(ISERROR(VLOOKUP(4,[1]作成!$H$1322:$K$1376,4,FALSE))," ",VLOOKUP(4,[1]作成!$H$1322:$K$1376,4,FALSE))</f>
        <v>江戸っ子煮</v>
      </c>
      <c r="F103" s="154"/>
      <c r="G103" s="43" t="s">
        <v>200</v>
      </c>
      <c r="H103" s="58" t="s">
        <v>139</v>
      </c>
      <c r="I103" s="43" t="s">
        <v>201</v>
      </c>
      <c r="J103" s="55"/>
      <c r="K103" s="43" t="s">
        <v>76</v>
      </c>
      <c r="L103" s="45" t="s">
        <v>57</v>
      </c>
      <c r="M103" s="43" t="s">
        <v>118</v>
      </c>
      <c r="N103" s="60"/>
      <c r="O103" s="54" t="s">
        <v>72</v>
      </c>
      <c r="P103" s="41">
        <f>IF([1]計算!X30=0," ",[1]計算!X30)</f>
        <v>35.962200000000003</v>
      </c>
      <c r="Q103" s="47" t="s">
        <v>78</v>
      </c>
      <c r="R103" s="9" t="s">
        <v>2</v>
      </c>
    </row>
    <row r="104" spans="1:18" ht="15.95" customHeight="1">
      <c r="A104" s="140"/>
      <c r="B104" s="143"/>
      <c r="C104" s="146"/>
      <c r="D104" s="149"/>
      <c r="E104" s="153" t="str">
        <f>IF(ISERROR(VLOOKUP(5,[1]作成!$H$1322:$K$1376,4,FALSE))," ",VLOOKUP(5,[1]作成!$H$1322:$K$1376,4,FALSE))</f>
        <v>さつま汁</v>
      </c>
      <c r="F104" s="154"/>
      <c r="G104" s="43" t="s">
        <v>73</v>
      </c>
      <c r="H104" s="58" t="s">
        <v>107</v>
      </c>
      <c r="I104" s="43" t="s">
        <v>202</v>
      </c>
      <c r="J104" s="55"/>
      <c r="K104" s="43" t="s">
        <v>203</v>
      </c>
      <c r="L104" s="60"/>
      <c r="M104" s="43" t="s">
        <v>59</v>
      </c>
      <c r="N104" s="60"/>
      <c r="O104" s="46"/>
      <c r="P104" s="41">
        <f>IF([1]計算!Z30=0," ",[1]計算!Z30)</f>
        <v>23.906700000000001</v>
      </c>
      <c r="Q104" s="47" t="s">
        <v>60</v>
      </c>
      <c r="R104" s="9" t="s">
        <v>2</v>
      </c>
    </row>
    <row r="105" spans="1:18" ht="15.95" customHeight="1">
      <c r="A105" s="141"/>
      <c r="B105" s="144"/>
      <c r="C105" s="147"/>
      <c r="D105" s="150"/>
      <c r="E105" s="56" t="str">
        <f>IF(ISERROR(VLOOKUP(6,[1]作成!$H$1322:$K$1376,4,FALSE))," ",VLOOKUP(6,[1]作成!$H$1322:$K$1376,4,FALSE))</f>
        <v xml:space="preserve"> </v>
      </c>
      <c r="F105" s="48" t="str">
        <f>IF(ISERROR(VLOOKUP(7,[1]作成!$H$1322:$K$1376,4,FALSE))," ",VLOOKUP(7,[1]作成!$H$1322:$K$1376,4,FALSE))</f>
        <v xml:space="preserve"> </v>
      </c>
      <c r="G105" s="49" t="s">
        <v>204</v>
      </c>
      <c r="H105" s="65"/>
      <c r="I105" s="57"/>
      <c r="J105" s="57"/>
      <c r="K105" s="49" t="s">
        <v>58</v>
      </c>
      <c r="L105" s="65"/>
      <c r="M105" s="49" t="s">
        <v>64</v>
      </c>
      <c r="N105" s="65"/>
      <c r="O105" s="53"/>
      <c r="P105" s="166" t="str">
        <f>IF([1]人数!I36=0," ",[1]人数!I36)</f>
        <v xml:space="preserve"> </v>
      </c>
      <c r="Q105" s="166"/>
      <c r="R105" s="9" t="s">
        <v>10</v>
      </c>
    </row>
    <row r="106" spans="1:18" ht="15.95" hidden="1" customHeight="1">
      <c r="A106" s="120" t="str">
        <f>IF([1]人数!$F37=0," ",[1]人数!$F37)</f>
        <v xml:space="preserve"> </v>
      </c>
      <c r="B106" s="123" t="s">
        <v>30</v>
      </c>
      <c r="C106" s="126" t="str">
        <f>IF(ISERROR(VLOOKUP(1,[1]作成!$H$1377:$K$1431,4,FALSE))," ",VLOOKUP(1,[1]作成!$H$1377:$K$1431,4,FALSE))</f>
        <v xml:space="preserve"> </v>
      </c>
      <c r="D106" s="129" t="str">
        <f>IF(ISERROR(VLOOKUP(2,[1]作成!$H$1377:$K$1431,4,FALSE))," ",VLOOKUP(2,[1]作成!$H$1377:$K$1431,4,FALSE))</f>
        <v xml:space="preserve"> </v>
      </c>
      <c r="E106" s="132" t="str">
        <f>IF(ISERROR(VLOOKUP(3,[1]作成!$H$1377:$K$1431,4,FALSE))," ",VLOOKUP(3,[1]作成!$H$1377:$K$1431,4,FALSE))</f>
        <v xml:space="preserve"> </v>
      </c>
      <c r="F106" s="133"/>
      <c r="G106" s="75"/>
      <c r="H106" s="33"/>
      <c r="I106" s="33"/>
      <c r="J106" s="75"/>
      <c r="K106" s="75"/>
      <c r="L106" s="33"/>
      <c r="M106" s="75"/>
      <c r="N106" s="33"/>
      <c r="O106" s="33"/>
      <c r="P106" s="17" t="str">
        <f>IF([1]計算!U31=0," ",[1]計算!U31)</f>
        <v xml:space="preserve"> </v>
      </c>
      <c r="Q106" s="18" t="s">
        <v>54</v>
      </c>
    </row>
    <row r="107" spans="1:18" ht="15.95" hidden="1" customHeight="1">
      <c r="A107" s="121"/>
      <c r="B107" s="124"/>
      <c r="C107" s="127"/>
      <c r="D107" s="130"/>
      <c r="E107" s="134" t="str">
        <f>IF(ISERROR(VLOOKUP(4,[1]作成!$H$1377:$K$1431,4,FALSE))," ",VLOOKUP(4,[1]作成!$H$1377:$K$1431,4,FALSE))</f>
        <v xml:space="preserve"> </v>
      </c>
      <c r="F107" s="135"/>
      <c r="G107" s="76"/>
      <c r="H107" s="23"/>
      <c r="I107" s="23"/>
      <c r="J107" s="76"/>
      <c r="K107" s="76"/>
      <c r="L107" s="23"/>
      <c r="M107" s="76"/>
      <c r="N107" s="23"/>
      <c r="O107" s="23"/>
      <c r="P107" s="17" t="str">
        <f>IF([1]計算!X31=0," ",[1]計算!X31)</f>
        <v xml:space="preserve"> </v>
      </c>
      <c r="Q107" s="22" t="s">
        <v>78</v>
      </c>
    </row>
    <row r="108" spans="1:18" ht="15.95" hidden="1" customHeight="1">
      <c r="A108" s="121"/>
      <c r="B108" s="124"/>
      <c r="C108" s="127"/>
      <c r="D108" s="130"/>
      <c r="E108" s="134" t="str">
        <f>IF(ISERROR(VLOOKUP(5,[1]作成!$H$1377:$K$1431,4,FALSE))," ",VLOOKUP(5,[1]作成!$H$1377:$K$1431,4,FALSE))</f>
        <v xml:space="preserve"> </v>
      </c>
      <c r="F108" s="135"/>
      <c r="G108" s="76"/>
      <c r="H108" s="23"/>
      <c r="I108" s="23"/>
      <c r="J108" s="76"/>
      <c r="K108" s="76"/>
      <c r="L108" s="23"/>
      <c r="M108" s="76"/>
      <c r="N108" s="23"/>
      <c r="O108" s="23"/>
      <c r="P108" s="17" t="str">
        <f>IF([1]計算!Z31=0," ",[1]計算!Z31)</f>
        <v xml:space="preserve"> </v>
      </c>
      <c r="Q108" s="22" t="s">
        <v>78</v>
      </c>
    </row>
    <row r="109" spans="1:18" ht="15.95" hidden="1" customHeight="1">
      <c r="A109" s="122"/>
      <c r="B109" s="125"/>
      <c r="C109" s="128"/>
      <c r="D109" s="131"/>
      <c r="E109" s="26" t="str">
        <f>IF(ISERROR(VLOOKUP(6,[1]作成!$H$1377:$K$1431,4,FALSE))," ",VLOOKUP(6,[1]作成!$H$1377:$K$1431,4,FALSE))</f>
        <v xml:space="preserve"> </v>
      </c>
      <c r="F109" s="27" t="str">
        <f>IF(ISERROR(VLOOKUP(7,[1]作成!$H$1377:$K$1431,4,FALSE))," ",VLOOKUP(7,[1]作成!$H$1377:$K$1431,4,FALSE))</f>
        <v xml:space="preserve"> </v>
      </c>
      <c r="G109" s="77"/>
      <c r="H109" s="32"/>
      <c r="I109" s="32"/>
      <c r="J109" s="77"/>
      <c r="K109" s="77"/>
      <c r="L109" s="32"/>
      <c r="M109" s="77"/>
      <c r="N109" s="32"/>
      <c r="O109" s="32"/>
      <c r="P109" s="167" t="str">
        <f>IF([1]人数!I37=0," ",[1]人数!I37)</f>
        <v xml:space="preserve"> </v>
      </c>
      <c r="Q109" s="167"/>
    </row>
    <row r="110" spans="1:18" ht="15.95" customHeight="1">
      <c r="A110" s="9"/>
      <c r="B110" s="9"/>
      <c r="C110" s="78"/>
      <c r="D110" s="9"/>
      <c r="E110" s="9"/>
      <c r="F110" s="9"/>
      <c r="P110" s="9"/>
      <c r="Q110" s="9"/>
      <c r="R110" s="9" t="s">
        <v>2</v>
      </c>
    </row>
    <row r="111" spans="1:18" ht="15.95" customHeight="1">
      <c r="A111" s="9"/>
      <c r="B111" s="9"/>
      <c r="C111" s="78"/>
      <c r="D111" s="9"/>
      <c r="E111" s="9"/>
      <c r="F111" s="9"/>
      <c r="P111" s="9"/>
      <c r="Q111" s="9"/>
      <c r="R111" s="9" t="s">
        <v>205</v>
      </c>
    </row>
    <row r="112" spans="1:18" ht="15.95" customHeight="1">
      <c r="A112" s="9"/>
      <c r="B112" s="9"/>
      <c r="C112" s="78"/>
      <c r="D112" s="9"/>
      <c r="E112" s="9"/>
      <c r="F112" s="9"/>
      <c r="P112" s="9"/>
      <c r="Q112" s="9"/>
      <c r="R112" s="9" t="s">
        <v>206</v>
      </c>
    </row>
    <row r="113" spans="1:18" ht="15.95" customHeight="1">
      <c r="A113" s="9"/>
      <c r="B113" s="9"/>
      <c r="C113" s="78"/>
      <c r="D113" s="9"/>
      <c r="E113" s="9"/>
      <c r="F113" s="9"/>
      <c r="P113" s="9"/>
      <c r="Q113" s="9"/>
      <c r="R113" s="9" t="s">
        <v>2</v>
      </c>
    </row>
    <row r="114" spans="1:18" ht="15.95" customHeight="1">
      <c r="A114" s="9"/>
      <c r="B114" s="9"/>
      <c r="C114" s="78"/>
      <c r="D114" s="9"/>
      <c r="E114" s="9"/>
      <c r="F114" s="9"/>
      <c r="P114" s="9"/>
      <c r="Q114" s="9"/>
      <c r="R114" s="9" t="s">
        <v>10</v>
      </c>
    </row>
    <row r="115" spans="1:18" ht="15.95" customHeight="1">
      <c r="A115" s="9"/>
      <c r="B115" s="9"/>
      <c r="C115" s="78"/>
      <c r="D115" s="9"/>
      <c r="E115" s="9"/>
      <c r="F115" s="9"/>
      <c r="P115" s="9"/>
      <c r="Q115" s="9"/>
      <c r="R115" s="9" t="s">
        <v>127</v>
      </c>
    </row>
    <row r="116" spans="1:18" ht="15.95" customHeight="1">
      <c r="A116" s="9"/>
      <c r="B116" s="9"/>
      <c r="C116" s="78"/>
      <c r="D116" s="9"/>
      <c r="E116" s="9"/>
      <c r="F116" s="9"/>
      <c r="P116" s="9"/>
      <c r="Q116" s="9"/>
      <c r="R116" s="9" t="s">
        <v>127</v>
      </c>
    </row>
    <row r="117" spans="1:18" ht="15.95" customHeight="1">
      <c r="A117" s="9"/>
      <c r="B117" s="9"/>
      <c r="C117" s="78"/>
      <c r="D117" s="9"/>
      <c r="E117" s="9"/>
      <c r="F117" s="9"/>
      <c r="P117" s="9"/>
      <c r="Q117" s="9"/>
      <c r="R117" s="9" t="s">
        <v>2</v>
      </c>
    </row>
    <row r="118" spans="1:18" ht="15.95" customHeight="1">
      <c r="A118" s="9"/>
      <c r="B118" s="9"/>
      <c r="C118" s="78"/>
      <c r="D118" s="9"/>
      <c r="E118" s="9"/>
      <c r="F118" s="9"/>
      <c r="P118" s="9"/>
      <c r="Q118" s="9"/>
      <c r="R118" s="9" t="s">
        <v>207</v>
      </c>
    </row>
    <row r="119" spans="1:18" ht="15.95" customHeight="1">
      <c r="A119" s="9"/>
      <c r="B119" s="9"/>
      <c r="C119" s="78"/>
      <c r="D119" s="9"/>
      <c r="E119" s="9"/>
      <c r="F119" s="9"/>
      <c r="P119" s="9"/>
      <c r="Q119" s="9"/>
      <c r="R119" s="9" t="s">
        <v>2</v>
      </c>
    </row>
    <row r="120" spans="1:18" ht="15.95" customHeight="1">
      <c r="A120" s="9"/>
      <c r="B120" s="9"/>
      <c r="C120" s="78"/>
      <c r="D120" s="9"/>
      <c r="E120" s="9"/>
      <c r="F120" s="9"/>
      <c r="P120" s="9"/>
      <c r="Q120" s="9"/>
      <c r="R120" s="9" t="s">
        <v>2</v>
      </c>
    </row>
    <row r="121" spans="1:18" ht="15.95" customHeight="1">
      <c r="A121" s="9"/>
      <c r="B121" s="9"/>
      <c r="C121" s="78"/>
      <c r="D121" s="9"/>
      <c r="E121" s="9"/>
      <c r="F121" s="9"/>
      <c r="P121" s="9"/>
      <c r="Q121" s="9"/>
      <c r="R121" s="9" t="s">
        <v>2</v>
      </c>
    </row>
    <row r="122" spans="1:18" ht="15.95" customHeight="1">
      <c r="A122" s="9"/>
      <c r="B122" s="9"/>
      <c r="C122" s="78"/>
      <c r="D122" s="9"/>
      <c r="E122" s="9"/>
      <c r="F122" s="9"/>
      <c r="P122" s="9"/>
      <c r="Q122" s="9"/>
      <c r="R122" s="9" t="s">
        <v>2</v>
      </c>
    </row>
    <row r="123" spans="1:18" ht="15.95" customHeight="1">
      <c r="A123" s="9"/>
      <c r="B123" s="9"/>
      <c r="C123" s="78"/>
      <c r="D123" s="9"/>
      <c r="E123" s="9"/>
      <c r="F123" s="9"/>
      <c r="P123" s="9"/>
      <c r="Q123" s="9"/>
      <c r="R123" s="9" t="s">
        <v>2</v>
      </c>
    </row>
    <row r="124" spans="1:18" ht="15.95" customHeight="1">
      <c r="A124" s="9"/>
      <c r="B124" s="9"/>
      <c r="C124" s="78"/>
      <c r="D124" s="9"/>
      <c r="E124" s="9"/>
      <c r="F124" s="9"/>
      <c r="P124" s="9"/>
      <c r="Q124" s="9"/>
      <c r="R124" s="9" t="s">
        <v>127</v>
      </c>
    </row>
    <row r="125" spans="1:18" ht="15.95" customHeight="1">
      <c r="A125" s="9"/>
      <c r="B125" s="9"/>
      <c r="C125" s="78"/>
      <c r="D125" s="9"/>
      <c r="E125" s="9"/>
      <c r="F125" s="9"/>
      <c r="P125" s="9"/>
      <c r="Q125" s="9"/>
      <c r="R125" s="9" t="s">
        <v>2</v>
      </c>
    </row>
    <row r="126" spans="1:18" ht="15.95" customHeight="1">
      <c r="A126" s="9"/>
      <c r="B126" s="9"/>
      <c r="C126" s="78"/>
      <c r="D126" s="9"/>
      <c r="E126" s="9"/>
      <c r="F126" s="9"/>
      <c r="P126" s="9"/>
      <c r="Q126" s="9"/>
      <c r="R126" s="9" t="s">
        <v>2</v>
      </c>
    </row>
    <row r="127" spans="1:18" ht="15.95" customHeight="1">
      <c r="A127" s="9"/>
      <c r="B127" s="9"/>
      <c r="C127" s="78"/>
      <c r="D127" s="9"/>
      <c r="E127" s="9"/>
      <c r="F127" s="9"/>
      <c r="P127" s="9"/>
      <c r="Q127" s="9"/>
      <c r="R127" s="9" t="s">
        <v>2</v>
      </c>
    </row>
    <row r="128" spans="1:18" ht="15.95" hidden="1" customHeight="1">
      <c r="A128" s="9"/>
      <c r="B128" s="9"/>
      <c r="C128" s="78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78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78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78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237"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89:Q89"/>
    <mergeCell ref="A90:A93"/>
    <mergeCell ref="B90:B93"/>
    <mergeCell ref="C90:C93"/>
    <mergeCell ref="D90:D93"/>
    <mergeCell ref="E90:F90"/>
    <mergeCell ref="E91:F91"/>
    <mergeCell ref="E92:F92"/>
    <mergeCell ref="G93:H93"/>
    <mergeCell ref="P93:Q93"/>
    <mergeCell ref="A86:A89"/>
    <mergeCell ref="B86:B89"/>
    <mergeCell ref="C86:C89"/>
    <mergeCell ref="D86:D89"/>
    <mergeCell ref="E86:F86"/>
    <mergeCell ref="E87:F87"/>
    <mergeCell ref="E88:F88"/>
    <mergeCell ref="P81:Q81"/>
    <mergeCell ref="A82:A85"/>
    <mergeCell ref="B82:B85"/>
    <mergeCell ref="C82:C85"/>
    <mergeCell ref="D82:D85"/>
    <mergeCell ref="E82:F82"/>
    <mergeCell ref="E83:F83"/>
    <mergeCell ref="E84:F84"/>
    <mergeCell ref="M85:N85"/>
    <mergeCell ref="P85:Q85"/>
    <mergeCell ref="A78:A81"/>
    <mergeCell ref="B78:B81"/>
    <mergeCell ref="C78:C81"/>
    <mergeCell ref="D78:D81"/>
    <mergeCell ref="E78:F78"/>
    <mergeCell ref="E79:F79"/>
    <mergeCell ref="E80:F80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49:Q49"/>
    <mergeCell ref="A50:A53"/>
    <mergeCell ref="B50:B53"/>
    <mergeCell ref="C50:C53"/>
    <mergeCell ref="D50:D53"/>
    <mergeCell ref="E50:F50"/>
    <mergeCell ref="E51:F51"/>
    <mergeCell ref="G51:H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M33:N33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G30:H30"/>
    <mergeCell ref="E31:F31"/>
    <mergeCell ref="E32:F32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A6:A9"/>
    <mergeCell ref="B6:B9"/>
    <mergeCell ref="C6:C9"/>
    <mergeCell ref="D6:D9"/>
    <mergeCell ref="E6:F6"/>
    <mergeCell ref="E7:F7"/>
    <mergeCell ref="E8:F8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P2:Q2"/>
    <mergeCell ref="G3:H3"/>
    <mergeCell ref="K3:L3"/>
    <mergeCell ref="M3:N3"/>
    <mergeCell ref="P3:Q3"/>
    <mergeCell ref="C4:C5"/>
    <mergeCell ref="D4:D5"/>
    <mergeCell ref="E4:F5"/>
    <mergeCell ref="G4:H5"/>
    <mergeCell ref="I4:I5"/>
    <mergeCell ref="M4:N5"/>
    <mergeCell ref="O4:O5"/>
    <mergeCell ref="P4:Q4"/>
    <mergeCell ref="P5:Q5"/>
    <mergeCell ref="A1:D1"/>
    <mergeCell ref="J1:M1"/>
    <mergeCell ref="A2:A5"/>
    <mergeCell ref="B2:B5"/>
    <mergeCell ref="C2:F3"/>
    <mergeCell ref="G2:I2"/>
    <mergeCell ref="J2:L2"/>
    <mergeCell ref="M2:O2"/>
    <mergeCell ref="J4:J5"/>
    <mergeCell ref="K4:L5"/>
  </mergeCells>
  <phoneticPr fontId="3"/>
  <pageMargins left="0.51181102362204722" right="0.31496062992125984" top="0.55118110236220474" bottom="0.15748031496062992" header="0.31496062992125984" footer="0.31496062992125984"/>
  <pageSetup paperSize="9" scale="52" orientation="portrait" verticalDpi="300" r:id="rId1"/>
  <rowBreaks count="1" manualBreakCount="1">
    <brk id="11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2019-05-25T01:21:13Z</cp:lastPrinted>
  <dcterms:created xsi:type="dcterms:W3CDTF">2019-05-25T00:59:30Z</dcterms:created>
  <dcterms:modified xsi:type="dcterms:W3CDTF">2019-05-27T02:17:39Z</dcterms:modified>
</cp:coreProperties>
</file>