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○給食献立\H31献立\中学校\"/>
    </mc:Choice>
  </mc:AlternateContent>
  <bookViews>
    <workbookView xWindow="0" yWindow="0" windowWidth="18030" windowHeight="10110"/>
  </bookViews>
  <sheets>
    <sheet name="家庭配布" sheetId="1" r:id="rId1"/>
  </sheets>
  <externalReferences>
    <externalReference r:id="rId2"/>
  </externalReferences>
  <definedNames>
    <definedName name="_xlnm._FilterDatabase" localSheetId="0" hidden="1">家庭配布!$R$1:$R$131</definedName>
    <definedName name="_xlnm.Print_Area" localSheetId="0">家庭配布!$A$1:$Q$131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9" i="1" l="1"/>
  <c r="F109" i="1"/>
  <c r="E109" i="1"/>
  <c r="P108" i="1"/>
  <c r="E108" i="1"/>
  <c r="P107" i="1"/>
  <c r="E107" i="1"/>
  <c r="P106" i="1"/>
  <c r="E106" i="1"/>
  <c r="D106" i="1"/>
  <c r="C106" i="1"/>
  <c r="P105" i="1"/>
  <c r="F105" i="1"/>
  <c r="E105" i="1"/>
  <c r="P104" i="1"/>
  <c r="E104" i="1"/>
  <c r="P103" i="1"/>
  <c r="E103" i="1"/>
  <c r="P102" i="1"/>
  <c r="E102" i="1"/>
  <c r="D102" i="1"/>
  <c r="C102" i="1"/>
  <c r="P101" i="1"/>
  <c r="F101" i="1"/>
  <c r="E101" i="1"/>
  <c r="P100" i="1"/>
  <c r="E100" i="1"/>
  <c r="P99" i="1"/>
  <c r="E99" i="1"/>
  <c r="P98" i="1"/>
  <c r="E98" i="1"/>
  <c r="D98" i="1"/>
  <c r="C98" i="1"/>
  <c r="P97" i="1"/>
  <c r="F97" i="1"/>
  <c r="E97" i="1"/>
  <c r="P96" i="1"/>
  <c r="E96" i="1"/>
  <c r="P95" i="1"/>
  <c r="E95" i="1"/>
  <c r="P94" i="1"/>
  <c r="E94" i="1"/>
  <c r="D94" i="1"/>
  <c r="C94" i="1"/>
  <c r="P93" i="1"/>
  <c r="F93" i="1"/>
  <c r="E93" i="1"/>
  <c r="P92" i="1"/>
  <c r="E92" i="1"/>
  <c r="P91" i="1"/>
  <c r="E91" i="1"/>
  <c r="P90" i="1"/>
  <c r="E90" i="1"/>
  <c r="D90" i="1"/>
  <c r="C90" i="1"/>
  <c r="P89" i="1"/>
  <c r="F89" i="1"/>
  <c r="E89" i="1"/>
  <c r="P88" i="1"/>
  <c r="E88" i="1"/>
  <c r="P87" i="1"/>
  <c r="E87" i="1"/>
  <c r="P86" i="1"/>
  <c r="E86" i="1"/>
  <c r="D86" i="1"/>
  <c r="C86" i="1"/>
  <c r="P85" i="1"/>
  <c r="F85" i="1"/>
  <c r="E85" i="1"/>
  <c r="P84" i="1"/>
  <c r="E84" i="1"/>
  <c r="P83" i="1"/>
  <c r="E83" i="1"/>
  <c r="P82" i="1"/>
  <c r="E82" i="1"/>
  <c r="D82" i="1"/>
  <c r="C82" i="1"/>
  <c r="P81" i="1"/>
  <c r="F81" i="1"/>
  <c r="E81" i="1"/>
  <c r="P80" i="1"/>
  <c r="E80" i="1"/>
  <c r="P79" i="1"/>
  <c r="E79" i="1"/>
  <c r="P78" i="1"/>
  <c r="E78" i="1"/>
  <c r="D78" i="1"/>
  <c r="C78" i="1"/>
  <c r="P77" i="1"/>
  <c r="F77" i="1"/>
  <c r="E77" i="1"/>
  <c r="P76" i="1"/>
  <c r="E76" i="1"/>
  <c r="P75" i="1"/>
  <c r="E75" i="1"/>
  <c r="P74" i="1"/>
  <c r="E74" i="1"/>
  <c r="D74" i="1"/>
  <c r="C74" i="1"/>
  <c r="P73" i="1"/>
  <c r="F73" i="1"/>
  <c r="E73" i="1"/>
  <c r="P72" i="1"/>
  <c r="E72" i="1"/>
  <c r="P71" i="1"/>
  <c r="E71" i="1"/>
  <c r="P70" i="1"/>
  <c r="E70" i="1"/>
  <c r="D70" i="1"/>
  <c r="C70" i="1"/>
  <c r="P69" i="1"/>
  <c r="F69" i="1"/>
  <c r="E69" i="1"/>
  <c r="P68" i="1"/>
  <c r="E68" i="1"/>
  <c r="P67" i="1"/>
  <c r="E67" i="1"/>
  <c r="P66" i="1"/>
  <c r="E66" i="1"/>
  <c r="D66" i="1"/>
  <c r="C66" i="1"/>
  <c r="P65" i="1"/>
  <c r="F65" i="1"/>
  <c r="E65" i="1"/>
  <c r="P64" i="1"/>
  <c r="E64" i="1"/>
  <c r="P63" i="1"/>
  <c r="E63" i="1"/>
  <c r="P62" i="1"/>
  <c r="E62" i="1"/>
  <c r="D62" i="1"/>
  <c r="C62" i="1"/>
  <c r="P61" i="1"/>
  <c r="F61" i="1"/>
  <c r="E61" i="1"/>
  <c r="P60" i="1"/>
  <c r="E60" i="1"/>
  <c r="P59" i="1"/>
  <c r="E59" i="1"/>
  <c r="P58" i="1"/>
  <c r="E58" i="1"/>
  <c r="D58" i="1"/>
  <c r="C58" i="1"/>
  <c r="P57" i="1"/>
  <c r="F57" i="1"/>
  <c r="E57" i="1"/>
  <c r="P56" i="1"/>
  <c r="E56" i="1"/>
  <c r="P55" i="1"/>
  <c r="E55" i="1"/>
  <c r="P54" i="1"/>
  <c r="E54" i="1"/>
  <c r="D54" i="1"/>
  <c r="C54" i="1"/>
  <c r="P53" i="1"/>
  <c r="F53" i="1"/>
  <c r="E53" i="1"/>
  <c r="P52" i="1"/>
  <c r="E52" i="1"/>
  <c r="P51" i="1"/>
  <c r="E51" i="1"/>
  <c r="P50" i="1"/>
  <c r="E50" i="1"/>
  <c r="D50" i="1"/>
  <c r="C50" i="1"/>
  <c r="P49" i="1"/>
  <c r="F49" i="1"/>
  <c r="E49" i="1"/>
  <c r="P48" i="1"/>
  <c r="E48" i="1"/>
  <c r="P47" i="1"/>
  <c r="E47" i="1"/>
  <c r="P46" i="1"/>
  <c r="E46" i="1"/>
  <c r="D46" i="1"/>
  <c r="C46" i="1"/>
  <c r="P45" i="1"/>
  <c r="F45" i="1"/>
  <c r="E45" i="1"/>
  <c r="P44" i="1"/>
  <c r="E44" i="1"/>
  <c r="P43" i="1"/>
  <c r="E43" i="1"/>
  <c r="P42" i="1"/>
  <c r="E42" i="1"/>
  <c r="D42" i="1"/>
  <c r="C42" i="1"/>
  <c r="P41" i="1"/>
  <c r="F41" i="1"/>
  <c r="E41" i="1"/>
  <c r="P40" i="1"/>
  <c r="E40" i="1"/>
  <c r="P39" i="1"/>
  <c r="E39" i="1"/>
  <c r="P38" i="1"/>
  <c r="E38" i="1"/>
  <c r="D38" i="1"/>
  <c r="C38" i="1"/>
  <c r="P37" i="1"/>
  <c r="F37" i="1"/>
  <c r="E37" i="1"/>
  <c r="P36" i="1"/>
  <c r="E36" i="1"/>
  <c r="P35" i="1"/>
  <c r="E35" i="1"/>
  <c r="P34" i="1"/>
  <c r="E34" i="1"/>
  <c r="D34" i="1"/>
  <c r="C34" i="1"/>
  <c r="P33" i="1"/>
  <c r="F33" i="1"/>
  <c r="E33" i="1"/>
  <c r="P32" i="1"/>
  <c r="E32" i="1"/>
  <c r="P31" i="1"/>
  <c r="E31" i="1"/>
  <c r="P30" i="1"/>
  <c r="E30" i="1"/>
  <c r="D30" i="1"/>
  <c r="C30" i="1"/>
  <c r="P29" i="1"/>
  <c r="F29" i="1"/>
  <c r="E29" i="1"/>
  <c r="P28" i="1"/>
  <c r="E28" i="1"/>
  <c r="P27" i="1"/>
  <c r="E27" i="1"/>
  <c r="P26" i="1"/>
  <c r="E26" i="1"/>
  <c r="D26" i="1"/>
  <c r="C26" i="1"/>
  <c r="P25" i="1"/>
  <c r="F25" i="1"/>
  <c r="E25" i="1"/>
  <c r="P24" i="1"/>
  <c r="E24" i="1"/>
  <c r="P23" i="1"/>
  <c r="E23" i="1"/>
  <c r="P22" i="1"/>
  <c r="E22" i="1"/>
  <c r="D22" i="1"/>
  <c r="C22" i="1"/>
  <c r="P21" i="1"/>
  <c r="F21" i="1"/>
  <c r="E21" i="1"/>
  <c r="P20" i="1"/>
  <c r="E20" i="1"/>
  <c r="P19" i="1"/>
  <c r="E19" i="1"/>
  <c r="P18" i="1"/>
  <c r="E18" i="1"/>
  <c r="D18" i="1"/>
  <c r="C18" i="1"/>
  <c r="P17" i="1"/>
  <c r="F17" i="1"/>
  <c r="E17" i="1"/>
  <c r="P16" i="1"/>
  <c r="E16" i="1"/>
  <c r="P15" i="1"/>
  <c r="E15" i="1"/>
  <c r="P14" i="1"/>
  <c r="E14" i="1"/>
  <c r="D14" i="1"/>
  <c r="C14" i="1"/>
  <c r="P13" i="1"/>
  <c r="F13" i="1"/>
  <c r="E13" i="1"/>
  <c r="P12" i="1"/>
  <c r="E12" i="1"/>
  <c r="P11" i="1"/>
  <c r="E11" i="1"/>
  <c r="P10" i="1"/>
  <c r="E10" i="1"/>
  <c r="D10" i="1"/>
  <c r="C10" i="1"/>
  <c r="P9" i="1"/>
  <c r="F9" i="1"/>
  <c r="E9" i="1"/>
  <c r="P8" i="1"/>
  <c r="E8" i="1"/>
  <c r="P7" i="1"/>
  <c r="E7" i="1"/>
  <c r="P6" i="1"/>
  <c r="E6" i="1"/>
  <c r="D6" i="1"/>
  <c r="C6" i="1"/>
  <c r="P1" i="1"/>
  <c r="E1" i="1"/>
  <c r="A106" i="1" l="1"/>
  <c r="A6" i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<sst xmlns="http://schemas.openxmlformats.org/spreadsheetml/2006/main" count="647" uniqueCount="206">
  <si>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</si>
  <si>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</si>
  <si>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</si>
  <si>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</si>
  <si>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</si>
  <si>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</si>
  <si>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主に体の組織を作る</t>
    <rPh sb="0" eb="1">
      <t>オモ</t>
    </rPh>
    <rPh sb="2" eb="3">
      <t>カラダ</t>
    </rPh>
    <rPh sb="4" eb="6">
      <t>ソシキ</t>
    </rPh>
    <rPh sb="7" eb="8">
      <t>ツク</t>
    </rPh>
    <phoneticPr fontId="13"/>
  </si>
  <si>
    <t>主に体の調子を整える</t>
    <rPh sb="0" eb="1">
      <t>オモ</t>
    </rPh>
    <rPh sb="2" eb="3">
      <t>カラダ</t>
    </rPh>
    <rPh sb="4" eb="6">
      <t>チョウシ</t>
    </rPh>
    <rPh sb="7" eb="8">
      <t>トトノ</t>
    </rPh>
    <phoneticPr fontId="13"/>
  </si>
  <si>
    <t>主にエネルギーになる</t>
    <rPh sb="0" eb="1">
      <t>オモ</t>
    </rPh>
    <phoneticPr fontId="13"/>
  </si>
  <si>
    <t>エネルギー</t>
    <phoneticPr fontId="3"/>
  </si>
  <si>
    <t>●</t>
    <phoneticPr fontId="3"/>
  </si>
  <si>
    <t>1群</t>
    <rPh sb="1" eb="2">
      <t>グン</t>
    </rPh>
    <phoneticPr fontId="3"/>
  </si>
  <si>
    <t>2群</t>
    <rPh sb="1" eb="2">
      <t>グン</t>
    </rPh>
    <phoneticPr fontId="3"/>
  </si>
  <si>
    <t>3群</t>
    <rPh sb="1" eb="2">
      <t>グン</t>
    </rPh>
    <phoneticPr fontId="3"/>
  </si>
  <si>
    <t>4群</t>
    <rPh sb="1" eb="2">
      <t>グン</t>
    </rPh>
    <phoneticPr fontId="3"/>
  </si>
  <si>
    <t>5群</t>
    <rPh sb="1" eb="2">
      <t>グン</t>
    </rPh>
    <phoneticPr fontId="3"/>
  </si>
  <si>
    <t>6群</t>
    <rPh sb="1" eb="2">
      <t>グン</t>
    </rPh>
    <phoneticPr fontId="3"/>
  </si>
  <si>
    <t>たんぱく質</t>
    <rPh sb="4" eb="5">
      <t>シツ</t>
    </rPh>
    <phoneticPr fontId="3"/>
  </si>
  <si>
    <t>主食</t>
    <rPh sb="0" eb="2">
      <t>シュショク</t>
    </rPh>
    <phoneticPr fontId="3"/>
  </si>
  <si>
    <t>飲物</t>
    <rPh sb="0" eb="1">
      <t>ノ</t>
    </rPh>
    <rPh sb="1" eb="2">
      <t>モノ</t>
    </rPh>
    <phoneticPr fontId="3"/>
  </si>
  <si>
    <t>主菜　副菜　汁物　その他</t>
    <rPh sb="0" eb="2">
      <t>シュサイ</t>
    </rPh>
    <rPh sb="3" eb="5">
      <t>フクサイ</t>
    </rPh>
    <rPh sb="6" eb="7">
      <t>シル</t>
    </rPh>
    <rPh sb="7" eb="8">
      <t>モノ</t>
    </rPh>
    <rPh sb="11" eb="12">
      <t>タ</t>
    </rPh>
    <phoneticPr fontId="3"/>
  </si>
  <si>
    <t>魚・肉・卵
豆・豆製品</t>
    <rPh sb="0" eb="1">
      <t>サカナ</t>
    </rPh>
    <rPh sb="2" eb="3">
      <t>ニク</t>
    </rPh>
    <rPh sb="4" eb="5">
      <t>タマゴ</t>
    </rPh>
    <rPh sb="6" eb="7">
      <t>マメ</t>
    </rPh>
    <rPh sb="8" eb="9">
      <t>マメ</t>
    </rPh>
    <rPh sb="9" eb="11">
      <t>セイヒン</t>
    </rPh>
    <phoneticPr fontId="13"/>
  </si>
  <si>
    <t>牛乳・乳製品
小魚・海藻</t>
    <rPh sb="0" eb="2">
      <t>ギュウニュウ</t>
    </rPh>
    <rPh sb="3" eb="6">
      <t>ニュウセイヒン</t>
    </rPh>
    <rPh sb="7" eb="9">
      <t>コザカナ</t>
    </rPh>
    <rPh sb="10" eb="12">
      <t>カイソウ</t>
    </rPh>
    <phoneticPr fontId="13"/>
  </si>
  <si>
    <t>緑黄色野菜</t>
    <rPh sb="0" eb="3">
      <t>リョクオウショク</t>
    </rPh>
    <rPh sb="3" eb="5">
      <t>ヤサイ</t>
    </rPh>
    <phoneticPr fontId="13"/>
  </si>
  <si>
    <t>その他の
野菜・果物</t>
    <rPh sb="2" eb="3">
      <t>タ</t>
    </rPh>
    <rPh sb="5" eb="7">
      <t>ヤサイ</t>
    </rPh>
    <rPh sb="8" eb="10">
      <t>クダモノ</t>
    </rPh>
    <phoneticPr fontId="13"/>
  </si>
  <si>
    <t>穀類・いも類
砂糖</t>
    <rPh sb="0" eb="2">
      <t>コクルイ</t>
    </rPh>
    <rPh sb="5" eb="6">
      <t>ルイ</t>
    </rPh>
    <rPh sb="7" eb="9">
      <t>サトウ</t>
    </rPh>
    <phoneticPr fontId="13"/>
  </si>
  <si>
    <t>油脂</t>
    <rPh sb="0" eb="2">
      <t>ユシ</t>
    </rPh>
    <phoneticPr fontId="13"/>
  </si>
  <si>
    <t>脂質</t>
    <rPh sb="0" eb="1">
      <t>アブラ</t>
    </rPh>
    <rPh sb="1" eb="2">
      <t>シツ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</si>
  <si>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</si>
  <si>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●</t>
    <phoneticPr fontId="3"/>
  </si>
  <si>
    <t>月</t>
    <rPh sb="0" eb="1">
      <t>ゲツ</t>
    </rPh>
    <phoneticPr fontId="3"/>
  </si>
  <si>
    <t>Kcal</t>
    <phoneticPr fontId="3"/>
  </si>
  <si>
    <t>ｇ</t>
    <phoneticPr fontId="3"/>
  </si>
  <si>
    <t>ｇ</t>
    <phoneticPr fontId="3"/>
  </si>
  <si>
    <t>火</t>
    <rPh sb="0" eb="1">
      <t>カ</t>
    </rPh>
    <phoneticPr fontId="3"/>
  </si>
  <si>
    <t>Kcal</t>
    <phoneticPr fontId="3"/>
  </si>
  <si>
    <t>ｇ</t>
    <phoneticPr fontId="3"/>
  </si>
  <si>
    <t>水</t>
    <rPh sb="0" eb="1">
      <t>スイ</t>
    </rPh>
    <phoneticPr fontId="3"/>
  </si>
  <si>
    <t>ｇ</t>
    <phoneticPr fontId="3"/>
  </si>
  <si>
    <t>木</t>
    <rPh sb="0" eb="1">
      <t>モク</t>
    </rPh>
    <phoneticPr fontId="3"/>
  </si>
  <si>
    <t>Kcal</t>
    <phoneticPr fontId="3"/>
  </si>
  <si>
    <t>ｇ</t>
    <phoneticPr fontId="3"/>
  </si>
  <si>
    <t>金</t>
    <rPh sb="0" eb="1">
      <t>キン</t>
    </rPh>
    <phoneticPr fontId="3"/>
  </si>
  <si>
    <t>豚肉</t>
  </si>
  <si>
    <t>牛乳</t>
  </si>
  <si>
    <t>にんじん</t>
  </si>
  <si>
    <t>にんにく</t>
  </si>
  <si>
    <t>福神漬け</t>
  </si>
  <si>
    <t>麦飯</t>
    <rPh sb="0" eb="2">
      <t>ムギメシ</t>
    </rPh>
    <phoneticPr fontId="3"/>
  </si>
  <si>
    <t>ゼリー</t>
    <phoneticPr fontId="3"/>
  </si>
  <si>
    <t>サラダ油</t>
  </si>
  <si>
    <t>Kcal</t>
    <phoneticPr fontId="3"/>
  </si>
  <si>
    <t>●</t>
    <phoneticPr fontId="3"/>
  </si>
  <si>
    <t>チーズ</t>
  </si>
  <si>
    <t>かぼちゃ</t>
  </si>
  <si>
    <t>しょうが</t>
  </si>
  <si>
    <t>みかん缶</t>
  </si>
  <si>
    <t>じゃがいも</t>
  </si>
  <si>
    <t>三温糖</t>
  </si>
  <si>
    <t>バター</t>
  </si>
  <si>
    <t>ｇ</t>
    <phoneticPr fontId="3"/>
  </si>
  <si>
    <t>●</t>
    <phoneticPr fontId="3"/>
  </si>
  <si>
    <t>トマト水煮</t>
    <rPh sb="3" eb="4">
      <t>ミズ</t>
    </rPh>
    <rPh sb="4" eb="5">
      <t>ニ</t>
    </rPh>
    <phoneticPr fontId="3"/>
  </si>
  <si>
    <t>たまねぎ</t>
  </si>
  <si>
    <t>パイン缶</t>
  </si>
  <si>
    <t>小麦粉</t>
  </si>
  <si>
    <t>カレールウ</t>
  </si>
  <si>
    <t>ｇ</t>
    <phoneticPr fontId="3"/>
  </si>
  <si>
    <t>なす　バナナ</t>
    <phoneticPr fontId="3"/>
  </si>
  <si>
    <t>黄桃缶</t>
  </si>
  <si>
    <t>米粉</t>
  </si>
  <si>
    <t>青ピーマン</t>
  </si>
  <si>
    <t>ねぎ</t>
  </si>
  <si>
    <t>ワンタン</t>
  </si>
  <si>
    <t>●</t>
    <phoneticPr fontId="3"/>
  </si>
  <si>
    <t>鶏肉</t>
  </si>
  <si>
    <t>わかめ</t>
    <phoneticPr fontId="3"/>
  </si>
  <si>
    <t>赤ピーマン</t>
  </si>
  <si>
    <t>たけのこ</t>
  </si>
  <si>
    <t>えのきたけ</t>
  </si>
  <si>
    <t>片栗粉</t>
  </si>
  <si>
    <t>ｇ</t>
    <phoneticPr fontId="3"/>
  </si>
  <si>
    <t>絹ごし豆腐</t>
  </si>
  <si>
    <t>チンゲンサイ</t>
  </si>
  <si>
    <t>干ししいたけ</t>
  </si>
  <si>
    <t>梨</t>
    <rPh sb="0" eb="1">
      <t>ナシ</t>
    </rPh>
    <phoneticPr fontId="3"/>
  </si>
  <si>
    <t>ｇ</t>
    <phoneticPr fontId="3"/>
  </si>
  <si>
    <t>黒砂糖</t>
  </si>
  <si>
    <t>●</t>
    <phoneticPr fontId="3"/>
  </si>
  <si>
    <t>ベーコン</t>
  </si>
  <si>
    <t>ごぼう</t>
  </si>
  <si>
    <t>しいたけ</t>
  </si>
  <si>
    <t>白飯</t>
    <rPh sb="0" eb="2">
      <t>シロメシ</t>
    </rPh>
    <phoneticPr fontId="3"/>
  </si>
  <si>
    <t>白玉粉</t>
  </si>
  <si>
    <t>ごま</t>
  </si>
  <si>
    <t>ししゃも</t>
  </si>
  <si>
    <t>こまつな</t>
  </si>
  <si>
    <t>きゅうり</t>
  </si>
  <si>
    <t>コーン</t>
  </si>
  <si>
    <t>マヨネーズ</t>
  </si>
  <si>
    <t>●</t>
    <phoneticPr fontId="3"/>
  </si>
  <si>
    <t>みそ</t>
  </si>
  <si>
    <t>●</t>
    <phoneticPr fontId="3"/>
  </si>
  <si>
    <t>さば</t>
  </si>
  <si>
    <t>豆腐</t>
  </si>
  <si>
    <t>大豆ペースト</t>
  </si>
  <si>
    <t>しらす干し</t>
  </si>
  <si>
    <t>キャベツ</t>
  </si>
  <si>
    <t>ごま油</t>
  </si>
  <si>
    <t>鶏卵</t>
  </si>
  <si>
    <t>しお昆布</t>
  </si>
  <si>
    <t>さつまあげ</t>
  </si>
  <si>
    <t>すし飯</t>
    <rPh sb="2" eb="3">
      <t>メシ</t>
    </rPh>
    <phoneticPr fontId="3"/>
  </si>
  <si>
    <t>Kcal</t>
    <phoneticPr fontId="3"/>
  </si>
  <si>
    <t>●</t>
    <phoneticPr fontId="3"/>
  </si>
  <si>
    <t>卵焼き</t>
    <rPh sb="0" eb="1">
      <t>タマゴ</t>
    </rPh>
    <rPh sb="1" eb="2">
      <t>ヤ</t>
    </rPh>
    <phoneticPr fontId="3"/>
  </si>
  <si>
    <t>昆布</t>
  </si>
  <si>
    <t>さやいんげん</t>
  </si>
  <si>
    <t>大豆</t>
  </si>
  <si>
    <t>こまつな</t>
    <phoneticPr fontId="3"/>
  </si>
  <si>
    <t>むきえび</t>
  </si>
  <si>
    <t>だいこん</t>
  </si>
  <si>
    <t>プリン</t>
    <phoneticPr fontId="3"/>
  </si>
  <si>
    <t>焼きちくわ</t>
  </si>
  <si>
    <t>パセリ</t>
  </si>
  <si>
    <t>生姜</t>
  </si>
  <si>
    <t>まぐろフレーク</t>
  </si>
  <si>
    <t>きざみのり</t>
  </si>
  <si>
    <t>こんにゃく</t>
  </si>
  <si>
    <t>うすあげ</t>
  </si>
  <si>
    <t>ひじき</t>
  </si>
  <si>
    <t>えだまめ</t>
  </si>
  <si>
    <t>わかめ</t>
  </si>
  <si>
    <t>うどん</t>
  </si>
  <si>
    <t>牛肉</t>
  </si>
  <si>
    <t>切り干し大根</t>
  </si>
  <si>
    <t>もやし</t>
  </si>
  <si>
    <t>Kcal</t>
    <phoneticPr fontId="3"/>
  </si>
  <si>
    <t>ヨーグルト</t>
  </si>
  <si>
    <t>ぜんまい</t>
  </si>
  <si>
    <t>緑豆春雨</t>
  </si>
  <si>
    <t>糸かまぼこ</t>
  </si>
  <si>
    <t>ブロッコリー</t>
  </si>
  <si>
    <t>パン粉</t>
  </si>
  <si>
    <t>ごま油　　</t>
  </si>
  <si>
    <t>鮭</t>
  </si>
  <si>
    <t>大豆</t>
    <phoneticPr fontId="3"/>
  </si>
  <si>
    <t>赤・黄ピーマン</t>
    <rPh sb="2" eb="3">
      <t>キ</t>
    </rPh>
    <phoneticPr fontId="3"/>
  </si>
  <si>
    <t>ゆかり飯</t>
    <rPh sb="3" eb="4">
      <t>メシ</t>
    </rPh>
    <phoneticPr fontId="3"/>
  </si>
  <si>
    <t>あつあげ</t>
  </si>
  <si>
    <t>オリーブ油</t>
  </si>
  <si>
    <t>●</t>
    <phoneticPr fontId="3"/>
  </si>
  <si>
    <t>豆乳</t>
  </si>
  <si>
    <t>大豆</t>
    <phoneticPr fontId="3"/>
  </si>
  <si>
    <t>ゆかり粉</t>
  </si>
  <si>
    <t>ｇ</t>
    <phoneticPr fontId="3"/>
  </si>
  <si>
    <t>しめじ</t>
  </si>
  <si>
    <t>さくら麦飯</t>
    <rPh sb="3" eb="5">
      <t>ムギメシ</t>
    </rPh>
    <phoneticPr fontId="3"/>
  </si>
  <si>
    <t>Kcal</t>
    <phoneticPr fontId="3"/>
  </si>
  <si>
    <t>お月見ﾃﾞｻﾞｰﾄ</t>
    <rPh sb="1" eb="3">
      <t>ツキミ</t>
    </rPh>
    <phoneticPr fontId="3"/>
  </si>
  <si>
    <t>さといも</t>
  </si>
  <si>
    <t>●</t>
    <phoneticPr fontId="3"/>
  </si>
  <si>
    <t>●</t>
    <phoneticPr fontId="3"/>
  </si>
  <si>
    <t>ｇ</t>
    <phoneticPr fontId="3"/>
  </si>
  <si>
    <t>●</t>
    <phoneticPr fontId="3"/>
  </si>
  <si>
    <t>●</t>
    <phoneticPr fontId="3"/>
  </si>
  <si>
    <t>焼き豚</t>
  </si>
  <si>
    <t>小魚</t>
    <rPh sb="0" eb="2">
      <t>コザカナ</t>
    </rPh>
    <phoneticPr fontId="3"/>
  </si>
  <si>
    <t>にら</t>
  </si>
  <si>
    <t>アーモンド</t>
    <phoneticPr fontId="3"/>
  </si>
  <si>
    <t>ｇ</t>
    <phoneticPr fontId="3"/>
  </si>
  <si>
    <t>木綿豆腐</t>
  </si>
  <si>
    <t>かぼちゃの種</t>
    <rPh sb="5" eb="6">
      <t>タネ</t>
    </rPh>
    <phoneticPr fontId="3"/>
  </si>
  <si>
    <t>いか</t>
  </si>
  <si>
    <t>いちごゼリー</t>
    <phoneticPr fontId="3"/>
  </si>
  <si>
    <t>かつおぶし</t>
  </si>
  <si>
    <t>いかボール</t>
    <phoneticPr fontId="3"/>
  </si>
  <si>
    <t>こまつな</t>
    <phoneticPr fontId="3"/>
  </si>
  <si>
    <t>はくさい</t>
  </si>
  <si>
    <t>ｇ</t>
    <phoneticPr fontId="3"/>
  </si>
  <si>
    <t>Kcal</t>
    <phoneticPr fontId="3"/>
  </si>
  <si>
    <t>鶏肉</t>
    <phoneticPr fontId="3"/>
  </si>
  <si>
    <t>トマト水煮</t>
  </si>
  <si>
    <t>セロリ</t>
  </si>
  <si>
    <t>レッドキドニー</t>
    <phoneticPr fontId="3"/>
  </si>
  <si>
    <t>ハヤシルウ</t>
  </si>
  <si>
    <t>チーズ</t>
    <phoneticPr fontId="3"/>
  </si>
  <si>
    <t>ブロッコリー</t>
    <phoneticPr fontId="3"/>
  </si>
  <si>
    <t>マッシュルーム</t>
  </si>
  <si>
    <t>レンズ豆</t>
  </si>
  <si>
    <t>大豆</t>
    <phoneticPr fontId="3"/>
  </si>
  <si>
    <t>トマト</t>
  </si>
  <si>
    <t>ねぎ　バナナ</t>
    <phoneticPr fontId="3"/>
  </si>
  <si>
    <t>ゼリー</t>
    <phoneticPr fontId="3"/>
  </si>
  <si>
    <t>とうがん</t>
  </si>
  <si>
    <t>ズッキーニ　</t>
  </si>
  <si>
    <t>なす</t>
  </si>
  <si>
    <t>えび</t>
  </si>
  <si>
    <t>●</t>
    <phoneticPr fontId="3"/>
  </si>
  <si>
    <t>えだまめ</t>
    <phoneticPr fontId="3"/>
  </si>
  <si>
    <t>フランクフルトソーセージ</t>
  </si>
  <si>
    <t>さつまあげ</t>
    <phoneticPr fontId="3"/>
  </si>
  <si>
    <t>こんにゃく</t>
    <phoneticPr fontId="3"/>
  </si>
  <si>
    <t>大豆</t>
    <rPh sb="0" eb="2">
      <t>ダイズ</t>
    </rPh>
    <phoneticPr fontId="3"/>
  </si>
  <si>
    <t>ｇ</t>
    <phoneticPr fontId="3"/>
  </si>
  <si>
    <t>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</si>
</sst>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AR P丸ゴシック体M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8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hidden="1"/>
    </xf>
    <xf numFmtId="0" fontId="10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hidden="1"/>
    </xf>
    <xf numFmtId="0" fontId="14" fillId="0" borderId="6" xfId="0" applyFont="1" applyBorder="1" applyAlignment="1" applyProtection="1">
      <alignment horizontal="center" vertical="center" shrinkToFit="1"/>
      <protection hidden="1"/>
    </xf>
    <xf numFmtId="0" fontId="14" fillId="0" borderId="6" xfId="0" applyFont="1" applyBorder="1" applyAlignment="1" applyProtection="1">
      <alignment horizontal="center" vertical="center" wrapText="1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8" fillId="0" borderId="3" xfId="0" applyFont="1" applyFill="1" applyBorder="1" applyAlignment="1" applyProtection="1">
      <alignment vertical="center" shrinkToFit="1"/>
      <protection locked="0"/>
    </xf>
    <xf numFmtId="0" fontId="18" fillId="0" borderId="5" xfId="0" applyFont="1" applyFill="1" applyBorder="1" applyAlignment="1" applyProtection="1">
      <alignment vertical="center" shrinkToFit="1"/>
      <protection locked="0"/>
    </xf>
    <xf numFmtId="0" fontId="18" fillId="0" borderId="4" xfId="0" applyFont="1" applyFill="1" applyBorder="1" applyAlignment="1" applyProtection="1">
      <alignment vertical="center" shrinkToFit="1"/>
      <protection locked="0"/>
    </xf>
    <xf numFmtId="38" fontId="20" fillId="0" borderId="7" xfId="1" applyFont="1" applyFill="1" applyBorder="1" applyAlignment="1" applyProtection="1">
      <alignment horizontal="center" vertical="center" shrinkToFit="1"/>
      <protection hidden="1"/>
    </xf>
    <xf numFmtId="38" fontId="20" fillId="0" borderId="9" xfId="1" applyFont="1" applyFill="1" applyBorder="1" applyAlignment="1" applyProtection="1">
      <alignment horizontal="left" vertical="center" shrinkToFit="1"/>
      <protection hidden="1"/>
    </xf>
    <xf numFmtId="0" fontId="18" fillId="0" borderId="14" xfId="0" applyFont="1" applyFill="1" applyBorder="1" applyAlignment="1" applyProtection="1">
      <alignment vertical="center" shrinkToFit="1"/>
      <protection locked="0"/>
    </xf>
    <xf numFmtId="0" fontId="18" fillId="0" borderId="15" xfId="0" applyFont="1" applyFill="1" applyBorder="1" applyAlignment="1" applyProtection="1">
      <alignment vertical="center" shrinkToFit="1"/>
      <protection locked="0"/>
    </xf>
    <xf numFmtId="0" fontId="18" fillId="0" borderId="0" xfId="0" applyFont="1" applyFill="1" applyBorder="1" applyAlignment="1" applyProtection="1">
      <alignment vertical="center" shrinkToFit="1"/>
      <protection locked="0"/>
    </xf>
    <xf numFmtId="176" fontId="20" fillId="0" borderId="9" xfId="1" applyNumberFormat="1" applyFont="1" applyFill="1" applyBorder="1" applyAlignment="1" applyProtection="1">
      <alignment horizontal="left" vertical="center" shrinkToFit="1"/>
      <protection hidden="1"/>
    </xf>
    <xf numFmtId="0" fontId="18" fillId="0" borderId="15" xfId="0" applyFont="1" applyBorder="1" applyAlignment="1" applyProtection="1">
      <alignment vertical="center" shrinkToFit="1"/>
      <protection locked="0"/>
    </xf>
    <xf numFmtId="0" fontId="18" fillId="0" borderId="0" xfId="0" applyFont="1" applyBorder="1" applyAlignment="1" applyProtection="1">
      <alignment vertical="center" shrinkToFit="1"/>
      <protection locked="0"/>
    </xf>
    <xf numFmtId="0" fontId="20" fillId="0" borderId="1" xfId="0" applyFont="1" applyFill="1" applyBorder="1" applyAlignment="1" applyProtection="1">
      <alignment horizontal="left" vertical="center" shrinkToFit="1"/>
      <protection hidden="1"/>
    </xf>
    <xf numFmtId="0" fontId="20" fillId="0" borderId="17" xfId="0" applyFont="1" applyFill="1" applyBorder="1" applyAlignment="1" applyProtection="1">
      <alignment horizontal="left" vertical="center" shrinkToFit="1"/>
      <protection hidden="1"/>
    </xf>
    <xf numFmtId="0" fontId="20" fillId="0" borderId="18" xfId="0" applyFont="1" applyFill="1" applyBorder="1" applyAlignment="1" applyProtection="1">
      <alignment horizontal="left" vertical="center" shrinkToFit="1"/>
      <protection hidden="1"/>
    </xf>
    <xf numFmtId="0" fontId="18" fillId="0" borderId="17" xfId="0" applyFont="1" applyFill="1" applyBorder="1" applyAlignment="1" applyProtection="1">
      <alignment vertical="center" shrinkToFit="1"/>
      <protection locked="0"/>
    </xf>
    <xf numFmtId="0" fontId="18" fillId="0" borderId="18" xfId="0" applyFont="1" applyFill="1" applyBorder="1" applyAlignment="1" applyProtection="1">
      <alignment vertical="center" shrinkToFit="1"/>
      <protection locked="0"/>
    </xf>
    <xf numFmtId="0" fontId="18" fillId="0" borderId="1" xfId="0" applyFont="1" applyBorder="1" applyAlignment="1" applyProtection="1">
      <alignment vertical="center" shrinkToFit="1"/>
      <protection locked="0"/>
    </xf>
    <xf numFmtId="0" fontId="18" fillId="0" borderId="1" xfId="0" applyFont="1" applyFill="1" applyBorder="1" applyAlignment="1" applyProtection="1">
      <alignment vertical="center" shrinkToFit="1"/>
      <protection locked="0"/>
    </xf>
    <xf numFmtId="0" fontId="18" fillId="0" borderId="18" xfId="0" applyFont="1" applyBorder="1" applyAlignment="1" applyProtection="1">
      <alignment vertical="center" shrinkToFit="1"/>
      <protection locked="0"/>
    </xf>
    <xf numFmtId="0" fontId="18" fillId="0" borderId="5" xfId="0" applyFont="1" applyBorder="1" applyAlignment="1" applyProtection="1">
      <alignment vertical="center" shrinkToFit="1"/>
      <protection locked="0"/>
    </xf>
    <xf numFmtId="0" fontId="18" fillId="0" borderId="15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vertical="center" shrinkToFit="1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10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7" fillId="0" borderId="3" xfId="0" applyFont="1" applyFill="1" applyBorder="1" applyAlignment="1" applyProtection="1">
      <alignment vertical="center" shrinkToFit="1"/>
      <protection locked="0"/>
    </xf>
    <xf numFmtId="0" fontId="7" fillId="0" borderId="4" xfId="0" applyFont="1" applyFill="1" applyBorder="1" applyAlignment="1" applyProtection="1">
      <alignment vertical="center" shrinkToFit="1"/>
      <protection locked="0"/>
    </xf>
    <xf numFmtId="38" fontId="10" fillId="0" borderId="7" xfId="1" applyFont="1" applyFill="1" applyBorder="1" applyAlignment="1" applyProtection="1">
      <alignment horizontal="center" vertical="center" shrinkToFit="1"/>
      <protection hidden="1"/>
    </xf>
    <xf numFmtId="38" fontId="10" fillId="0" borderId="9" xfId="1" applyFont="1" applyFill="1" applyBorder="1" applyAlignment="1" applyProtection="1">
      <alignment horizontal="left" vertical="center" shrinkToFit="1"/>
      <protection hidden="1"/>
    </xf>
    <xf numFmtId="0" fontId="7" fillId="0" borderId="14" xfId="0" applyFont="1" applyFill="1" applyBorder="1" applyAlignment="1" applyProtection="1">
      <alignment vertical="center" shrinkToFit="1"/>
      <protection locked="0"/>
    </xf>
    <xf numFmtId="176" fontId="10" fillId="0" borderId="9" xfId="1" applyNumberFormat="1" applyFont="1" applyFill="1" applyBorder="1" applyAlignment="1" applyProtection="1">
      <alignment horizontal="left" vertical="center" shrinkToFit="1"/>
      <protection hidden="1"/>
    </xf>
    <xf numFmtId="0" fontId="7" fillId="0" borderId="10" xfId="0" applyFont="1" applyBorder="1" applyAlignment="1" applyProtection="1">
      <alignment vertical="center" shrinkToFit="1"/>
      <protection locked="0"/>
    </xf>
    <xf numFmtId="0" fontId="10" fillId="0" borderId="17" xfId="0" applyFont="1" applyFill="1" applyBorder="1" applyAlignment="1" applyProtection="1">
      <alignment horizontal="left" vertical="center" shrinkToFit="1"/>
      <protection hidden="1"/>
    </xf>
    <xf numFmtId="0" fontId="10" fillId="0" borderId="18" xfId="0" applyFont="1" applyFill="1" applyBorder="1" applyAlignment="1" applyProtection="1">
      <alignment horizontal="left" vertical="center" shrinkToFit="1"/>
      <protection hidden="1"/>
    </xf>
    <xf numFmtId="0" fontId="7" fillId="0" borderId="17" xfId="0" applyFont="1" applyFill="1" applyBorder="1" applyAlignment="1" applyProtection="1">
      <alignment vertical="center" shrinkToFit="1"/>
      <protection locked="0"/>
    </xf>
    <xf numFmtId="0" fontId="7" fillId="0" borderId="1" xfId="0" applyFont="1" applyFill="1" applyBorder="1" applyAlignment="1" applyProtection="1">
      <alignment vertical="center" shrinkToFit="1"/>
      <protection locked="0"/>
    </xf>
    <xf numFmtId="0" fontId="7" fillId="0" borderId="16" xfId="0" applyFont="1" applyBorder="1" applyAlignment="1" applyProtection="1">
      <alignment vertical="center" shrinkToFit="1"/>
      <protection locked="0"/>
    </xf>
    <xf numFmtId="0" fontId="7" fillId="0" borderId="17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10" xfId="0" applyFont="1" applyFill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left" vertical="center" shrinkToFit="1"/>
      <protection hidden="1"/>
    </xf>
    <xf numFmtId="0" fontId="7" fillId="0" borderId="16" xfId="0" applyFont="1" applyFill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16" xfId="0" applyFont="1" applyBorder="1" applyAlignment="1">
      <alignment vertical="center" shrinkToFit="1"/>
    </xf>
    <xf numFmtId="0" fontId="7" fillId="0" borderId="2" xfId="0" applyFont="1" applyFill="1" applyBorder="1" applyAlignment="1" applyProtection="1">
      <alignment vertical="center" shrinkToFit="1"/>
      <protection locked="0"/>
    </xf>
    <xf numFmtId="0" fontId="7" fillId="0" borderId="1" xfId="0" applyFont="1" applyBorder="1" applyAlignment="1">
      <alignment horizontal="center" vertical="center" shrinkToFit="1"/>
    </xf>
    <xf numFmtId="0" fontId="7" fillId="0" borderId="18" xfId="0" applyFont="1" applyFill="1" applyBorder="1" applyAlignment="1" applyProtection="1">
      <alignment vertical="center" shrinkToFit="1"/>
      <protection locked="0"/>
    </xf>
    <xf numFmtId="0" fontId="7" fillId="0" borderId="14" xfId="0" applyFont="1" applyBorder="1" applyAlignment="1" applyProtection="1">
      <alignment vertical="center" shrinkToFit="1"/>
      <protection locked="0"/>
    </xf>
    <xf numFmtId="0" fontId="7" fillId="0" borderId="17" xfId="0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textRotation="255"/>
      <protection locked="0"/>
    </xf>
    <xf numFmtId="0" fontId="11" fillId="0" borderId="0" xfId="0" applyFont="1" applyBorder="1" applyProtection="1">
      <alignment vertical="center"/>
      <protection locked="0"/>
    </xf>
    <xf numFmtId="0" fontId="11" fillId="0" borderId="0" xfId="0" applyFont="1" applyAlignment="1" applyProtection="1">
      <alignment vertical="center" textRotation="255"/>
      <protection hidden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 shrinkToFit="1"/>
      <protection hidden="1"/>
    </xf>
    <xf numFmtId="0" fontId="14" fillId="0" borderId="7" xfId="0" applyFont="1" applyBorder="1" applyAlignment="1" applyProtection="1">
      <alignment horizontal="center" vertical="center" wrapText="1" shrinkToFit="1"/>
      <protection hidden="1"/>
    </xf>
    <xf numFmtId="0" fontId="14" fillId="0" borderId="9" xfId="0" applyFont="1" applyBorder="1" applyAlignment="1" applyProtection="1">
      <alignment horizontal="center" vertical="center" wrapText="1" shrinkToFit="1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shrinkToFit="1"/>
      <protection hidden="1"/>
    </xf>
    <xf numFmtId="0" fontId="10" fillId="0" borderId="10" xfId="0" applyFont="1" applyBorder="1" applyAlignment="1" applyProtection="1">
      <alignment horizontal="center" vertical="center" shrinkToFit="1"/>
      <protection hidden="1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5" fillId="0" borderId="11" xfId="0" applyFont="1" applyBorder="1" applyAlignment="1" applyProtection="1">
      <alignment horizontal="center" vertical="center" shrinkToFit="1"/>
      <protection hidden="1"/>
    </xf>
    <xf numFmtId="0" fontId="5" fillId="0" borderId="12" xfId="0" applyFont="1" applyBorder="1" applyAlignment="1" applyProtection="1">
      <alignment horizontal="center" vertical="center" shrinkToFit="1"/>
      <protection hidden="1"/>
    </xf>
    <xf numFmtId="0" fontId="5" fillId="0" borderId="13" xfId="0" applyFont="1" applyBorder="1" applyAlignment="1" applyProtection="1">
      <alignment horizontal="center" vertical="center" shrinkToFit="1"/>
      <protection hidden="1"/>
    </xf>
    <xf numFmtId="0" fontId="12" fillId="0" borderId="6" xfId="0" applyFont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 textRotation="255" shrinkToFit="1"/>
      <protection hidden="1"/>
    </xf>
    <xf numFmtId="0" fontId="9" fillId="0" borderId="16" xfId="0" applyFont="1" applyBorder="1" applyAlignment="1" applyProtection="1">
      <alignment horizontal="center" vertical="center" textRotation="255" shrinkToFit="1"/>
      <protection hidden="1"/>
    </xf>
    <xf numFmtId="0" fontId="5" fillId="0" borderId="10" xfId="0" applyFont="1" applyBorder="1" applyAlignment="1" applyProtection="1">
      <alignment horizontal="center" vertical="center" textRotation="255" shrinkToFit="1"/>
      <protection hidden="1"/>
    </xf>
    <xf numFmtId="0" fontId="5" fillId="0" borderId="16" xfId="0" applyFont="1" applyBorder="1" applyAlignment="1" applyProtection="1">
      <alignment horizontal="center" vertical="center" textRotation="255" shrinkToFit="1"/>
      <protection hidden="1"/>
    </xf>
    <xf numFmtId="0" fontId="9" fillId="0" borderId="14" xfId="0" applyFont="1" applyBorder="1" applyAlignment="1" applyProtection="1">
      <alignment horizontal="center" vertical="center" shrinkToFit="1"/>
      <protection hidden="1"/>
    </xf>
    <xf numFmtId="0" fontId="9" fillId="0" borderId="15" xfId="0" applyFont="1" applyBorder="1" applyAlignment="1" applyProtection="1">
      <alignment horizontal="center" vertical="center" shrinkToFit="1"/>
      <protection hidden="1"/>
    </xf>
    <xf numFmtId="0" fontId="9" fillId="0" borderId="17" xfId="0" applyFont="1" applyBorder="1" applyAlignment="1" applyProtection="1">
      <alignment horizontal="center" vertical="center" shrinkToFit="1"/>
      <protection hidden="1"/>
    </xf>
    <xf numFmtId="0" fontId="9" fillId="0" borderId="18" xfId="0" applyFont="1" applyBorder="1" applyAlignment="1" applyProtection="1">
      <alignment horizontal="center" vertical="center" shrinkToFit="1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7" fillId="0" borderId="10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0" fontId="18" fillId="0" borderId="16" xfId="0" applyFont="1" applyBorder="1" applyAlignment="1" applyProtection="1">
      <alignment horizontal="center" vertical="center"/>
      <protection hidden="1"/>
    </xf>
    <xf numFmtId="0" fontId="19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19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9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20" fillId="0" borderId="3" xfId="0" applyFont="1" applyFill="1" applyBorder="1" applyAlignment="1" applyProtection="1">
      <alignment horizontal="left" vertical="center" shrinkToFit="1"/>
      <protection hidden="1"/>
    </xf>
    <xf numFmtId="0" fontId="20" fillId="0" borderId="5" xfId="0" applyFont="1" applyFill="1" applyBorder="1" applyAlignment="1" applyProtection="1">
      <alignment horizontal="left" vertical="center" shrinkToFit="1"/>
      <protection hidden="1"/>
    </xf>
    <xf numFmtId="0" fontId="20" fillId="0" borderId="14" xfId="0" applyFont="1" applyFill="1" applyBorder="1" applyAlignment="1" applyProtection="1">
      <alignment horizontal="left" vertical="center" shrinkToFit="1"/>
      <protection hidden="1"/>
    </xf>
    <xf numFmtId="0" fontId="20" fillId="0" borderId="15" xfId="0" applyFont="1" applyFill="1" applyBorder="1" applyAlignment="1" applyProtection="1">
      <alignment horizontal="left" vertical="center" shrinkToFit="1"/>
      <protection hidden="1"/>
    </xf>
    <xf numFmtId="38" fontId="20" fillId="0" borderId="7" xfId="1" applyFont="1" applyFill="1" applyBorder="1" applyAlignment="1" applyProtection="1">
      <alignment horizontal="center" vertical="center" shrinkToFit="1"/>
      <protection hidden="1"/>
    </xf>
    <xf numFmtId="38" fontId="20" fillId="0" borderId="9" xfId="1" applyFont="1" applyFill="1" applyBorder="1" applyAlignment="1" applyProtection="1">
      <alignment horizontal="center" vertical="center" shrinkToFit="1"/>
      <protection hidden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8" fillId="0" borderId="6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21" fillId="0" borderId="6" xfId="0" applyFont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21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21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21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3" xfId="0" applyFont="1" applyFill="1" applyBorder="1" applyAlignment="1" applyProtection="1">
      <alignment horizontal="left" vertical="center" shrinkToFit="1"/>
      <protection hidden="1"/>
    </xf>
    <xf numFmtId="0" fontId="10" fillId="0" borderId="5" xfId="0" applyFont="1" applyFill="1" applyBorder="1" applyAlignment="1" applyProtection="1">
      <alignment horizontal="left" vertical="center" shrinkToFit="1"/>
      <protection hidden="1"/>
    </xf>
    <xf numFmtId="0" fontId="10" fillId="0" borderId="14" xfId="0" applyFont="1" applyFill="1" applyBorder="1" applyAlignment="1" applyProtection="1">
      <alignment horizontal="left" vertical="center" shrinkToFit="1"/>
      <protection hidden="1"/>
    </xf>
    <xf numFmtId="0" fontId="10" fillId="0" borderId="15" xfId="0" applyFont="1" applyFill="1" applyBorder="1" applyAlignment="1" applyProtection="1">
      <alignment horizontal="left" vertical="center" shrinkToFit="1"/>
      <protection hidden="1"/>
    </xf>
    <xf numFmtId="38" fontId="10" fillId="0" borderId="7" xfId="1" applyFont="1" applyFill="1" applyBorder="1" applyAlignment="1" applyProtection="1">
      <alignment horizontal="center" vertical="center" shrinkToFit="1"/>
      <protection hidden="1"/>
    </xf>
    <xf numFmtId="38" fontId="10" fillId="0" borderId="9" xfId="1" applyFont="1" applyFill="1" applyBorder="1" applyAlignment="1" applyProtection="1">
      <alignment horizontal="center" vertical="center" shrinkToFit="1"/>
      <protection hidden="1"/>
    </xf>
    <xf numFmtId="0" fontId="21" fillId="0" borderId="2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1" fillId="0" borderId="16" xfId="0" applyFont="1" applyBorder="1" applyAlignment="1" applyProtection="1">
      <alignment horizontal="center" vertical="center"/>
      <protection hidden="1"/>
    </xf>
    <xf numFmtId="0" fontId="22" fillId="0" borderId="3" xfId="0" applyFont="1" applyFill="1" applyBorder="1" applyAlignment="1" applyProtection="1">
      <alignment horizontal="left" vertical="center" shrinkToFit="1"/>
      <protection hidden="1"/>
    </xf>
    <xf numFmtId="0" fontId="22" fillId="0" borderId="5" xfId="0" applyFont="1" applyFill="1" applyBorder="1" applyAlignment="1" applyProtection="1">
      <alignment horizontal="left" vertical="center" shrinkToFit="1"/>
      <protection hidden="1"/>
    </xf>
    <xf numFmtId="0" fontId="10" fillId="0" borderId="4" xfId="0" applyFont="1" applyFill="1" applyBorder="1" applyAlignment="1" applyProtection="1">
      <alignment horizontal="left" vertical="center" shrinkToFit="1"/>
      <protection hidden="1"/>
    </xf>
    <xf numFmtId="0" fontId="10" fillId="0" borderId="0" xfId="0" applyFont="1" applyFill="1" applyBorder="1" applyAlignment="1" applyProtection="1">
      <alignment horizontal="left" vertical="center" shrinkToFit="1"/>
      <protection hidden="1"/>
    </xf>
    <xf numFmtId="0" fontId="8" fillId="0" borderId="2" xfId="0" applyFont="1" applyFill="1" applyBorder="1" applyAlignment="1" applyProtection="1">
      <alignment horizontal="center" vertical="center" textRotation="255" wrapText="1" shrinkToFit="1"/>
      <protection hidden="1"/>
    </xf>
    <xf numFmtId="0" fontId="8" fillId="0" borderId="10" xfId="0" applyFont="1" applyFill="1" applyBorder="1" applyAlignment="1" applyProtection="1">
      <alignment horizontal="center" vertical="center" textRotation="255" wrapText="1" shrinkToFit="1"/>
      <protection hidden="1"/>
    </xf>
    <xf numFmtId="0" fontId="8" fillId="0" borderId="16" xfId="0" applyFont="1" applyFill="1" applyBorder="1" applyAlignment="1" applyProtection="1">
      <alignment horizontal="center" vertical="center" textRotation="255" wrapText="1" shrinkToFit="1"/>
      <protection hidden="1"/>
    </xf>
    <xf numFmtId="38" fontId="10" fillId="0" borderId="6" xfId="1" applyFont="1" applyFill="1" applyBorder="1" applyAlignment="1" applyProtection="1">
      <alignment horizontal="center" vertical="center" shrinkToFit="1"/>
      <protection hidden="1"/>
    </xf>
    <xf numFmtId="0" fontId="7" fillId="0" borderId="17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9" fillId="0" borderId="2" xfId="0" applyFont="1" applyFill="1" applyBorder="1" applyAlignment="1" applyProtection="1">
      <alignment horizontal="center" vertical="center" textRotation="255" wrapText="1" shrinkToFit="1"/>
      <protection hidden="1"/>
    </xf>
    <xf numFmtId="0" fontId="9" fillId="0" borderId="10" xfId="0" applyFont="1" applyFill="1" applyBorder="1" applyAlignment="1" applyProtection="1">
      <alignment horizontal="center" vertical="center" textRotation="255" wrapText="1" shrinkToFit="1"/>
      <protection hidden="1"/>
    </xf>
    <xf numFmtId="0" fontId="9" fillId="0" borderId="16" xfId="0" applyFont="1" applyFill="1" applyBorder="1" applyAlignment="1" applyProtection="1">
      <alignment horizontal="center" vertical="center" textRotation="255" wrapText="1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71439</xdr:colOff>
      <xdr:row>109</xdr:row>
      <xdr:rowOff>95250</xdr:rowOff>
    </xdr:from>
    <xdr:ext cx="7072312" cy="1202531"/>
    <xdr:sp macro="" textlink="">
      <xdr:nvSpPr>
        <xdr:cNvPr id="2" name="テキスト ボックス 1"/>
        <xdr:cNvSpPr txBox="1"/>
      </xdr:nvSpPr>
      <xdr:spPr>
        <a:xfrm>
          <a:off x="71439" y="18221325"/>
          <a:ext cx="7072312" cy="12025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都合により献立の内容を一部変更する場合があります。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長期欠席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給食実施日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日以上連続）で給食を停止する場合は、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日前までに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担任に申し出て下さい。</a:t>
          </a:r>
        </a:p>
      </xdr:txBody>
    </xdr:sp>
    <xdr:clientData/>
  </xdr:oneCellAnchor>
  <xdr:twoCellAnchor>
    <xdr:from>
      <xdr:col>2</xdr:col>
      <xdr:colOff>130971</xdr:colOff>
      <xdr:row>65</xdr:row>
      <xdr:rowOff>59530</xdr:rowOff>
    </xdr:from>
    <xdr:to>
      <xdr:col>16</xdr:col>
      <xdr:colOff>238127</xdr:colOff>
      <xdr:row>68</xdr:row>
      <xdr:rowOff>83344</xdr:rowOff>
    </xdr:to>
    <xdr:sp macro="" textlink="">
      <xdr:nvSpPr>
        <xdr:cNvPr id="3" name="テキスト ボックス 2"/>
        <xdr:cNvSpPr txBox="1"/>
      </xdr:nvSpPr>
      <xdr:spPr>
        <a:xfrm>
          <a:off x="797721" y="10298905"/>
          <a:ext cx="11765756" cy="3952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敬老の日</a:t>
          </a:r>
        </a:p>
      </xdr:txBody>
    </xdr:sp>
    <xdr:clientData/>
  </xdr:twoCellAnchor>
  <xdr:twoCellAnchor>
    <xdr:from>
      <xdr:col>2</xdr:col>
      <xdr:colOff>154782</xdr:colOff>
      <xdr:row>69</xdr:row>
      <xdr:rowOff>35719</xdr:rowOff>
    </xdr:from>
    <xdr:to>
      <xdr:col>16</xdr:col>
      <xdr:colOff>261938</xdr:colOff>
      <xdr:row>72</xdr:row>
      <xdr:rowOff>83344</xdr:rowOff>
    </xdr:to>
    <xdr:sp macro="" textlink="">
      <xdr:nvSpPr>
        <xdr:cNvPr id="4" name="テキスト ボックス 3"/>
        <xdr:cNvSpPr txBox="1"/>
      </xdr:nvSpPr>
      <xdr:spPr>
        <a:xfrm>
          <a:off x="821532" y="10770394"/>
          <a:ext cx="11765756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振替休日</a:t>
          </a:r>
        </a:p>
      </xdr:txBody>
    </xdr:sp>
    <xdr:clientData/>
  </xdr:twoCellAnchor>
  <xdr:twoCellAnchor>
    <xdr:from>
      <xdr:col>2</xdr:col>
      <xdr:colOff>142873</xdr:colOff>
      <xdr:row>85</xdr:row>
      <xdr:rowOff>11906</xdr:rowOff>
    </xdr:from>
    <xdr:to>
      <xdr:col>16</xdr:col>
      <xdr:colOff>250029</xdr:colOff>
      <xdr:row>89</xdr:row>
      <xdr:rowOff>2</xdr:rowOff>
    </xdr:to>
    <xdr:sp macro="" textlink="">
      <xdr:nvSpPr>
        <xdr:cNvPr id="5" name="テキスト ボックス 4"/>
        <xdr:cNvSpPr txBox="1"/>
      </xdr:nvSpPr>
      <xdr:spPr>
        <a:xfrm>
          <a:off x="809623" y="13642181"/>
          <a:ext cx="11765756" cy="4833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秋分の日</a:t>
          </a:r>
        </a:p>
      </xdr:txBody>
    </xdr:sp>
    <xdr:clientData/>
  </xdr:twoCellAnchor>
  <xdr:twoCellAnchor>
    <xdr:from>
      <xdr:col>10</xdr:col>
      <xdr:colOff>107156</xdr:colOff>
      <xdr:row>109</xdr:row>
      <xdr:rowOff>142874</xdr:rowOff>
    </xdr:from>
    <xdr:to>
      <xdr:col>16</xdr:col>
      <xdr:colOff>190500</xdr:colOff>
      <xdr:row>113</xdr:row>
      <xdr:rowOff>142875</xdr:rowOff>
    </xdr:to>
    <xdr:sp macro="" textlink="">
      <xdr:nvSpPr>
        <xdr:cNvPr id="6" name="テキスト ボックス 5"/>
        <xdr:cNvSpPr txBox="1"/>
      </xdr:nvSpPr>
      <xdr:spPr>
        <a:xfrm>
          <a:off x="7517606" y="18268949"/>
          <a:ext cx="4998244" cy="800101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今月の野々市産食材・・たまねぎ・じゃがいも・ねぎ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かぼちゃ・きゅうり・冬瓜・しいたけ・大豆</a:t>
          </a:r>
        </a:p>
      </xdr:txBody>
    </xdr:sp>
    <xdr:clientData/>
  </xdr:twoCellAnchor>
  <xdr:twoCellAnchor editAs="oneCell">
    <xdr:from>
      <xdr:col>9</xdr:col>
      <xdr:colOff>464343</xdr:colOff>
      <xdr:row>0</xdr:row>
      <xdr:rowOff>47625</xdr:rowOff>
    </xdr:from>
    <xdr:to>
      <xdr:col>10</xdr:col>
      <xdr:colOff>607218</xdr:colOff>
      <xdr:row>0</xdr:row>
      <xdr:rowOff>731625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93" r="3999" b="9957"/>
        <a:stretch/>
      </xdr:blipFill>
      <xdr:spPr>
        <a:xfrm>
          <a:off x="7065168" y="47625"/>
          <a:ext cx="952500" cy="684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4\Desktop\&#9733;&#32102;&#39135;&#31649;&#29702;2019%20&#20013;(&#65305;&#26376;&#65289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ン計算"/>
      <sheetName val="米飯計算"/>
      <sheetName val="仕入簿"/>
      <sheetName val="検収簿"/>
      <sheetName val="発注書"/>
      <sheetName val="牛乳"/>
      <sheetName val="主食"/>
      <sheetName val="放送"/>
      <sheetName val="盛り付け表"/>
      <sheetName val="かな献立一覧"/>
      <sheetName val="家庭配布"/>
      <sheetName val="群分類"/>
      <sheetName val="献立ｶﾚﾝﾀﾞｰ"/>
      <sheetName val="献立一覧"/>
      <sheetName val="アレルギー用献立（週）"/>
      <sheetName val="献立（日）"/>
      <sheetName val="献立（週）"/>
      <sheetName val="配食量表"/>
      <sheetName val="アレルギー対応表"/>
      <sheetName val="食数表縦"/>
      <sheetName val="食数表横"/>
      <sheetName val="地場産調査"/>
      <sheetName val="週報１"/>
      <sheetName val="週報２"/>
      <sheetName val="七訂成分表"/>
      <sheetName val="コード・基準値"/>
      <sheetName val="人数"/>
      <sheetName val="作成"/>
      <sheetName val="使い方"/>
      <sheetName val="集計"/>
      <sheetName val="充足率"/>
      <sheetName val="仕入２"/>
      <sheetName val="計算"/>
      <sheetName val="残食・金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">
          <cell r="B4" t="str">
            <v>野々市市中学校給食センター</v>
          </cell>
        </row>
      </sheetData>
      <sheetData sheetId="26"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30</v>
          </cell>
        </row>
        <row r="17">
          <cell r="F17">
            <v>2</v>
          </cell>
        </row>
        <row r="18">
          <cell r="F18">
            <v>3</v>
          </cell>
        </row>
        <row r="19">
          <cell r="F19">
            <v>4</v>
          </cell>
        </row>
        <row r="20">
          <cell r="F20">
            <v>5</v>
          </cell>
        </row>
        <row r="21">
          <cell r="F21">
            <v>6</v>
          </cell>
        </row>
        <row r="22">
          <cell r="F22">
            <v>9</v>
          </cell>
        </row>
        <row r="23">
          <cell r="F23">
            <v>10</v>
          </cell>
        </row>
        <row r="24">
          <cell r="F24">
            <v>11</v>
          </cell>
        </row>
        <row r="25">
          <cell r="F25">
            <v>12</v>
          </cell>
        </row>
        <row r="26">
          <cell r="F26">
            <v>13</v>
          </cell>
          <cell r="I26" t="str">
            <v>お月見献立</v>
          </cell>
        </row>
        <row r="27">
          <cell r="F27">
            <v>16</v>
          </cell>
        </row>
        <row r="28">
          <cell r="F28">
            <v>17</v>
          </cell>
        </row>
        <row r="29">
          <cell r="F29">
            <v>18</v>
          </cell>
        </row>
        <row r="30">
          <cell r="F30">
            <v>19</v>
          </cell>
          <cell r="I30" t="str">
            <v>能登町献立</v>
          </cell>
        </row>
        <row r="31">
          <cell r="F31">
            <v>20</v>
          </cell>
          <cell r="I31" t="str">
            <v>ラグビーワールドカップ</v>
          </cell>
        </row>
        <row r="32">
          <cell r="F32">
            <v>23</v>
          </cell>
        </row>
        <row r="33">
          <cell r="F33">
            <v>24</v>
          </cell>
        </row>
        <row r="34">
          <cell r="F34">
            <v>25</v>
          </cell>
        </row>
        <row r="35">
          <cell r="F35">
            <v>26</v>
          </cell>
        </row>
        <row r="36">
          <cell r="F36">
            <v>27</v>
          </cell>
        </row>
        <row r="37">
          <cell r="F37">
            <v>30</v>
          </cell>
        </row>
      </sheetData>
      <sheetData sheetId="27">
        <row r="1">
          <cell r="B1" t="str">
            <v>8・9</v>
          </cell>
        </row>
        <row r="2">
          <cell r="H2" t="str">
            <v>№１～７</v>
          </cell>
          <cell r="I2" t="str">
            <v>献立分類番号</v>
          </cell>
          <cell r="J2" t="str">
            <v>ひらがな</v>
          </cell>
          <cell r="K2" t="str">
            <v>献立名</v>
          </cell>
        </row>
        <row r="223">
          <cell r="H223">
            <v>1</v>
          </cell>
          <cell r="I223">
            <v>1</v>
          </cell>
          <cell r="K223" t="str">
            <v>麦飯</v>
          </cell>
        </row>
        <row r="226">
          <cell r="H226">
            <v>2</v>
          </cell>
          <cell r="I226">
            <v>2</v>
          </cell>
          <cell r="K226" t="str">
            <v>牛乳</v>
          </cell>
        </row>
        <row r="228">
          <cell r="H228">
            <v>3</v>
          </cell>
          <cell r="I228">
            <v>3</v>
          </cell>
          <cell r="K228" t="str">
            <v>夏野菜カレー</v>
          </cell>
        </row>
        <row r="255">
          <cell r="H255">
            <v>4</v>
          </cell>
          <cell r="I255">
            <v>5</v>
          </cell>
          <cell r="K255" t="str">
            <v>福神漬</v>
          </cell>
        </row>
        <row r="257">
          <cell r="H257">
            <v>5</v>
          </cell>
          <cell r="I257">
            <v>8</v>
          </cell>
          <cell r="K257" t="str">
            <v>フルーツカクテル</v>
          </cell>
        </row>
        <row r="278">
          <cell r="H278">
            <v>1</v>
          </cell>
          <cell r="I278">
            <v>1</v>
          </cell>
          <cell r="K278" t="str">
            <v>わかめ飯</v>
          </cell>
        </row>
        <row r="281">
          <cell r="H281">
            <v>2</v>
          </cell>
          <cell r="I281">
            <v>2</v>
          </cell>
          <cell r="K281" t="str">
            <v>牛乳</v>
          </cell>
        </row>
        <row r="283">
          <cell r="H283">
            <v>3</v>
          </cell>
          <cell r="I283">
            <v>4</v>
          </cell>
          <cell r="K283" t="str">
            <v>黒酢の酢豚</v>
          </cell>
        </row>
        <row r="303">
          <cell r="H303">
            <v>4</v>
          </cell>
          <cell r="I303">
            <v>7</v>
          </cell>
          <cell r="K303" t="str">
            <v>ワンタンスープ</v>
          </cell>
        </row>
        <row r="317">
          <cell r="H317">
            <v>5</v>
          </cell>
          <cell r="I317">
            <v>8</v>
          </cell>
          <cell r="K317" t="str">
            <v>梨</v>
          </cell>
        </row>
        <row r="333">
          <cell r="H333">
            <v>1</v>
          </cell>
          <cell r="I333">
            <v>1</v>
          </cell>
          <cell r="K333" t="str">
            <v>白飯</v>
          </cell>
        </row>
        <row r="336">
          <cell r="H336">
            <v>2</v>
          </cell>
          <cell r="I336">
            <v>2</v>
          </cell>
          <cell r="K336" t="str">
            <v>牛乳</v>
          </cell>
        </row>
        <row r="338">
          <cell r="H338">
            <v>3</v>
          </cell>
          <cell r="I338">
            <v>4</v>
          </cell>
          <cell r="K338" t="str">
            <v>ししゃものごま揚げ</v>
          </cell>
        </row>
        <row r="348">
          <cell r="H348">
            <v>4</v>
          </cell>
          <cell r="I348">
            <v>5</v>
          </cell>
          <cell r="K348" t="str">
            <v>ごぼうゴマネーズサラダ</v>
          </cell>
        </row>
        <row r="361">
          <cell r="H361">
            <v>5</v>
          </cell>
          <cell r="I361">
            <v>7</v>
          </cell>
          <cell r="K361" t="str">
            <v>白玉豆腐のみそ汁</v>
          </cell>
        </row>
        <row r="388">
          <cell r="H388">
            <v>1</v>
          </cell>
          <cell r="I388">
            <v>1</v>
          </cell>
          <cell r="K388" t="str">
            <v>白飯</v>
          </cell>
        </row>
        <row r="391">
          <cell r="H391">
            <v>2</v>
          </cell>
          <cell r="I391">
            <v>2</v>
          </cell>
          <cell r="K391" t="str">
            <v>牛乳</v>
          </cell>
        </row>
        <row r="393">
          <cell r="H393">
            <v>3</v>
          </cell>
          <cell r="I393">
            <v>4</v>
          </cell>
          <cell r="K393" t="str">
            <v>魚の色づけ</v>
          </cell>
        </row>
        <row r="406">
          <cell r="H406">
            <v>4</v>
          </cell>
          <cell r="I406">
            <v>5</v>
          </cell>
          <cell r="K406" t="str">
            <v>豆腐とジャコのサラダ</v>
          </cell>
        </row>
        <row r="420">
          <cell r="H420">
            <v>5</v>
          </cell>
          <cell r="I420">
            <v>7</v>
          </cell>
          <cell r="K420" t="str">
            <v>かき玉みそ汁</v>
          </cell>
        </row>
        <row r="443">
          <cell r="H443">
            <v>1</v>
          </cell>
          <cell r="I443">
            <v>1</v>
          </cell>
          <cell r="K443" t="str">
            <v>すし飯</v>
          </cell>
        </row>
        <row r="446">
          <cell r="H446">
            <v>2</v>
          </cell>
          <cell r="I446">
            <v>2</v>
          </cell>
          <cell r="K446" t="str">
            <v>牛乳</v>
          </cell>
        </row>
        <row r="448">
          <cell r="H448">
            <v>3</v>
          </cell>
          <cell r="I448">
            <v>3</v>
          </cell>
          <cell r="K448" t="str">
            <v>金時草ずし</v>
          </cell>
        </row>
        <row r="458">
          <cell r="H458">
            <v>4</v>
          </cell>
          <cell r="I458">
            <v>4</v>
          </cell>
          <cell r="K458" t="str">
            <v>大豆とえびのゴマからめ</v>
          </cell>
        </row>
        <row r="474">
          <cell r="H474">
            <v>5</v>
          </cell>
          <cell r="I474">
            <v>7</v>
          </cell>
          <cell r="K474" t="str">
            <v>沢煮椀</v>
          </cell>
        </row>
        <row r="489">
          <cell r="H489">
            <v>6</v>
          </cell>
          <cell r="I489">
            <v>8</v>
          </cell>
          <cell r="K489" t="str">
            <v>プリン</v>
          </cell>
        </row>
        <row r="498">
          <cell r="H498">
            <v>1</v>
          </cell>
          <cell r="I498">
            <v>1</v>
          </cell>
          <cell r="K498" t="str">
            <v>白飯</v>
          </cell>
        </row>
        <row r="501">
          <cell r="H501">
            <v>2</v>
          </cell>
          <cell r="I501">
            <v>2</v>
          </cell>
          <cell r="K501" t="str">
            <v>牛乳</v>
          </cell>
        </row>
        <row r="503">
          <cell r="H503">
            <v>3</v>
          </cell>
          <cell r="I503">
            <v>4</v>
          </cell>
          <cell r="K503" t="str">
            <v>竹輪のかわり揚げ</v>
          </cell>
        </row>
        <row r="512">
          <cell r="H512">
            <v>4</v>
          </cell>
          <cell r="I512">
            <v>5</v>
          </cell>
          <cell r="K512" t="str">
            <v>ひじきとツナの炒め煮</v>
          </cell>
        </row>
        <row r="525">
          <cell r="H525">
            <v>5</v>
          </cell>
          <cell r="I525">
            <v>7</v>
          </cell>
          <cell r="K525" t="str">
            <v>冷やしうどん</v>
          </cell>
        </row>
        <row r="553">
          <cell r="H553">
            <v>1</v>
          </cell>
          <cell r="I553">
            <v>1</v>
          </cell>
          <cell r="K553" t="str">
            <v>麦飯</v>
          </cell>
        </row>
        <row r="556">
          <cell r="H556">
            <v>2</v>
          </cell>
          <cell r="I556">
            <v>2</v>
          </cell>
          <cell r="K556" t="str">
            <v>牛乳</v>
          </cell>
        </row>
        <row r="558">
          <cell r="H558">
            <v>3</v>
          </cell>
          <cell r="I558">
            <v>3</v>
          </cell>
          <cell r="K558" t="str">
            <v>ビビンバ</v>
          </cell>
        </row>
        <row r="577">
          <cell r="H577">
            <v>4</v>
          </cell>
          <cell r="I577">
            <v>7</v>
          </cell>
          <cell r="K577" t="str">
            <v>春雨スープ</v>
          </cell>
        </row>
        <row r="591">
          <cell r="H591">
            <v>5</v>
          </cell>
          <cell r="I591">
            <v>8</v>
          </cell>
          <cell r="K591" t="str">
            <v>ヨーグルト</v>
          </cell>
        </row>
        <row r="608">
          <cell r="H608">
            <v>1</v>
          </cell>
          <cell r="I608">
            <v>1</v>
          </cell>
          <cell r="K608" t="str">
            <v>白飯</v>
          </cell>
        </row>
        <row r="611">
          <cell r="H611">
            <v>2</v>
          </cell>
          <cell r="I611">
            <v>2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K613" t="str">
            <v>トンカツごまだれ</v>
          </cell>
        </row>
        <row r="627">
          <cell r="H627">
            <v>4</v>
          </cell>
          <cell r="I627">
            <v>5</v>
          </cell>
          <cell r="K627" t="str">
            <v>切干大根のサラダ</v>
          </cell>
        </row>
        <row r="641">
          <cell r="H641">
            <v>5</v>
          </cell>
          <cell r="I641">
            <v>7</v>
          </cell>
          <cell r="K641" t="str">
            <v>豆腐とわかめのすまし汁</v>
          </cell>
        </row>
        <row r="643">
          <cell r="K643" t="str">
            <v/>
          </cell>
        </row>
        <row r="644">
          <cell r="K644" t="str">
            <v/>
          </cell>
        </row>
        <row r="645">
          <cell r="K645" t="str">
            <v/>
          </cell>
        </row>
        <row r="646">
          <cell r="K646" t="str">
            <v/>
          </cell>
        </row>
        <row r="647">
          <cell r="K647" t="str">
            <v/>
          </cell>
        </row>
        <row r="648">
          <cell r="K648" t="str">
            <v/>
          </cell>
        </row>
        <row r="649">
          <cell r="K649" t="str">
            <v/>
          </cell>
        </row>
        <row r="650">
          <cell r="K650" t="str">
            <v/>
          </cell>
        </row>
        <row r="663">
          <cell r="H663">
            <v>1</v>
          </cell>
          <cell r="I663">
            <v>1</v>
          </cell>
          <cell r="K663" t="str">
            <v>ゆかり飯</v>
          </cell>
        </row>
        <row r="666">
          <cell r="H666">
            <v>2</v>
          </cell>
          <cell r="I666">
            <v>2</v>
          </cell>
          <cell r="K666" t="str">
            <v>牛乳</v>
          </cell>
        </row>
        <row r="668">
          <cell r="H668">
            <v>3</v>
          </cell>
          <cell r="I668">
            <v>4</v>
          </cell>
          <cell r="K668" t="str">
            <v>鮭のマリネ</v>
          </cell>
        </row>
        <row r="682">
          <cell r="H682">
            <v>4</v>
          </cell>
          <cell r="I682">
            <v>5</v>
          </cell>
          <cell r="K682" t="str">
            <v>ブロッコリーとベーコンのサラダ</v>
          </cell>
        </row>
        <row r="693">
          <cell r="H693">
            <v>5</v>
          </cell>
          <cell r="I693">
            <v>7</v>
          </cell>
          <cell r="K693" t="str">
            <v>小松菜と揚げのみそ汁</v>
          </cell>
        </row>
        <row r="718">
          <cell r="H718">
            <v>1</v>
          </cell>
          <cell r="I718">
            <v>1</v>
          </cell>
          <cell r="K718" t="str">
            <v>白飯</v>
          </cell>
        </row>
        <row r="721">
          <cell r="H721">
            <v>2</v>
          </cell>
          <cell r="I721">
            <v>2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K723" t="str">
            <v>ピリ辛チキン</v>
          </cell>
        </row>
        <row r="737">
          <cell r="H737">
            <v>4</v>
          </cell>
          <cell r="I737">
            <v>5</v>
          </cell>
          <cell r="K737" t="str">
            <v>ゆかり和え</v>
          </cell>
        </row>
        <row r="743">
          <cell r="H743">
            <v>5</v>
          </cell>
          <cell r="I743">
            <v>7</v>
          </cell>
          <cell r="K743" t="str">
            <v>豆乳めった汁</v>
          </cell>
        </row>
        <row r="773">
          <cell r="H773">
            <v>1</v>
          </cell>
          <cell r="I773">
            <v>1</v>
          </cell>
          <cell r="K773" t="str">
            <v>さくら麦飯</v>
          </cell>
        </row>
        <row r="776">
          <cell r="H776">
            <v>2</v>
          </cell>
          <cell r="I776">
            <v>2</v>
          </cell>
          <cell r="K776" t="str">
            <v>牛乳</v>
          </cell>
        </row>
        <row r="778">
          <cell r="H778">
            <v>4</v>
          </cell>
          <cell r="I778">
            <v>3</v>
          </cell>
          <cell r="K778" t="str">
            <v>ひじきごはん</v>
          </cell>
        </row>
        <row r="790">
          <cell r="H790">
            <v>5</v>
          </cell>
          <cell r="I790">
            <v>4</v>
          </cell>
          <cell r="K790" t="str">
            <v>鶏肉と里芋の照り和え</v>
          </cell>
        </row>
        <row r="803">
          <cell r="K803" t="str">
            <v/>
          </cell>
        </row>
        <row r="805">
          <cell r="H805">
            <v>6</v>
          </cell>
          <cell r="I805">
            <v>7</v>
          </cell>
          <cell r="K805" t="str">
            <v>お月見汁</v>
          </cell>
        </row>
        <row r="819">
          <cell r="H819">
            <v>7</v>
          </cell>
          <cell r="I819">
            <v>8</v>
          </cell>
          <cell r="K819" t="str">
            <v>お月見デザート</v>
          </cell>
        </row>
        <row r="824">
          <cell r="H824">
            <v>3</v>
          </cell>
          <cell r="K824" t="str">
            <v>【お月見献立】</v>
          </cell>
        </row>
        <row r="938">
          <cell r="H938">
            <v>1</v>
          </cell>
          <cell r="I938">
            <v>1</v>
          </cell>
          <cell r="K938" t="str">
            <v>ﾁｬｰﾊﾝﾗｲｽ</v>
          </cell>
        </row>
        <row r="941">
          <cell r="H941">
            <v>2</v>
          </cell>
          <cell r="I941">
            <v>2</v>
          </cell>
          <cell r="K941" t="str">
            <v>牛乳</v>
          </cell>
        </row>
        <row r="943">
          <cell r="H943">
            <v>3</v>
          </cell>
          <cell r="I943">
            <v>3</v>
          </cell>
          <cell r="K943" t="str">
            <v>チャーハン</v>
          </cell>
        </row>
        <row r="959">
          <cell r="H959">
            <v>4</v>
          </cell>
          <cell r="I959">
            <v>4</v>
          </cell>
          <cell r="K959" t="str">
            <v>プルコギ</v>
          </cell>
        </row>
        <row r="976">
          <cell r="H976">
            <v>5</v>
          </cell>
          <cell r="I976">
            <v>7</v>
          </cell>
          <cell r="K976" t="str">
            <v>中華風コーンスープ</v>
          </cell>
        </row>
        <row r="991">
          <cell r="H991">
            <v>6</v>
          </cell>
          <cell r="I991">
            <v>9</v>
          </cell>
          <cell r="K991" t="str">
            <v>小魚ｱｰﾓﾝﾄﾞ</v>
          </cell>
        </row>
        <row r="993">
          <cell r="H993">
            <v>1</v>
          </cell>
          <cell r="I993">
            <v>1</v>
          </cell>
          <cell r="K993" t="str">
            <v>白飯</v>
          </cell>
        </row>
        <row r="996">
          <cell r="H996">
            <v>2</v>
          </cell>
          <cell r="I996">
            <v>2</v>
          </cell>
          <cell r="K996" t="str">
            <v>牛乳</v>
          </cell>
        </row>
        <row r="998">
          <cell r="H998">
            <v>4</v>
          </cell>
          <cell r="I998">
            <v>4</v>
          </cell>
          <cell r="K998" t="str">
            <v>天ぷら盛り合わせ</v>
          </cell>
        </row>
        <row r="1013">
          <cell r="H1013">
            <v>5</v>
          </cell>
          <cell r="I1013">
            <v>5</v>
          </cell>
          <cell r="K1013" t="str">
            <v>昆布和え</v>
          </cell>
        </row>
        <row r="1023">
          <cell r="H1023">
            <v>6</v>
          </cell>
          <cell r="I1023">
            <v>7</v>
          </cell>
          <cell r="K1023" t="str">
            <v>いしる汁</v>
          </cell>
        </row>
        <row r="1037">
          <cell r="H1037">
            <v>7</v>
          </cell>
          <cell r="I1037">
            <v>8</v>
          </cell>
          <cell r="K1037" t="str">
            <v>いちごゼリー</v>
          </cell>
        </row>
        <row r="1044">
          <cell r="H1044">
            <v>3</v>
          </cell>
          <cell r="K1044" t="str">
            <v>【石川県を食べつくそう（能登町）】</v>
          </cell>
        </row>
        <row r="1048">
          <cell r="H1048">
            <v>1</v>
          </cell>
          <cell r="I1048">
            <v>1</v>
          </cell>
          <cell r="K1048" t="str">
            <v>麦飯</v>
          </cell>
        </row>
        <row r="1051">
          <cell r="H1051">
            <v>2</v>
          </cell>
          <cell r="I1051">
            <v>2</v>
          </cell>
          <cell r="K1051" t="str">
            <v>牛乳</v>
          </cell>
        </row>
        <row r="1053">
          <cell r="H1053">
            <v>3</v>
          </cell>
          <cell r="I1053">
            <v>3</v>
          </cell>
          <cell r="K1053" t="str">
            <v>ビーフストロガノフ</v>
          </cell>
        </row>
        <row r="1075">
          <cell r="H1075">
            <v>4</v>
          </cell>
          <cell r="I1075">
            <v>5</v>
          </cell>
          <cell r="K1075" t="str">
            <v>オリヴィエサラダ</v>
          </cell>
        </row>
        <row r="1087">
          <cell r="H1087">
            <v>5</v>
          </cell>
          <cell r="I1087">
            <v>9</v>
          </cell>
          <cell r="K1087" t="str">
            <v>一口チーズ</v>
          </cell>
        </row>
        <row r="1158">
          <cell r="H1158">
            <v>1</v>
          </cell>
          <cell r="I1158">
            <v>1</v>
          </cell>
          <cell r="K1158" t="str">
            <v>麦飯</v>
          </cell>
        </row>
        <row r="1161">
          <cell r="H1161">
            <v>2</v>
          </cell>
          <cell r="I1161">
            <v>2</v>
          </cell>
          <cell r="K1161" t="str">
            <v>牛乳</v>
          </cell>
        </row>
        <row r="1163">
          <cell r="H1163">
            <v>3</v>
          </cell>
          <cell r="I1163">
            <v>3</v>
          </cell>
          <cell r="K1163" t="str">
            <v>キーマカレー</v>
          </cell>
        </row>
        <row r="1181">
          <cell r="H1181">
            <v>4</v>
          </cell>
          <cell r="I1181">
            <v>7</v>
          </cell>
          <cell r="K1181" t="str">
            <v>野菜スープ</v>
          </cell>
        </row>
        <row r="1194">
          <cell r="H1194">
            <v>5</v>
          </cell>
          <cell r="I1194">
            <v>8</v>
          </cell>
          <cell r="K1194" t="str">
            <v>フルーツヨーグルト</v>
          </cell>
        </row>
        <row r="1213">
          <cell r="H1213">
            <v>1</v>
          </cell>
          <cell r="I1213">
            <v>1</v>
          </cell>
          <cell r="K1213" t="str">
            <v>白飯</v>
          </cell>
        </row>
        <row r="1216">
          <cell r="H1216">
            <v>2</v>
          </cell>
          <cell r="I1216">
            <v>2</v>
          </cell>
          <cell r="K1216" t="str">
            <v>牛乳</v>
          </cell>
        </row>
        <row r="1218">
          <cell r="H1218">
            <v>3</v>
          </cell>
          <cell r="I1218">
            <v>4</v>
          </cell>
          <cell r="K1218" t="str">
            <v>手作りハンバーグ</v>
          </cell>
        </row>
        <row r="1231">
          <cell r="K1231" t="str">
            <v>別出しソース</v>
          </cell>
        </row>
        <row r="1237">
          <cell r="H1237">
            <v>4</v>
          </cell>
          <cell r="I1237">
            <v>5</v>
          </cell>
          <cell r="K1237" t="str">
            <v>ラタトゥイユ</v>
          </cell>
        </row>
        <row r="1251">
          <cell r="H1251">
            <v>5</v>
          </cell>
          <cell r="I1251">
            <v>7</v>
          </cell>
          <cell r="K1251" t="str">
            <v>冬瓜スープ</v>
          </cell>
        </row>
        <row r="1268">
          <cell r="H1268">
            <v>1</v>
          </cell>
          <cell r="I1268">
            <v>1</v>
          </cell>
          <cell r="K1268" t="str">
            <v>バターライス</v>
          </cell>
        </row>
        <row r="1271">
          <cell r="H1271">
            <v>3</v>
          </cell>
          <cell r="I1271">
            <v>3</v>
          </cell>
          <cell r="K1271" t="str">
            <v>エビピラフ</v>
          </cell>
        </row>
        <row r="1283">
          <cell r="H1283">
            <v>2</v>
          </cell>
          <cell r="I1283">
            <v>2</v>
          </cell>
          <cell r="K1283" t="str">
            <v>牛乳</v>
          </cell>
        </row>
        <row r="1285">
          <cell r="H1285">
            <v>4</v>
          </cell>
          <cell r="I1285">
            <v>4</v>
          </cell>
          <cell r="K1285" t="str">
            <v>豆腐のグラタン</v>
          </cell>
        </row>
        <row r="1306">
          <cell r="H1306">
            <v>5</v>
          </cell>
          <cell r="I1306">
            <v>6</v>
          </cell>
          <cell r="K1306" t="str">
            <v>ポトフ</v>
          </cell>
        </row>
        <row r="1323">
          <cell r="H1323">
            <v>1</v>
          </cell>
          <cell r="I1323">
            <v>1</v>
          </cell>
          <cell r="K1323" t="str">
            <v>白飯</v>
          </cell>
        </row>
        <row r="1325">
          <cell r="H1325">
            <v>2</v>
          </cell>
          <cell r="I1325">
            <v>2</v>
          </cell>
          <cell r="K1325" t="str">
            <v>牛乳</v>
          </cell>
        </row>
        <row r="1327">
          <cell r="H1327">
            <v>3</v>
          </cell>
          <cell r="I1327">
            <v>4</v>
          </cell>
          <cell r="K1327" t="str">
            <v>鯖のみそ煮</v>
          </cell>
        </row>
        <row r="1337">
          <cell r="H1337">
            <v>4</v>
          </cell>
          <cell r="I1337">
            <v>5</v>
          </cell>
          <cell r="K1337" t="str">
            <v>あげともやしの甘酢和え</v>
          </cell>
        </row>
        <row r="1349">
          <cell r="H1349">
            <v>5</v>
          </cell>
          <cell r="I1349">
            <v>7</v>
          </cell>
          <cell r="K1349" t="str">
            <v>豚汁</v>
          </cell>
        </row>
        <row r="1350">
          <cell r="K1350" t="str">
            <v/>
          </cell>
        </row>
        <row r="1351">
          <cell r="K1351" t="str">
            <v/>
          </cell>
        </row>
        <row r="1352">
          <cell r="K1352" t="str">
            <v/>
          </cell>
        </row>
        <row r="1353">
          <cell r="K1353" t="str">
            <v/>
          </cell>
        </row>
        <row r="1354">
          <cell r="K1354" t="str">
            <v/>
          </cell>
        </row>
        <row r="1355">
          <cell r="K1355" t="str">
            <v/>
          </cell>
        </row>
        <row r="1356">
          <cell r="K1356" t="str">
            <v/>
          </cell>
        </row>
        <row r="1357">
          <cell r="K1357" t="str">
            <v/>
          </cell>
        </row>
        <row r="1358">
          <cell r="K1358" t="str">
            <v/>
          </cell>
        </row>
        <row r="1359">
          <cell r="K1359" t="str">
            <v/>
          </cell>
        </row>
        <row r="1378">
          <cell r="H1378">
            <v>1</v>
          </cell>
          <cell r="I1378">
            <v>1</v>
          </cell>
          <cell r="K1378" t="str">
            <v>白飯</v>
          </cell>
        </row>
        <row r="1380">
          <cell r="H1380">
            <v>2</v>
          </cell>
          <cell r="I1380">
            <v>2</v>
          </cell>
          <cell r="K1380" t="str">
            <v>牛乳</v>
          </cell>
        </row>
        <row r="1382">
          <cell r="H1382">
            <v>3</v>
          </cell>
          <cell r="I1382">
            <v>4</v>
          </cell>
          <cell r="K1382" t="str">
            <v>鶏松風</v>
          </cell>
        </row>
        <row r="1393">
          <cell r="H1393">
            <v>4</v>
          </cell>
          <cell r="I1393">
            <v>5</v>
          </cell>
          <cell r="K1393" t="str">
            <v>金平ごぼう</v>
          </cell>
        </row>
        <row r="1404">
          <cell r="H1404">
            <v>5</v>
          </cell>
          <cell r="I1404">
            <v>7</v>
          </cell>
          <cell r="K1404" t="str">
            <v>じゃが芋と厚揚げの味噌汁</v>
          </cell>
        </row>
      </sheetData>
      <sheetData sheetId="28"/>
      <sheetData sheetId="29"/>
      <sheetData sheetId="30"/>
      <sheetData sheetId="31"/>
      <sheetData sheetId="32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8">
          <cell r="U8">
            <v>0</v>
          </cell>
          <cell r="X8">
            <v>0</v>
          </cell>
          <cell r="Z8">
            <v>0</v>
          </cell>
        </row>
        <row r="9">
          <cell r="U9">
            <v>0</v>
          </cell>
          <cell r="X9">
            <v>0</v>
          </cell>
          <cell r="Z9">
            <v>0</v>
          </cell>
        </row>
        <row r="10">
          <cell r="U10">
            <v>924.29710000000011</v>
          </cell>
          <cell r="X10">
            <v>22.450909999999997</v>
          </cell>
          <cell r="Z10">
            <v>23.445500000000006</v>
          </cell>
        </row>
        <row r="11">
          <cell r="U11">
            <v>826.18239999999992</v>
          </cell>
          <cell r="X11">
            <v>31.527540000000009</v>
          </cell>
          <cell r="Z11">
            <v>19.481300000000001</v>
          </cell>
        </row>
        <row r="12">
          <cell r="U12">
            <v>873.73249999999985</v>
          </cell>
          <cell r="X12">
            <v>31.448500000000003</v>
          </cell>
          <cell r="Z12">
            <v>27.068899999999996</v>
          </cell>
        </row>
        <row r="13">
          <cell r="U13">
            <v>821.83579999999995</v>
          </cell>
          <cell r="X13">
            <v>33.294889999999995</v>
          </cell>
          <cell r="Z13">
            <v>26.66976</v>
          </cell>
        </row>
        <row r="14">
          <cell r="U14">
            <v>893.81860000000017</v>
          </cell>
          <cell r="X14">
            <v>37.765960000000014</v>
          </cell>
          <cell r="Z14">
            <v>24.405550000000012</v>
          </cell>
        </row>
        <row r="15">
          <cell r="U15">
            <v>811.83500000000004</v>
          </cell>
          <cell r="X15">
            <v>25.087799999999998</v>
          </cell>
          <cell r="Z15">
            <v>20.640100000000004</v>
          </cell>
        </row>
        <row r="16">
          <cell r="U16">
            <v>851.66839999999991</v>
          </cell>
          <cell r="X16">
            <v>29.365579999999994</v>
          </cell>
          <cell r="Z16">
            <v>22.984310000000004</v>
          </cell>
        </row>
        <row r="17">
          <cell r="U17">
            <v>779.96349999999995</v>
          </cell>
          <cell r="X17">
            <v>34.797649999999997</v>
          </cell>
          <cell r="Z17">
            <v>20.832950000000007</v>
          </cell>
        </row>
        <row r="18">
          <cell r="U18">
            <v>801.29359999999974</v>
          </cell>
          <cell r="X18">
            <v>33.453010000000006</v>
          </cell>
          <cell r="Z18">
            <v>25.624550000000003</v>
          </cell>
        </row>
        <row r="19">
          <cell r="U19">
            <v>801.81720000000007</v>
          </cell>
          <cell r="X19">
            <v>34.289700000000003</v>
          </cell>
          <cell r="Z19">
            <v>22.67193</v>
          </cell>
        </row>
        <row r="20">
          <cell r="U20">
            <v>853.10300000000018</v>
          </cell>
          <cell r="X20">
            <v>31.805699999999998</v>
          </cell>
          <cell r="Z20">
            <v>19.266600000000004</v>
          </cell>
        </row>
        <row r="21">
          <cell r="U21">
            <v>0</v>
          </cell>
          <cell r="X21">
            <v>0</v>
          </cell>
          <cell r="Z21">
            <v>0</v>
          </cell>
        </row>
        <row r="22">
          <cell r="U22">
            <v>0</v>
          </cell>
          <cell r="X22">
            <v>0</v>
          </cell>
          <cell r="Z22">
            <v>0</v>
          </cell>
        </row>
        <row r="23">
          <cell r="U23">
            <v>830.12331999999958</v>
          </cell>
          <cell r="X23">
            <v>34.543392000000004</v>
          </cell>
          <cell r="Z23">
            <v>28.396610000000006</v>
          </cell>
        </row>
        <row r="24">
          <cell r="U24">
            <v>847.55799999999999</v>
          </cell>
          <cell r="X24">
            <v>32.262399999999992</v>
          </cell>
          <cell r="Z24">
            <v>18.968300000000003</v>
          </cell>
        </row>
        <row r="25">
          <cell r="U25">
            <v>902.98219999999992</v>
          </cell>
          <cell r="X25">
            <v>26.256719999999991</v>
          </cell>
          <cell r="Z25">
            <v>31.685350000000003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880.50560000000007</v>
          </cell>
          <cell r="X27">
            <v>28.757860000000008</v>
          </cell>
          <cell r="Z27">
            <v>22.155850000000008</v>
          </cell>
        </row>
        <row r="28">
          <cell r="U28">
            <v>804.55650000000014</v>
          </cell>
          <cell r="X28">
            <v>32.219149999999985</v>
          </cell>
          <cell r="Z28">
            <v>24.011410000000005</v>
          </cell>
        </row>
        <row r="29">
          <cell r="U29">
            <v>833.86611457326364</v>
          </cell>
          <cell r="X29">
            <v>35.412695914308891</v>
          </cell>
          <cell r="Z29">
            <v>25.263077763393532</v>
          </cell>
        </row>
        <row r="30">
          <cell r="U30">
            <v>807.34899999999993</v>
          </cell>
          <cell r="X30">
            <v>35.900349999999996</v>
          </cell>
          <cell r="Z30">
            <v>24.645299999999999</v>
          </cell>
        </row>
        <row r="31">
          <cell r="U31">
            <v>800.64999999999952</v>
          </cell>
          <cell r="X31">
            <v>38.040849999999999</v>
          </cell>
          <cell r="Z31">
            <v>21.498199999999994</v>
          </cell>
        </row>
      </sheetData>
      <sheetData sheetId="3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E43C70"/>
  </sheetPr>
  <dimension ref="A1:S133"/>
  <sheetViews>
    <sheetView tabSelected="1" view="pageBreakPreview" topLeftCell="D2" zoomScaleNormal="100" zoomScaleSheetLayoutView="100" workbookViewId="0">
      <selection activeCell="G33" sqref="G33"/>
    </sheetView>
  </sheetViews>
  <sheetFormatPr defaultColWidth="0" defaultRowHeight="13.5" customHeight="1" zeroHeight="1"/>
  <cols>
    <col min="1" max="1" width="5.75" style="10" customWidth="1"/>
    <col min="2" max="2" width="3" style="10" customWidth="1"/>
    <col min="3" max="3" width="6.125" style="67" customWidth="1"/>
    <col min="4" max="4" width="4.625" style="10" customWidth="1"/>
    <col min="5" max="6" width="17.625" style="10" customWidth="1"/>
    <col min="7" max="15" width="10.625" style="9" customWidth="1"/>
    <col min="16" max="16" width="11.375" style="10" customWidth="1"/>
    <col min="17" max="17" width="3.75" style="10" customWidth="1"/>
    <col min="18" max="18" width="3.5" style="9" customWidth="1"/>
    <col min="19" max="19" width="8.75" style="10" customWidth="1"/>
    <col min="20" max="16384" width="8.75" style="10" hidden="1"/>
  </cols>
  <sheetData>
    <row r="1" spans="1:18" ht="59.25" customHeight="1">
      <c r="A1" s="76" t="s">
        <v>0</v>
      </c>
      <c r="B1" s="76"/>
      <c r="C1" s="76"/>
      <c r="D1" s="76"/>
      <c r="E1" s="1" t="str">
        <f>[1]作成!B1</f>
        <v>8・9</v>
      </c>
      <c r="F1" s="2" t="s">
        <v>1</v>
      </c>
      <c r="G1" s="3"/>
      <c r="H1" s="3"/>
      <c r="I1" s="4"/>
      <c r="J1" s="77"/>
      <c r="K1" s="77"/>
      <c r="L1" s="77"/>
      <c r="M1" s="5"/>
      <c r="N1" s="5"/>
      <c r="O1" s="6"/>
      <c r="P1" s="7" t="str">
        <f>[1]コード・基準値!$B$4</f>
        <v>野々市市中学校給食センター</v>
      </c>
      <c r="Q1" s="8"/>
      <c r="R1" s="9" t="s">
        <v>2</v>
      </c>
    </row>
    <row r="2" spans="1:18" ht="13.5" customHeight="1">
      <c r="A2" s="78" t="s">
        <v>3</v>
      </c>
      <c r="B2" s="78" t="s">
        <v>4</v>
      </c>
      <c r="C2" s="81" t="s">
        <v>5</v>
      </c>
      <c r="D2" s="82"/>
      <c r="E2" s="82"/>
      <c r="F2" s="83"/>
      <c r="G2" s="87" t="s">
        <v>6</v>
      </c>
      <c r="H2" s="87"/>
      <c r="I2" s="87"/>
      <c r="J2" s="87" t="s">
        <v>7</v>
      </c>
      <c r="K2" s="87"/>
      <c r="L2" s="87"/>
      <c r="M2" s="68" t="s">
        <v>8</v>
      </c>
      <c r="N2" s="69"/>
      <c r="O2" s="70"/>
      <c r="P2" s="71" t="s">
        <v>9</v>
      </c>
      <c r="Q2" s="71"/>
      <c r="R2" s="9" t="s">
        <v>10</v>
      </c>
    </row>
    <row r="3" spans="1:18" ht="13.5" customHeight="1">
      <c r="A3" s="79"/>
      <c r="B3" s="79"/>
      <c r="C3" s="84"/>
      <c r="D3" s="85"/>
      <c r="E3" s="85"/>
      <c r="F3" s="86"/>
      <c r="G3" s="72" t="s">
        <v>11</v>
      </c>
      <c r="H3" s="73"/>
      <c r="I3" s="11" t="s">
        <v>12</v>
      </c>
      <c r="J3" s="12" t="s">
        <v>13</v>
      </c>
      <c r="K3" s="74" t="s">
        <v>14</v>
      </c>
      <c r="L3" s="75"/>
      <c r="M3" s="74" t="s">
        <v>15</v>
      </c>
      <c r="N3" s="75"/>
      <c r="O3" s="13" t="s">
        <v>16</v>
      </c>
      <c r="P3" s="71" t="s">
        <v>17</v>
      </c>
      <c r="Q3" s="71"/>
      <c r="R3" s="9" t="s">
        <v>10</v>
      </c>
    </row>
    <row r="4" spans="1:18" ht="13.5" customHeight="1">
      <c r="A4" s="79"/>
      <c r="B4" s="79"/>
      <c r="C4" s="88" t="s">
        <v>18</v>
      </c>
      <c r="D4" s="90" t="s">
        <v>19</v>
      </c>
      <c r="E4" s="92" t="s">
        <v>20</v>
      </c>
      <c r="F4" s="93"/>
      <c r="G4" s="114" t="s">
        <v>21</v>
      </c>
      <c r="H4" s="115"/>
      <c r="I4" s="118" t="s">
        <v>22</v>
      </c>
      <c r="J4" s="120" t="s">
        <v>23</v>
      </c>
      <c r="K4" s="114" t="s">
        <v>24</v>
      </c>
      <c r="L4" s="115"/>
      <c r="M4" s="122" t="s">
        <v>25</v>
      </c>
      <c r="N4" s="123"/>
      <c r="O4" s="120" t="s">
        <v>26</v>
      </c>
      <c r="P4" s="71" t="s">
        <v>27</v>
      </c>
      <c r="Q4" s="71"/>
      <c r="R4" s="9" t="s">
        <v>10</v>
      </c>
    </row>
    <row r="5" spans="1:18" ht="13.5" customHeight="1">
      <c r="A5" s="80"/>
      <c r="B5" s="80"/>
      <c r="C5" s="89"/>
      <c r="D5" s="91"/>
      <c r="E5" s="94"/>
      <c r="F5" s="95"/>
      <c r="G5" s="116"/>
      <c r="H5" s="117"/>
      <c r="I5" s="119"/>
      <c r="J5" s="121"/>
      <c r="K5" s="116"/>
      <c r="L5" s="117"/>
      <c r="M5" s="124"/>
      <c r="N5" s="125"/>
      <c r="O5" s="121"/>
      <c r="P5" s="71" t="s">
        <v>28</v>
      </c>
      <c r="Q5" s="71"/>
      <c r="R5" s="9" t="s">
        <v>29</v>
      </c>
    </row>
    <row r="6" spans="1:18" ht="15.95" hidden="1" customHeight="1">
      <c r="A6" s="96" t="str">
        <f>IF([1]人数!$F12=0," ",[1]人数!$F12)</f>
        <v xml:space="preserve"> </v>
      </c>
      <c r="B6" s="99" t="s">
        <v>30</v>
      </c>
      <c r="C6" s="102" t="str">
        <f>IF(ISERROR(VLOOKUP(1,[1]作成!$H$2:$K$56,4,FALSE))," ",VLOOKUP(1,[1]作成!$H$2:$K$56,4,FALSE))</f>
        <v xml:space="preserve"> </v>
      </c>
      <c r="D6" s="105" t="str">
        <f>IF(ISERROR(VLOOKUP(2,[1]作成!$H$2:$K$56,4,FALSE))," ",VLOOKUP(2,[1]作成!$H$2:$K$56,4,FALSE))</f>
        <v xml:space="preserve"> </v>
      </c>
      <c r="E6" s="108" t="str">
        <f>IF(ISERROR(VLOOKUP(3,[1]作成!$H$2:$K$56,4,FALSE))," ",VLOOKUP(3,[1]作成!$H$2:$K$56,4,FALSE))</f>
        <v xml:space="preserve"> </v>
      </c>
      <c r="F6" s="109"/>
      <c r="G6" s="14"/>
      <c r="H6" s="15"/>
      <c r="I6" s="15"/>
      <c r="J6" s="14"/>
      <c r="K6" s="14"/>
      <c r="L6" s="15"/>
      <c r="M6" s="16"/>
      <c r="N6" s="15"/>
      <c r="O6" s="16"/>
      <c r="P6" s="17" t="str">
        <f>IF([1]計算!U6=0," ",[1]計算!U6)</f>
        <v xml:space="preserve"> </v>
      </c>
      <c r="Q6" s="18" t="s">
        <v>31</v>
      </c>
    </row>
    <row r="7" spans="1:18" ht="15.95" hidden="1" customHeight="1">
      <c r="A7" s="97"/>
      <c r="B7" s="100"/>
      <c r="C7" s="103"/>
      <c r="D7" s="106"/>
      <c r="E7" s="110" t="str">
        <f>IF(ISERROR(VLOOKUP(4,[1]作成!$H$2:$K$56,4,FALSE))," ",VLOOKUP(4,[1]作成!$H$2:$K$56,4,FALSE))</f>
        <v xml:space="preserve"> </v>
      </c>
      <c r="F7" s="111"/>
      <c r="G7" s="19"/>
      <c r="H7" s="20"/>
      <c r="I7" s="20"/>
      <c r="J7" s="19"/>
      <c r="K7" s="19"/>
      <c r="L7" s="20"/>
      <c r="M7" s="21"/>
      <c r="N7" s="20"/>
      <c r="O7" s="21"/>
      <c r="P7" s="17" t="str">
        <f>IF([1]計算!X6=0," ",[1]計算!X6)</f>
        <v xml:space="preserve"> </v>
      </c>
      <c r="Q7" s="22" t="s">
        <v>32</v>
      </c>
    </row>
    <row r="8" spans="1:18" ht="15.95" hidden="1" customHeight="1">
      <c r="A8" s="97"/>
      <c r="B8" s="100"/>
      <c r="C8" s="103"/>
      <c r="D8" s="106"/>
      <c r="E8" s="110" t="str">
        <f>IF(ISERROR(VLOOKUP(5,[1]作成!$H$2:$K$56,4,FALSE))," ",VLOOKUP(5,[1]作成!$H$2:$K$56,4,FALSE))</f>
        <v xml:space="preserve"> </v>
      </c>
      <c r="F8" s="111"/>
      <c r="G8" s="19"/>
      <c r="H8" s="20"/>
      <c r="I8" s="20"/>
      <c r="J8" s="19"/>
      <c r="K8" s="19"/>
      <c r="L8" s="23"/>
      <c r="M8" s="21"/>
      <c r="N8" s="20"/>
      <c r="O8" s="24"/>
      <c r="P8" s="17" t="str">
        <f>IF([1]計算!Z6=0," ",[1]計算!Z6)</f>
        <v xml:space="preserve"> </v>
      </c>
      <c r="Q8" s="22" t="s">
        <v>33</v>
      </c>
    </row>
    <row r="9" spans="1:18" ht="15.95" hidden="1" customHeight="1">
      <c r="A9" s="98"/>
      <c r="B9" s="101"/>
      <c r="C9" s="104"/>
      <c r="D9" s="107"/>
      <c r="E9" s="25" t="str">
        <f>IF(ISERROR(VLOOKUP(6,[1]作成!$H$2:$K$56,4,FALSE))," ",VLOOKUP(6,[1]作成!$H$2:$K$56,4,FALSE))</f>
        <v xml:space="preserve"> </v>
      </c>
      <c r="F9" s="25" t="str">
        <f>IF(ISERROR(VLOOKUP(7,[1]作成!$H$2:$K$56,4,FALSE))," ",VLOOKUP(7,[1]作成!$H$2:$K$56,4,FALSE))</f>
        <v xml:space="preserve"> </v>
      </c>
      <c r="G9" s="19"/>
      <c r="H9" s="20"/>
      <c r="I9" s="23"/>
      <c r="J9" s="19"/>
      <c r="K9" s="19"/>
      <c r="L9" s="23"/>
      <c r="M9" s="21"/>
      <c r="N9" s="20"/>
      <c r="O9" s="24"/>
      <c r="P9" s="112" t="str">
        <f>IF([1]人数!I12=0," ",[1]人数!I12)</f>
        <v xml:space="preserve"> </v>
      </c>
      <c r="Q9" s="113"/>
    </row>
    <row r="10" spans="1:18" ht="15.95" hidden="1" customHeight="1">
      <c r="A10" s="96" t="str">
        <f>IF([1]人数!$F13=0," ",[1]人数!$F13)</f>
        <v xml:space="preserve"> </v>
      </c>
      <c r="B10" s="126" t="s">
        <v>34</v>
      </c>
      <c r="C10" s="102" t="str">
        <f>IF(ISERROR(VLOOKUP(1,[1]作成!$H$57:$K$111,4,FALSE))," ",VLOOKUP(1,[1]作成!$H$57:$K$111,4,FALSE))</f>
        <v xml:space="preserve"> </v>
      </c>
      <c r="D10" s="105" t="str">
        <f>IF(ISERROR(VLOOKUP(2,[1]作成!$H$57:$K$111,4,FALSE))," ",VLOOKUP(2,[1]作成!$H$57:$K$111,4,FALSE))</f>
        <v xml:space="preserve"> </v>
      </c>
      <c r="E10" s="108" t="str">
        <f>IF(ISERROR(VLOOKUP(3,[1]作成!$H$57:$K$111,4,FALSE))," ",VLOOKUP(3,[1]作成!$H$57:$K$111,4,FALSE))</f>
        <v xml:space="preserve"> </v>
      </c>
      <c r="F10" s="109"/>
      <c r="G10" s="14"/>
      <c r="H10" s="15"/>
      <c r="I10" s="16"/>
      <c r="J10" s="14"/>
      <c r="K10" s="14"/>
      <c r="L10" s="15"/>
      <c r="M10" s="16"/>
      <c r="N10" s="15"/>
      <c r="O10" s="15"/>
      <c r="P10" s="17" t="str">
        <f>IF([1]計算!U7=0," ",[1]計算!U7)</f>
        <v xml:space="preserve"> </v>
      </c>
      <c r="Q10" s="18" t="s">
        <v>35</v>
      </c>
    </row>
    <row r="11" spans="1:18" ht="15.95" hidden="1" customHeight="1">
      <c r="A11" s="97"/>
      <c r="B11" s="126"/>
      <c r="C11" s="103"/>
      <c r="D11" s="106"/>
      <c r="E11" s="110" t="str">
        <f>IF(ISERROR(VLOOKUP(4,[1]作成!$H$57:$K$111,4,FALSE))," ",VLOOKUP(4,[1]作成!$H$57:$K$111,4,FALSE))</f>
        <v xml:space="preserve"> </v>
      </c>
      <c r="F11" s="111"/>
      <c r="G11" s="19"/>
      <c r="H11" s="20"/>
      <c r="I11" s="24"/>
      <c r="J11" s="19"/>
      <c r="K11" s="19"/>
      <c r="L11" s="20"/>
      <c r="M11" s="21"/>
      <c r="N11" s="20"/>
      <c r="O11" s="20"/>
      <c r="P11" s="17" t="str">
        <f>IF([1]計算!X7=0," ",[1]計算!X7)</f>
        <v xml:space="preserve"> </v>
      </c>
      <c r="Q11" s="22" t="s">
        <v>32</v>
      </c>
    </row>
    <row r="12" spans="1:18" ht="15.95" hidden="1" customHeight="1">
      <c r="A12" s="97"/>
      <c r="B12" s="126"/>
      <c r="C12" s="103"/>
      <c r="D12" s="106"/>
      <c r="E12" s="110" t="str">
        <f>IF(ISERROR(VLOOKUP(5,[1]作成!$H$57:$K$111,4,FALSE))," ",VLOOKUP(5,[1]作成!$H$57:$K$111,4,FALSE))</f>
        <v xml:space="preserve"> </v>
      </c>
      <c r="F12" s="111"/>
      <c r="G12" s="19"/>
      <c r="H12" s="20"/>
      <c r="I12" s="24"/>
      <c r="J12" s="19"/>
      <c r="K12" s="19"/>
      <c r="L12" s="20"/>
      <c r="M12" s="21"/>
      <c r="N12" s="20"/>
      <c r="O12" s="23"/>
      <c r="P12" s="17" t="str">
        <f>IF([1]計算!Z7=0," ",[1]計算!Z7)</f>
        <v xml:space="preserve"> </v>
      </c>
      <c r="Q12" s="22" t="s">
        <v>36</v>
      </c>
    </row>
    <row r="13" spans="1:18" ht="15.95" hidden="1" customHeight="1">
      <c r="A13" s="98"/>
      <c r="B13" s="126"/>
      <c r="C13" s="104"/>
      <c r="D13" s="107"/>
      <c r="E13" s="26" t="str">
        <f>IF(ISERROR(VLOOKUP(6,[1]作成!$H$57:$K$111,4,FALSE))," ",VLOOKUP(6,[1]作成!$H$57:$K$111,4,FALSE))</f>
        <v xml:space="preserve"> </v>
      </c>
      <c r="F13" s="27" t="str">
        <f>IF(ISERROR(VLOOKUP(7,[1]作成!$H$57:$K$111,4,FALSE))," ",VLOOKUP(7,[1]作成!$H$57:$K$111,4,FALSE))</f>
        <v xml:space="preserve"> </v>
      </c>
      <c r="G13" s="28"/>
      <c r="H13" s="29"/>
      <c r="I13" s="30"/>
      <c r="J13" s="28"/>
      <c r="K13" s="28"/>
      <c r="L13" s="29"/>
      <c r="M13" s="31"/>
      <c r="N13" s="29"/>
      <c r="O13" s="32"/>
      <c r="P13" s="112" t="str">
        <f>IF([1]人数!I13=0," ",[1]人数!I13)</f>
        <v xml:space="preserve"> </v>
      </c>
      <c r="Q13" s="113"/>
    </row>
    <row r="14" spans="1:18" ht="15.95" hidden="1" customHeight="1">
      <c r="A14" s="96" t="str">
        <f>IF([1]人数!$F14=0," ",[1]人数!$F14)</f>
        <v xml:space="preserve"> </v>
      </c>
      <c r="B14" s="126" t="s">
        <v>37</v>
      </c>
      <c r="C14" s="102" t="str">
        <f>IF(ISERROR(VLOOKUP(1,[1]作成!$H$112:$K$166,4,FALSE))," ",VLOOKUP(1,[1]作成!$H$112:$K$166,4,FALSE))</f>
        <v xml:space="preserve"> </v>
      </c>
      <c r="D14" s="105" t="str">
        <f>IF(ISERROR(VLOOKUP(2,[1]作成!$H$112:$K$166,4,FALSE))," ",VLOOKUP(2,[1]作成!$H$112:$K$166,4,FALSE))</f>
        <v xml:space="preserve"> </v>
      </c>
      <c r="E14" s="108" t="str">
        <f>IF(ISERROR(VLOOKUP(3,[1]作成!$H$112:$K$166,4,FALSE))," ",VLOOKUP(3,[1]作成!$H$112:$K$166,4,FALSE))</f>
        <v xml:space="preserve"> </v>
      </c>
      <c r="F14" s="109"/>
      <c r="G14" s="14"/>
      <c r="H14" s="15"/>
      <c r="I14" s="33"/>
      <c r="J14" s="14"/>
      <c r="K14" s="14"/>
      <c r="L14" s="15"/>
      <c r="M14" s="16"/>
      <c r="N14" s="15"/>
      <c r="O14" s="33"/>
      <c r="P14" s="17" t="str">
        <f>IF([1]計算!U8=0," ",[1]計算!U8)</f>
        <v xml:space="preserve"> </v>
      </c>
      <c r="Q14" s="18" t="s">
        <v>35</v>
      </c>
    </row>
    <row r="15" spans="1:18" ht="15.95" hidden="1" customHeight="1">
      <c r="A15" s="97"/>
      <c r="B15" s="126"/>
      <c r="C15" s="103"/>
      <c r="D15" s="106"/>
      <c r="E15" s="110" t="str">
        <f>IF(ISERROR(VLOOKUP(4,[1]作成!$H$112:$K$166,4,FALSE))," ",VLOOKUP(4,[1]作成!$H$112:$K$166,4,FALSE))</f>
        <v xml:space="preserve"> </v>
      </c>
      <c r="F15" s="111"/>
      <c r="G15" s="19"/>
      <c r="H15" s="20"/>
      <c r="I15" s="23"/>
      <c r="J15" s="19"/>
      <c r="K15" s="19"/>
      <c r="L15" s="20"/>
      <c r="M15" s="21"/>
      <c r="N15" s="20"/>
      <c r="O15" s="23"/>
      <c r="P15" s="17" t="str">
        <f>IF([1]計算!X8=0," ",[1]計算!X8)</f>
        <v xml:space="preserve"> </v>
      </c>
      <c r="Q15" s="22" t="s">
        <v>38</v>
      </c>
    </row>
    <row r="16" spans="1:18" ht="15.95" hidden="1" customHeight="1">
      <c r="A16" s="97"/>
      <c r="B16" s="126"/>
      <c r="C16" s="103"/>
      <c r="D16" s="106"/>
      <c r="E16" s="110" t="str">
        <f>IF(ISERROR(VLOOKUP(5,[1]作成!$H$112:$K$166,4,FALSE))," ",VLOOKUP(5,[1]作成!$H$112:$K$166,4,FALSE))</f>
        <v xml:space="preserve"> </v>
      </c>
      <c r="F16" s="111"/>
      <c r="G16" s="19"/>
      <c r="H16" s="20"/>
      <c r="I16" s="23"/>
      <c r="J16" s="19"/>
      <c r="K16" s="19"/>
      <c r="L16" s="23"/>
      <c r="M16" s="21"/>
      <c r="N16" s="20"/>
      <c r="O16" s="23"/>
      <c r="P16" s="17" t="str">
        <f>IF([1]計算!Z8=0," ",[1]計算!Z8)</f>
        <v xml:space="preserve"> </v>
      </c>
      <c r="Q16" s="22" t="s">
        <v>36</v>
      </c>
    </row>
    <row r="17" spans="1:18" ht="15.95" hidden="1" customHeight="1">
      <c r="A17" s="98"/>
      <c r="B17" s="126"/>
      <c r="C17" s="104"/>
      <c r="D17" s="107"/>
      <c r="E17" s="26" t="str">
        <f>IF(ISERROR(VLOOKUP(6,[1]作成!$H$112:$K$166,4,FALSE))," ",VLOOKUP(6,[1]作成!$H$112:$K$166,4,FALSE))</f>
        <v xml:space="preserve"> </v>
      </c>
      <c r="F17" s="27" t="str">
        <f>IF(ISERROR(VLOOKUP(7,[1]作成!$H$112:$K$166,4,FALSE))," ",VLOOKUP(7,[1]作成!$H$112:$K$166,4,FALSE))</f>
        <v xml:space="preserve"> </v>
      </c>
      <c r="G17" s="28"/>
      <c r="H17" s="29"/>
      <c r="I17" s="32"/>
      <c r="J17" s="28"/>
      <c r="K17" s="28"/>
      <c r="L17" s="32"/>
      <c r="M17" s="31"/>
      <c r="N17" s="29"/>
      <c r="O17" s="32"/>
      <c r="P17" s="112" t="str">
        <f>IF([1]人数!I14=0," ",[1]人数!I14)</f>
        <v xml:space="preserve"> </v>
      </c>
      <c r="Q17" s="113"/>
    </row>
    <row r="18" spans="1:18" ht="15.95" hidden="1" customHeight="1">
      <c r="A18" s="96" t="str">
        <f>IF([1]人数!$F15=0," ",[1]人数!$F15)</f>
        <v xml:space="preserve"> </v>
      </c>
      <c r="B18" s="126" t="s">
        <v>39</v>
      </c>
      <c r="C18" s="102" t="str">
        <f>IF(ISERROR(VLOOKUP(1,[1]作成!$H$167:$K$221,4,FALSE))," ",VLOOKUP(1,[1]作成!$H$167:$K$221,4,FALSE))</f>
        <v xml:space="preserve"> </v>
      </c>
      <c r="D18" s="105" t="str">
        <f>IF(ISERROR(VLOOKUP(2,[1]作成!$H$167:$K$221,4,FALSE))," ",VLOOKUP(2,[1]作成!$H$167:$K$221,4,FALSE))</f>
        <v xml:space="preserve"> </v>
      </c>
      <c r="E18" s="108" t="str">
        <f>IF(ISERROR(VLOOKUP(3,[1]作成!$H$167:$K$221,4,FALSE))," ",VLOOKUP(3,[1]作成!$H$167:$K$221,4,FALSE))</f>
        <v xml:space="preserve"> </v>
      </c>
      <c r="F18" s="109"/>
      <c r="G18" s="19"/>
      <c r="H18" s="20"/>
      <c r="I18" s="23"/>
      <c r="J18" s="19"/>
      <c r="K18" s="19"/>
      <c r="L18" s="20"/>
      <c r="M18" s="21"/>
      <c r="N18" s="20"/>
      <c r="O18" s="34"/>
      <c r="P18" s="17" t="str">
        <f>IF([1]計算!U9=0," ",[1]計算!U9)</f>
        <v xml:space="preserve"> </v>
      </c>
      <c r="Q18" s="18" t="s">
        <v>40</v>
      </c>
    </row>
    <row r="19" spans="1:18" ht="15.95" hidden="1" customHeight="1">
      <c r="A19" s="97"/>
      <c r="B19" s="126"/>
      <c r="C19" s="103"/>
      <c r="D19" s="106"/>
      <c r="E19" s="110" t="str">
        <f>IF(ISERROR(VLOOKUP(4,[1]作成!$H$167:$K$221,4,FALSE))," ",VLOOKUP(4,[1]作成!$H$167:$K$221,4,FALSE))</f>
        <v xml:space="preserve"> </v>
      </c>
      <c r="F19" s="111"/>
      <c r="G19" s="19"/>
      <c r="H19" s="20"/>
      <c r="I19" s="23"/>
      <c r="J19" s="19"/>
      <c r="K19" s="19"/>
      <c r="L19" s="23"/>
      <c r="M19" s="21"/>
      <c r="N19" s="20"/>
      <c r="O19" s="34"/>
      <c r="P19" s="17" t="str">
        <f>IF([1]計算!X9=0," ",[1]計算!X9)</f>
        <v xml:space="preserve"> </v>
      </c>
      <c r="Q19" s="22" t="s">
        <v>41</v>
      </c>
    </row>
    <row r="20" spans="1:18" ht="15.95" hidden="1" customHeight="1">
      <c r="A20" s="97"/>
      <c r="B20" s="126"/>
      <c r="C20" s="103"/>
      <c r="D20" s="106"/>
      <c r="E20" s="110" t="str">
        <f>IF(ISERROR(VLOOKUP(5,[1]作成!$H$167:$K$221,4,FALSE))," ",VLOOKUP(5,[1]作成!$H$167:$K$221,4,FALSE))</f>
        <v xml:space="preserve"> </v>
      </c>
      <c r="F20" s="111"/>
      <c r="G20" s="19"/>
      <c r="H20" s="20"/>
      <c r="I20" s="23"/>
      <c r="J20" s="19"/>
      <c r="K20" s="19"/>
      <c r="L20" s="23"/>
      <c r="M20" s="21"/>
      <c r="N20" s="20"/>
      <c r="O20" s="34"/>
      <c r="P20" s="17" t="str">
        <f>IF([1]計算!Z9=0," ",[1]計算!Z9)</f>
        <v xml:space="preserve"> </v>
      </c>
      <c r="Q20" s="22" t="s">
        <v>38</v>
      </c>
    </row>
    <row r="21" spans="1:18" ht="15.95" hidden="1" customHeight="1">
      <c r="A21" s="98"/>
      <c r="B21" s="126"/>
      <c r="C21" s="104"/>
      <c r="D21" s="107"/>
      <c r="E21" s="26" t="str">
        <f>IF(ISERROR(VLOOKUP(6,[1]作成!$H$167:$K$221,4,FALSE))," ",VLOOKUP(6,[1]作成!$H$167:$K$221,4,FALSE))</f>
        <v xml:space="preserve"> </v>
      </c>
      <c r="F21" s="27" t="str">
        <f>IF(ISERROR(VLOOKUP(7,[1]作成!$H$167:$K$221,4,FALSE))," ",VLOOKUP(7,[1]作成!$H$167:$K$221,4,FALSE))</f>
        <v xml:space="preserve"> </v>
      </c>
      <c r="G21" s="19"/>
      <c r="H21" s="20"/>
      <c r="I21" s="23"/>
      <c r="J21" s="19"/>
      <c r="K21" s="19"/>
      <c r="L21" s="23"/>
      <c r="M21" s="21"/>
      <c r="N21" s="23"/>
      <c r="O21" s="34"/>
      <c r="P21" s="112" t="str">
        <f>IF([1]人数!I15=0," ",[1]人数!I15)</f>
        <v xml:space="preserve"> </v>
      </c>
      <c r="Q21" s="113"/>
    </row>
    <row r="22" spans="1:18" ht="15.95" customHeight="1">
      <c r="A22" s="127">
        <f>IF([1]人数!$F16=0," ",[1]人数!$F16)</f>
        <v>30</v>
      </c>
      <c r="B22" s="130" t="s">
        <v>42</v>
      </c>
      <c r="C22" s="131" t="str">
        <f>IF(ISERROR(VLOOKUP(1,[1]作成!$H$222:$K$276,4,FALSE))," ",VLOOKUP(1,[1]作成!$H$222:$K$276,4,FALSE))</f>
        <v>麦飯</v>
      </c>
      <c r="D22" s="134" t="str">
        <f>IF(ISERROR(VLOOKUP(2,[1]作成!$H$222:$K$276,4,FALSE))," ",VLOOKUP(2,[1]作成!$H$222:$K$276,4,FALSE))</f>
        <v>牛乳</v>
      </c>
      <c r="E22" s="137" t="str">
        <f>IF(ISERROR(VLOOKUP(3,[1]作成!$H$222:$K$276,4,FALSE))," ",VLOOKUP(3,[1]作成!$H$222:$K$276,4,FALSE))</f>
        <v>夏野菜カレー</v>
      </c>
      <c r="F22" s="138"/>
      <c r="G22" s="35" t="s">
        <v>43</v>
      </c>
      <c r="H22" s="36"/>
      <c r="I22" s="37" t="s">
        <v>44</v>
      </c>
      <c r="J22" s="38" t="s">
        <v>45</v>
      </c>
      <c r="K22" s="38" t="s">
        <v>46</v>
      </c>
      <c r="L22" s="35" t="s">
        <v>47</v>
      </c>
      <c r="M22" s="39" t="s">
        <v>48</v>
      </c>
      <c r="N22" s="40" t="s">
        <v>49</v>
      </c>
      <c r="O22" s="37" t="s">
        <v>50</v>
      </c>
      <c r="P22" s="41">
        <f>IF([1]計算!U10=0," ",[1]計算!U10)</f>
        <v>924.29710000000011</v>
      </c>
      <c r="Q22" s="42" t="s">
        <v>51</v>
      </c>
      <c r="R22" s="9" t="s">
        <v>52</v>
      </c>
    </row>
    <row r="23" spans="1:18" ht="15.95" customHeight="1">
      <c r="A23" s="128"/>
      <c r="B23" s="130"/>
      <c r="C23" s="132"/>
      <c r="D23" s="135"/>
      <c r="E23" s="139" t="str">
        <f>IF(ISERROR(VLOOKUP(4,[1]作成!$H$222:$K$276,4,FALSE))," ",VLOOKUP(4,[1]作成!$H$222:$K$276,4,FALSE))</f>
        <v>福神漬</v>
      </c>
      <c r="F23" s="140"/>
      <c r="G23" s="43"/>
      <c r="H23" s="36"/>
      <c r="I23" s="37" t="s">
        <v>53</v>
      </c>
      <c r="J23" s="38" t="s">
        <v>54</v>
      </c>
      <c r="K23" s="38" t="s">
        <v>55</v>
      </c>
      <c r="L23" s="35" t="s">
        <v>56</v>
      </c>
      <c r="M23" s="38" t="s">
        <v>57</v>
      </c>
      <c r="N23" s="35" t="s">
        <v>58</v>
      </c>
      <c r="O23" s="37" t="s">
        <v>59</v>
      </c>
      <c r="P23" s="41">
        <f>IF([1]計算!X10=0," ",[1]計算!X10)</f>
        <v>22.450909999999997</v>
      </c>
      <c r="Q23" s="44" t="s">
        <v>60</v>
      </c>
      <c r="R23" s="9" t="s">
        <v>61</v>
      </c>
    </row>
    <row r="24" spans="1:18" ht="15.95" customHeight="1">
      <c r="A24" s="128"/>
      <c r="B24" s="130"/>
      <c r="C24" s="132"/>
      <c r="D24" s="135"/>
      <c r="E24" s="139" t="str">
        <f>IF(ISERROR(VLOOKUP(5,[1]作成!$H$222:$K$276,4,FALSE))," ",VLOOKUP(5,[1]作成!$H$222:$K$276,4,FALSE))</f>
        <v>フルーツカクテル</v>
      </c>
      <c r="F24" s="140"/>
      <c r="G24" s="43"/>
      <c r="H24" s="36"/>
      <c r="I24" s="45"/>
      <c r="J24" s="43" t="s">
        <v>62</v>
      </c>
      <c r="K24" s="38" t="s">
        <v>63</v>
      </c>
      <c r="L24" s="35" t="s">
        <v>64</v>
      </c>
      <c r="M24" s="38" t="s">
        <v>65</v>
      </c>
      <c r="N24" s="36"/>
      <c r="O24" s="37" t="s">
        <v>66</v>
      </c>
      <c r="P24" s="41">
        <f>IF([1]計算!Z10=0," ",[1]計算!Z10)</f>
        <v>23.445500000000006</v>
      </c>
      <c r="Q24" s="44" t="s">
        <v>67</v>
      </c>
      <c r="R24" s="9" t="s">
        <v>61</v>
      </c>
    </row>
    <row r="25" spans="1:18" ht="15.95" customHeight="1">
      <c r="A25" s="129"/>
      <c r="B25" s="130"/>
      <c r="C25" s="133"/>
      <c r="D25" s="136"/>
      <c r="E25" s="46" t="str">
        <f>IF(ISERROR(VLOOKUP(6,[1]作成!$H$222:$K$276,4,FALSE))," ",VLOOKUP(6,[1]作成!$H$222:$K$276,4,FALSE))</f>
        <v xml:space="preserve"> </v>
      </c>
      <c r="F25" s="47" t="str">
        <f>IF(ISERROR(VLOOKUP(7,[1]作成!$H$222:$K$276,4,FALSE))," ",VLOOKUP(7,[1]作成!$H$222:$K$276,4,FALSE))</f>
        <v xml:space="preserve"> </v>
      </c>
      <c r="G25" s="48"/>
      <c r="H25" s="49"/>
      <c r="I25" s="50"/>
      <c r="J25" s="48"/>
      <c r="K25" s="51" t="s">
        <v>68</v>
      </c>
      <c r="L25" s="52" t="s">
        <v>69</v>
      </c>
      <c r="M25" s="51" t="s">
        <v>70</v>
      </c>
      <c r="N25" s="49"/>
      <c r="O25" s="50"/>
      <c r="P25" s="141" t="str">
        <f>IF([1]人数!I16=0," ",[1]人数!I16)</f>
        <v xml:space="preserve"> </v>
      </c>
      <c r="Q25" s="142"/>
      <c r="R25" s="9" t="s">
        <v>10</v>
      </c>
    </row>
    <row r="26" spans="1:18" ht="15.95" customHeight="1">
      <c r="A26" s="127">
        <f>IF([1]人数!$F17=0," ",[1]人数!$F17)</f>
        <v>2</v>
      </c>
      <c r="B26" s="143" t="s">
        <v>30</v>
      </c>
      <c r="C26" s="131" t="str">
        <f>IF(ISERROR(VLOOKUP(1,[1]作成!$H$277:$K$331,4,FALSE))," ",VLOOKUP(1,[1]作成!$H$277:$K$331,4,FALSE))</f>
        <v>わかめ飯</v>
      </c>
      <c r="D26" s="134" t="str">
        <f>IF(ISERROR(VLOOKUP(2,[1]作成!$H$277:$K$331,4,FALSE))," ",VLOOKUP(2,[1]作成!$H$277:$K$331,4,FALSE))</f>
        <v>牛乳</v>
      </c>
      <c r="E26" s="137" t="str">
        <f>IF(ISERROR(VLOOKUP(3,[1]作成!$H$277:$K$331,4,FALSE))," ",VLOOKUP(3,[1]作成!$H$277:$K$331,4,FALSE))</f>
        <v>黒酢の酢豚</v>
      </c>
      <c r="F26" s="138"/>
      <c r="G26" s="35" t="s">
        <v>43</v>
      </c>
      <c r="H26" s="36"/>
      <c r="I26" s="37" t="s">
        <v>44</v>
      </c>
      <c r="J26" s="38" t="s">
        <v>71</v>
      </c>
      <c r="K26" s="38" t="s">
        <v>55</v>
      </c>
      <c r="L26" s="35" t="s">
        <v>72</v>
      </c>
      <c r="M26" s="43" t="s">
        <v>48</v>
      </c>
      <c r="N26" s="35" t="s">
        <v>73</v>
      </c>
      <c r="O26" s="37" t="s">
        <v>50</v>
      </c>
      <c r="P26" s="41">
        <f>IF([1]計算!U11=0," ",[1]計算!U11)</f>
        <v>826.18239999999992</v>
      </c>
      <c r="Q26" s="42" t="s">
        <v>35</v>
      </c>
      <c r="R26" s="9" t="s">
        <v>74</v>
      </c>
    </row>
    <row r="27" spans="1:18" ht="15.95" customHeight="1">
      <c r="A27" s="128"/>
      <c r="B27" s="144"/>
      <c r="C27" s="132"/>
      <c r="D27" s="135"/>
      <c r="E27" s="139" t="str">
        <f>IF(ISERROR(VLOOKUP(4,[1]作成!$H$277:$K$331,4,FALSE))," ",VLOOKUP(4,[1]作成!$H$277:$K$331,4,FALSE))</f>
        <v>ワンタンスープ</v>
      </c>
      <c r="F27" s="140"/>
      <c r="G27" s="35" t="s">
        <v>75</v>
      </c>
      <c r="H27" s="36"/>
      <c r="I27" s="53" t="s">
        <v>76</v>
      </c>
      <c r="J27" s="38" t="s">
        <v>77</v>
      </c>
      <c r="K27" s="38" t="s">
        <v>78</v>
      </c>
      <c r="L27" s="35" t="s">
        <v>79</v>
      </c>
      <c r="M27" s="38" t="s">
        <v>80</v>
      </c>
      <c r="N27" s="36"/>
      <c r="O27" s="45"/>
      <c r="P27" s="41">
        <f>IF([1]計算!X11=0," ",[1]計算!X11)</f>
        <v>31.527540000000009</v>
      </c>
      <c r="Q27" s="44" t="s">
        <v>81</v>
      </c>
      <c r="R27" s="9" t="s">
        <v>10</v>
      </c>
    </row>
    <row r="28" spans="1:18" ht="15.95" customHeight="1">
      <c r="A28" s="128"/>
      <c r="B28" s="144"/>
      <c r="C28" s="132"/>
      <c r="D28" s="135"/>
      <c r="E28" s="139" t="str">
        <f>IF(ISERROR(VLOOKUP(5,[1]作成!$H$277:$K$331,4,FALSE))," ",VLOOKUP(5,[1]作成!$H$277:$K$331,4,FALSE))</f>
        <v>梨</v>
      </c>
      <c r="F28" s="140"/>
      <c r="G28" s="35" t="s">
        <v>82</v>
      </c>
      <c r="H28" s="36"/>
      <c r="I28" s="53"/>
      <c r="J28" s="38" t="s">
        <v>83</v>
      </c>
      <c r="K28" s="38" t="s">
        <v>84</v>
      </c>
      <c r="L28" s="35" t="s">
        <v>85</v>
      </c>
      <c r="M28" s="38" t="s">
        <v>57</v>
      </c>
      <c r="N28" s="36"/>
      <c r="O28" s="45"/>
      <c r="P28" s="41">
        <f>IF([1]計算!Z11=0," ",[1]計算!Z11)</f>
        <v>19.481300000000001</v>
      </c>
      <c r="Q28" s="44" t="s">
        <v>86</v>
      </c>
      <c r="R28" s="9" t="s">
        <v>74</v>
      </c>
    </row>
    <row r="29" spans="1:18" ht="15.95" customHeight="1">
      <c r="A29" s="129"/>
      <c r="B29" s="145"/>
      <c r="C29" s="133"/>
      <c r="D29" s="136"/>
      <c r="E29" s="54" t="str">
        <f>IF(ISERROR(VLOOKUP(6,[1]作成!$H$277:$K$331,4,FALSE))," ",VLOOKUP(6,[1]作成!$H$277:$K$331,4,FALSE))</f>
        <v xml:space="preserve"> </v>
      </c>
      <c r="F29" s="54" t="str">
        <f>IF(ISERROR(VLOOKUP(7,[1]作成!$H$277:$K$331,4,FALSE))," ",VLOOKUP(7,[1]作成!$H$277:$K$331,4,FALSE))</f>
        <v xml:space="preserve"> </v>
      </c>
      <c r="G29" s="48"/>
      <c r="H29" s="49"/>
      <c r="I29" s="55"/>
      <c r="J29" s="51" t="s">
        <v>45</v>
      </c>
      <c r="K29" s="51" t="s">
        <v>63</v>
      </c>
      <c r="L29" s="56"/>
      <c r="M29" s="51" t="s">
        <v>87</v>
      </c>
      <c r="N29" s="49"/>
      <c r="O29" s="50"/>
      <c r="P29" s="141" t="str">
        <f>IF([1]人数!I17=0," ",[1]人数!I17)</f>
        <v xml:space="preserve"> </v>
      </c>
      <c r="Q29" s="142"/>
      <c r="R29" s="9" t="s">
        <v>88</v>
      </c>
    </row>
    <row r="30" spans="1:18" ht="15.95" customHeight="1">
      <c r="A30" s="127">
        <f>IF([1]人数!$F18=0," ",[1]人数!$F18)</f>
        <v>3</v>
      </c>
      <c r="B30" s="130" t="s">
        <v>34</v>
      </c>
      <c r="C30" s="131" t="str">
        <f>IF(ISERROR(VLOOKUP(1,[1]作成!$H$332:$K$386,4,FALSE))," ",VLOOKUP(1,[1]作成!$H$332:$K$386,4,FALSE))</f>
        <v>白飯</v>
      </c>
      <c r="D30" s="134" t="str">
        <f>IF(ISERROR(VLOOKUP(2,[1]作成!$H$332:$K$386,4,FALSE))," ",VLOOKUP(2,[1]作成!$H$332:$K$386,4,FALSE))</f>
        <v>牛乳</v>
      </c>
      <c r="E30" s="137" t="str">
        <f>IF(ISERROR(VLOOKUP(3,[1]作成!$H$332:$K$386,4,FALSE))," ",VLOOKUP(3,[1]作成!$H$332:$K$386,4,FALSE))</f>
        <v>ししゃものごま揚げ</v>
      </c>
      <c r="F30" s="138"/>
      <c r="G30" s="35" t="s">
        <v>89</v>
      </c>
      <c r="H30" s="36"/>
      <c r="I30" s="37" t="s">
        <v>44</v>
      </c>
      <c r="J30" s="38" t="s">
        <v>45</v>
      </c>
      <c r="K30" s="38" t="s">
        <v>90</v>
      </c>
      <c r="L30" s="35" t="s">
        <v>91</v>
      </c>
      <c r="M30" s="43" t="s">
        <v>92</v>
      </c>
      <c r="N30" s="35" t="s">
        <v>93</v>
      </c>
      <c r="O30" s="37" t="s">
        <v>94</v>
      </c>
      <c r="P30" s="41">
        <f>IF([1]計算!U12=0," ",[1]計算!U12)</f>
        <v>873.73249999999985</v>
      </c>
      <c r="Q30" s="42" t="s">
        <v>35</v>
      </c>
      <c r="R30" s="9" t="s">
        <v>74</v>
      </c>
    </row>
    <row r="31" spans="1:18" ht="15.95" customHeight="1">
      <c r="A31" s="128"/>
      <c r="B31" s="130"/>
      <c r="C31" s="132"/>
      <c r="D31" s="135"/>
      <c r="E31" s="139" t="str">
        <f>IF(ISERROR(VLOOKUP(4,[1]作成!$H$332:$K$386,4,FALSE))," ",VLOOKUP(4,[1]作成!$H$332:$K$386,4,FALSE))</f>
        <v>ごぼうゴマネーズサラダ</v>
      </c>
      <c r="F31" s="140"/>
      <c r="G31" s="35" t="s">
        <v>75</v>
      </c>
      <c r="H31" s="36"/>
      <c r="I31" s="37" t="s">
        <v>95</v>
      </c>
      <c r="J31" s="38" t="s">
        <v>96</v>
      </c>
      <c r="K31" s="38" t="s">
        <v>97</v>
      </c>
      <c r="L31" s="36"/>
      <c r="M31" s="38" t="s">
        <v>65</v>
      </c>
      <c r="N31" s="36"/>
      <c r="O31" s="37" t="s">
        <v>50</v>
      </c>
      <c r="P31" s="41">
        <f>IF([1]計算!X12=0," ",[1]計算!X12)</f>
        <v>31.448500000000003</v>
      </c>
      <c r="Q31" s="44" t="s">
        <v>36</v>
      </c>
      <c r="R31" s="9" t="s">
        <v>74</v>
      </c>
    </row>
    <row r="32" spans="1:18" ht="15.95" customHeight="1">
      <c r="A32" s="128"/>
      <c r="B32" s="130"/>
      <c r="C32" s="132"/>
      <c r="D32" s="135"/>
      <c r="E32" s="139" t="str">
        <f>IF(ISERROR(VLOOKUP(5,[1]作成!$H$332:$K$386,4,FALSE))," ",VLOOKUP(5,[1]作成!$H$332:$K$386,4,FALSE))</f>
        <v>白玉豆腐のみそ汁</v>
      </c>
      <c r="F32" s="140"/>
      <c r="G32" s="35" t="s">
        <v>82</v>
      </c>
      <c r="H32" s="36"/>
      <c r="I32" s="45"/>
      <c r="J32" s="43"/>
      <c r="K32" s="38" t="s">
        <v>98</v>
      </c>
      <c r="L32" s="36"/>
      <c r="M32" s="38" t="s">
        <v>70</v>
      </c>
      <c r="N32" s="36"/>
      <c r="O32" s="37" t="s">
        <v>99</v>
      </c>
      <c r="P32" s="41">
        <f>IF([1]計算!Z12=0," ",[1]計算!Z12)</f>
        <v>27.068899999999996</v>
      </c>
      <c r="Q32" s="44" t="s">
        <v>36</v>
      </c>
      <c r="R32" s="9" t="s">
        <v>100</v>
      </c>
    </row>
    <row r="33" spans="1:18" ht="15.95" customHeight="1">
      <c r="A33" s="129"/>
      <c r="B33" s="130"/>
      <c r="C33" s="133"/>
      <c r="D33" s="136"/>
      <c r="E33" s="46" t="str">
        <f>IF(ISERROR(VLOOKUP(6,[1]作成!$H$332:$K$386,4,FALSE))," ",VLOOKUP(6,[1]作成!$H$332:$K$386,4,FALSE))</f>
        <v xml:space="preserve"> </v>
      </c>
      <c r="F33" s="47" t="str">
        <f>IF(ISERROR(VLOOKUP(7,[1]作成!$H$332:$K$386,4,FALSE))," ",VLOOKUP(7,[1]作成!$H$332:$K$386,4,FALSE))</f>
        <v xml:space="preserve"> </v>
      </c>
      <c r="G33" s="51" t="s">
        <v>101</v>
      </c>
      <c r="H33" s="49"/>
      <c r="I33" s="50"/>
      <c r="J33" s="48"/>
      <c r="K33" s="51" t="s">
        <v>63</v>
      </c>
      <c r="L33" s="56"/>
      <c r="M33" s="51" t="s">
        <v>58</v>
      </c>
      <c r="N33" s="49"/>
      <c r="O33" s="50"/>
      <c r="P33" s="141" t="str">
        <f>IF([1]人数!I18=0," ",[1]人数!I18)</f>
        <v xml:space="preserve"> </v>
      </c>
      <c r="Q33" s="142"/>
      <c r="R33" s="9" t="s">
        <v>102</v>
      </c>
    </row>
    <row r="34" spans="1:18" ht="15.95" customHeight="1">
      <c r="A34" s="127">
        <f>IF([1]人数!$F19=0," ",[1]人数!$F19)</f>
        <v>4</v>
      </c>
      <c r="B34" s="130" t="s">
        <v>37</v>
      </c>
      <c r="C34" s="131" t="str">
        <f>IF(ISERROR(VLOOKUP(1,[1]作成!$H$387:$K$441,4,FALSE))," ",VLOOKUP(1,[1]作成!$H$387:$K$441,4,FALSE))</f>
        <v>白飯</v>
      </c>
      <c r="D34" s="134" t="str">
        <f>IF(ISERROR(VLOOKUP(2,[1]作成!$H$387:$K$441,4,FALSE))," ",VLOOKUP(2,[1]作成!$H$387:$K$441,4,FALSE))</f>
        <v>牛乳</v>
      </c>
      <c r="E34" s="137" t="str">
        <f>IF(ISERROR(VLOOKUP(3,[1]作成!$H$387:$K$441,4,FALSE))," ",VLOOKUP(3,[1]作成!$H$387:$K$441,4,FALSE))</f>
        <v>魚の色づけ</v>
      </c>
      <c r="F34" s="138"/>
      <c r="G34" s="35" t="s">
        <v>103</v>
      </c>
      <c r="H34" s="57" t="s">
        <v>101</v>
      </c>
      <c r="I34" s="37" t="s">
        <v>44</v>
      </c>
      <c r="J34" s="38" t="s">
        <v>45</v>
      </c>
      <c r="K34" s="38" t="s">
        <v>55</v>
      </c>
      <c r="L34" s="35" t="s">
        <v>46</v>
      </c>
      <c r="M34" s="43" t="s">
        <v>92</v>
      </c>
      <c r="N34" s="36"/>
      <c r="O34" s="37" t="s">
        <v>50</v>
      </c>
      <c r="P34" s="41">
        <f>IF([1]計算!U13=0," ",[1]計算!U13)</f>
        <v>821.83579999999995</v>
      </c>
      <c r="Q34" s="42" t="s">
        <v>31</v>
      </c>
      <c r="R34" s="9" t="s">
        <v>61</v>
      </c>
    </row>
    <row r="35" spans="1:18" ht="15.95" customHeight="1">
      <c r="A35" s="128"/>
      <c r="B35" s="130"/>
      <c r="C35" s="132"/>
      <c r="D35" s="135"/>
      <c r="E35" s="139" t="str">
        <f>IF(ISERROR(VLOOKUP(4,[1]作成!$H$387:$K$441,4,FALSE))," ",VLOOKUP(4,[1]作成!$H$387:$K$441,4,FALSE))</f>
        <v>豆腐とジャコのサラダ</v>
      </c>
      <c r="F35" s="140"/>
      <c r="G35" s="35" t="s">
        <v>104</v>
      </c>
      <c r="H35" s="57" t="s">
        <v>105</v>
      </c>
      <c r="I35" s="37" t="s">
        <v>106</v>
      </c>
      <c r="J35" s="38" t="s">
        <v>96</v>
      </c>
      <c r="K35" s="38" t="s">
        <v>107</v>
      </c>
      <c r="L35" s="35" t="s">
        <v>79</v>
      </c>
      <c r="M35" s="38" t="s">
        <v>80</v>
      </c>
      <c r="N35" s="36"/>
      <c r="O35" s="37" t="s">
        <v>108</v>
      </c>
      <c r="P35" s="41">
        <f>IF([1]計算!X13=0," ",[1]計算!X13)</f>
        <v>33.294889999999995</v>
      </c>
      <c r="Q35" s="44" t="s">
        <v>32</v>
      </c>
      <c r="R35" s="9" t="s">
        <v>61</v>
      </c>
    </row>
    <row r="36" spans="1:18" ht="15.95" customHeight="1">
      <c r="A36" s="128"/>
      <c r="B36" s="130"/>
      <c r="C36" s="132"/>
      <c r="D36" s="135"/>
      <c r="E36" s="139" t="str">
        <f>IF(ISERROR(VLOOKUP(5,[1]作成!$H$387:$K$441,4,FALSE))," ",VLOOKUP(5,[1]作成!$H$387:$K$441,4,FALSE))</f>
        <v>かき玉みそ汁</v>
      </c>
      <c r="F36" s="140"/>
      <c r="G36" s="35" t="s">
        <v>109</v>
      </c>
      <c r="H36" s="36"/>
      <c r="I36" s="37" t="s">
        <v>110</v>
      </c>
      <c r="J36" s="43"/>
      <c r="K36" s="38" t="s">
        <v>97</v>
      </c>
      <c r="L36" s="36"/>
      <c r="M36" s="38" t="s">
        <v>58</v>
      </c>
      <c r="N36" s="58"/>
      <c r="O36" s="53"/>
      <c r="P36" s="41">
        <f>IF([1]計算!Z13=0," ",[1]計算!Z13)</f>
        <v>26.66976</v>
      </c>
      <c r="Q36" s="44" t="s">
        <v>32</v>
      </c>
      <c r="R36" s="9" t="s">
        <v>102</v>
      </c>
    </row>
    <row r="37" spans="1:18" ht="15.95" customHeight="1">
      <c r="A37" s="129"/>
      <c r="B37" s="130"/>
      <c r="C37" s="133"/>
      <c r="D37" s="136"/>
      <c r="E37" s="46" t="str">
        <f>IF(ISERROR(VLOOKUP(6,[1]作成!$H$387:$K$441,4,FALSE))," ",VLOOKUP(6,[1]作成!$H$387:$K$441,4,FALSE))</f>
        <v xml:space="preserve"> </v>
      </c>
      <c r="F37" s="47" t="str">
        <f>IF(ISERROR(VLOOKUP(7,[1]作成!$H$387:$K$441,4,FALSE))," ",VLOOKUP(7,[1]作成!$H$387:$K$441,4,FALSE))</f>
        <v xml:space="preserve"> </v>
      </c>
      <c r="G37" s="51" t="s">
        <v>111</v>
      </c>
      <c r="H37" s="49"/>
      <c r="I37" s="50"/>
      <c r="J37" s="48"/>
      <c r="K37" s="51" t="s">
        <v>63</v>
      </c>
      <c r="L37" s="56"/>
      <c r="M37" s="48"/>
      <c r="N37" s="56"/>
      <c r="O37" s="55"/>
      <c r="P37" s="141" t="str">
        <f>IF([1]人数!I19=0," ",[1]人数!I19)</f>
        <v xml:space="preserve"> </v>
      </c>
      <c r="Q37" s="142"/>
      <c r="R37" s="9" t="s">
        <v>102</v>
      </c>
    </row>
    <row r="38" spans="1:18" ht="15.95" customHeight="1">
      <c r="A38" s="127">
        <f>IF([1]人数!$F20=0," ",[1]人数!$F20)</f>
        <v>5</v>
      </c>
      <c r="B38" s="130" t="s">
        <v>39</v>
      </c>
      <c r="C38" s="131" t="str">
        <f>IF(ISERROR(VLOOKUP(1,[1]作成!$H$442:$K$496,4,FALSE))," ",VLOOKUP(1,[1]作成!$H$442:$K$496,4,FALSE))</f>
        <v>すし飯</v>
      </c>
      <c r="D38" s="134" t="str">
        <f>IF(ISERROR(VLOOKUP(2,[1]作成!$H$442:$K$496,4,FALSE))," ",VLOOKUP(2,[1]作成!$H$442:$K$496,4,FALSE))</f>
        <v>牛乳</v>
      </c>
      <c r="E38" s="137" t="str">
        <f>IF(ISERROR(VLOOKUP(3,[1]作成!$H$442:$K$496,4,FALSE))," ",VLOOKUP(3,[1]作成!$H$442:$K$496,4,FALSE))</f>
        <v>金時草ずし</v>
      </c>
      <c r="F38" s="138"/>
      <c r="G38" s="35" t="s">
        <v>75</v>
      </c>
      <c r="H38" s="57" t="s">
        <v>43</v>
      </c>
      <c r="I38" s="37" t="s">
        <v>44</v>
      </c>
      <c r="J38" s="38" t="s">
        <v>45</v>
      </c>
      <c r="K38" s="38" t="s">
        <v>55</v>
      </c>
      <c r="L38" s="35" t="s">
        <v>79</v>
      </c>
      <c r="M38" s="43" t="s">
        <v>112</v>
      </c>
      <c r="N38" s="36"/>
      <c r="O38" s="37" t="s">
        <v>50</v>
      </c>
      <c r="P38" s="41">
        <f>IF([1]計算!U14=0," ",[1]計算!U14)</f>
        <v>893.81860000000017</v>
      </c>
      <c r="Q38" s="42" t="s">
        <v>113</v>
      </c>
      <c r="R38" s="9" t="s">
        <v>114</v>
      </c>
    </row>
    <row r="39" spans="1:18" ht="15.95" customHeight="1">
      <c r="A39" s="128"/>
      <c r="B39" s="130"/>
      <c r="C39" s="132"/>
      <c r="D39" s="135"/>
      <c r="E39" s="139" t="str">
        <f>IF(ISERROR(VLOOKUP(4,[1]作成!$H$442:$K$496,4,FALSE))," ",VLOOKUP(4,[1]作成!$H$442:$K$496,4,FALSE))</f>
        <v>大豆とえびのゴマからめ</v>
      </c>
      <c r="F39" s="140"/>
      <c r="G39" s="35" t="s">
        <v>109</v>
      </c>
      <c r="H39" s="36" t="s">
        <v>115</v>
      </c>
      <c r="I39" s="37" t="s">
        <v>116</v>
      </c>
      <c r="J39" s="38" t="s">
        <v>117</v>
      </c>
      <c r="K39" s="38" t="s">
        <v>90</v>
      </c>
      <c r="L39" s="36"/>
      <c r="M39" s="38" t="s">
        <v>58</v>
      </c>
      <c r="N39" s="36"/>
      <c r="O39" s="37" t="s">
        <v>94</v>
      </c>
      <c r="P39" s="41">
        <f>IF([1]計算!X14=0," ",[1]計算!X14)</f>
        <v>37.765960000000014</v>
      </c>
      <c r="Q39" s="44" t="s">
        <v>32</v>
      </c>
      <c r="R39" s="9" t="s">
        <v>102</v>
      </c>
    </row>
    <row r="40" spans="1:18" ht="15.95" customHeight="1">
      <c r="A40" s="128"/>
      <c r="B40" s="130"/>
      <c r="C40" s="132"/>
      <c r="D40" s="135"/>
      <c r="E40" s="139" t="str">
        <f>IF(ISERROR(VLOOKUP(5,[1]作成!$H$442:$K$496,4,FALSE))," ",VLOOKUP(5,[1]作成!$H$442:$K$496,4,FALSE))</f>
        <v>沢煮椀</v>
      </c>
      <c r="F40" s="140"/>
      <c r="G40" s="35" t="s">
        <v>118</v>
      </c>
      <c r="H40" s="36"/>
      <c r="I40" s="45"/>
      <c r="J40" s="43" t="s">
        <v>119</v>
      </c>
      <c r="K40" s="38" t="s">
        <v>78</v>
      </c>
      <c r="L40" s="36"/>
      <c r="M40" s="38" t="s">
        <v>80</v>
      </c>
      <c r="N40" s="36"/>
      <c r="O40" s="45"/>
      <c r="P40" s="41">
        <f>IF([1]計算!Z14=0," ",[1]計算!Z14)</f>
        <v>24.405550000000012</v>
      </c>
      <c r="Q40" s="44" t="s">
        <v>32</v>
      </c>
      <c r="R40" s="9" t="s">
        <v>102</v>
      </c>
    </row>
    <row r="41" spans="1:18" ht="15.95" customHeight="1">
      <c r="A41" s="129"/>
      <c r="B41" s="130"/>
      <c r="C41" s="133"/>
      <c r="D41" s="136"/>
      <c r="E41" s="46" t="str">
        <f>IF(ISERROR(VLOOKUP(6,[1]作成!$H$442:$K$496,4,FALSE))," ",VLOOKUP(6,[1]作成!$H$442:$K$496,4,FALSE))</f>
        <v>プリン</v>
      </c>
      <c r="F41" s="47" t="str">
        <f>IF(ISERROR(VLOOKUP(7,[1]作成!$H$442:$K$496,4,FALSE))," ",VLOOKUP(7,[1]作成!$H$442:$K$496,4,FALSE))</f>
        <v xml:space="preserve"> </v>
      </c>
      <c r="G41" s="51" t="s">
        <v>120</v>
      </c>
      <c r="H41" s="49"/>
      <c r="I41" s="50"/>
      <c r="J41" s="48"/>
      <c r="K41" s="51" t="s">
        <v>121</v>
      </c>
      <c r="L41" s="49"/>
      <c r="M41" s="48" t="s">
        <v>122</v>
      </c>
      <c r="N41" s="49"/>
      <c r="O41" s="50"/>
      <c r="P41" s="141" t="str">
        <f>IF([1]人数!I20=0," ",[1]人数!I20)</f>
        <v xml:space="preserve"> </v>
      </c>
      <c r="Q41" s="142"/>
      <c r="R41" s="9" t="s">
        <v>102</v>
      </c>
    </row>
    <row r="42" spans="1:18" ht="15.95" customHeight="1">
      <c r="A42" s="127">
        <f>IF([1]人数!$F21=0," ",[1]人数!$F21)</f>
        <v>6</v>
      </c>
      <c r="B42" s="130" t="s">
        <v>42</v>
      </c>
      <c r="C42" s="131" t="str">
        <f>IF(ISERROR(VLOOKUP(1,[1]作成!$H$497:$K$551,4,FALSE))," ",VLOOKUP(1,[1]作成!$H$497:$K$551,4,FALSE))</f>
        <v>白飯</v>
      </c>
      <c r="D42" s="134" t="str">
        <f>IF(ISERROR(VLOOKUP(2,[1]作成!$H$497:$K$551,4,FALSE))," ",VLOOKUP(2,[1]作成!$H$497:$K$551,4,FALSE))</f>
        <v>牛乳</v>
      </c>
      <c r="E42" s="137" t="str">
        <f>IF(ISERROR(VLOOKUP(3,[1]作成!$H$497:$K$551,4,FALSE))," ",VLOOKUP(3,[1]作成!$H$497:$K$551,4,FALSE))</f>
        <v>竹輪のかわり揚げ</v>
      </c>
      <c r="F42" s="138"/>
      <c r="G42" s="35" t="s">
        <v>123</v>
      </c>
      <c r="H42" s="36"/>
      <c r="I42" s="37" t="s">
        <v>44</v>
      </c>
      <c r="J42" s="38" t="s">
        <v>124</v>
      </c>
      <c r="K42" s="38" t="s">
        <v>125</v>
      </c>
      <c r="L42" s="35" t="s">
        <v>84</v>
      </c>
      <c r="M42" s="43" t="s">
        <v>92</v>
      </c>
      <c r="N42" s="36"/>
      <c r="O42" s="37" t="s">
        <v>50</v>
      </c>
      <c r="P42" s="41">
        <f>IF([1]計算!U15=0," ",[1]計算!U15)</f>
        <v>811.83500000000004</v>
      </c>
      <c r="Q42" s="42" t="s">
        <v>40</v>
      </c>
      <c r="R42" s="9" t="s">
        <v>52</v>
      </c>
    </row>
    <row r="43" spans="1:18" ht="15.95" customHeight="1">
      <c r="A43" s="128"/>
      <c r="B43" s="130"/>
      <c r="C43" s="132"/>
      <c r="D43" s="135"/>
      <c r="E43" s="139" t="str">
        <f>IF(ISERROR(VLOOKUP(4,[1]作成!$H$497:$K$551,4,FALSE))," ",VLOOKUP(4,[1]作成!$H$497:$K$551,4,FALSE))</f>
        <v>ひじきとツナの炒め煮</v>
      </c>
      <c r="F43" s="140"/>
      <c r="G43" s="35" t="s">
        <v>126</v>
      </c>
      <c r="H43" s="36"/>
      <c r="I43" s="37" t="s">
        <v>127</v>
      </c>
      <c r="J43" s="38" t="s">
        <v>45</v>
      </c>
      <c r="K43" s="38" t="s">
        <v>128</v>
      </c>
      <c r="L43" s="36"/>
      <c r="M43" s="38" t="s">
        <v>65</v>
      </c>
      <c r="N43" s="36"/>
      <c r="O43" s="37" t="s">
        <v>94</v>
      </c>
      <c r="P43" s="41">
        <f>IF([1]計算!X15=0," ",[1]計算!X15)</f>
        <v>25.087799999999998</v>
      </c>
      <c r="Q43" s="44" t="s">
        <v>32</v>
      </c>
      <c r="R43" s="9" t="s">
        <v>102</v>
      </c>
    </row>
    <row r="44" spans="1:18" ht="15.95" customHeight="1">
      <c r="A44" s="128"/>
      <c r="B44" s="130"/>
      <c r="C44" s="132"/>
      <c r="D44" s="135"/>
      <c r="E44" s="139" t="str">
        <f>IF(ISERROR(VLOOKUP(5,[1]作成!$H$497:$K$551,4,FALSE))," ",VLOOKUP(5,[1]作成!$H$497:$K$551,4,FALSE))</f>
        <v>冷やしうどん</v>
      </c>
      <c r="F44" s="140"/>
      <c r="G44" s="35" t="s">
        <v>129</v>
      </c>
      <c r="H44" s="36"/>
      <c r="I44" s="37" t="s">
        <v>130</v>
      </c>
      <c r="J44" s="43"/>
      <c r="K44" s="38" t="s">
        <v>131</v>
      </c>
      <c r="L44" s="36"/>
      <c r="M44" s="38" t="s">
        <v>58</v>
      </c>
      <c r="N44" s="36"/>
      <c r="O44" s="53"/>
      <c r="P44" s="41">
        <f>IF([1]計算!Z15=0," ",[1]計算!Z15)</f>
        <v>20.640100000000004</v>
      </c>
      <c r="Q44" s="44" t="s">
        <v>32</v>
      </c>
      <c r="R44" s="9" t="s">
        <v>102</v>
      </c>
    </row>
    <row r="45" spans="1:18" ht="15.95" customHeight="1">
      <c r="A45" s="129"/>
      <c r="B45" s="130"/>
      <c r="C45" s="133"/>
      <c r="D45" s="136"/>
      <c r="E45" s="46" t="str">
        <f>IF(ISERROR(VLOOKUP(6,[1]作成!$H$497:$K$551,4,FALSE))," ",VLOOKUP(6,[1]作成!$H$497:$K$551,4,FALSE))</f>
        <v xml:space="preserve"> </v>
      </c>
      <c r="F45" s="47" t="str">
        <f>IF(ISERROR(VLOOKUP(7,[1]作成!$H$497:$K$551,4,FALSE))," ",VLOOKUP(7,[1]作成!$H$497:$K$551,4,FALSE))</f>
        <v xml:space="preserve"> </v>
      </c>
      <c r="G45" s="48"/>
      <c r="H45" s="49"/>
      <c r="I45" s="59" t="s">
        <v>132</v>
      </c>
      <c r="J45" s="48"/>
      <c r="K45" s="51" t="s">
        <v>97</v>
      </c>
      <c r="L45" s="56"/>
      <c r="M45" s="51" t="s">
        <v>133</v>
      </c>
      <c r="N45" s="56"/>
      <c r="O45" s="55"/>
      <c r="P45" s="141" t="str">
        <f>IF([1]人数!I21=0," ",[1]人数!I21)</f>
        <v xml:space="preserve"> </v>
      </c>
      <c r="Q45" s="142"/>
      <c r="R45" s="9" t="s">
        <v>102</v>
      </c>
    </row>
    <row r="46" spans="1:18" ht="15.95" customHeight="1">
      <c r="A46" s="127">
        <f>IF([1]人数!$F22=0," ",[1]人数!$F22)</f>
        <v>9</v>
      </c>
      <c r="B46" s="143" t="s">
        <v>30</v>
      </c>
      <c r="C46" s="131" t="str">
        <f>IF(ISERROR(VLOOKUP(1,[1]作成!$H$552:$K$606,4,FALSE))," ",VLOOKUP(1,[1]作成!$H$552:$K$606,4,FALSE))</f>
        <v>麦飯</v>
      </c>
      <c r="D46" s="134" t="str">
        <f>IF(ISERROR(VLOOKUP(2,[1]作成!$H$552:$K$606,4,FALSE))," ",VLOOKUP(2,[1]作成!$H$552:$K$606,4,FALSE))</f>
        <v>牛乳</v>
      </c>
      <c r="E46" s="137" t="str">
        <f>IF(ISERROR(VLOOKUP(3,[1]作成!$H$552:$K$606,4,FALSE))," ",VLOOKUP(3,[1]作成!$H$552:$K$606,4,FALSE))</f>
        <v>ビビンバ</v>
      </c>
      <c r="F46" s="138"/>
      <c r="G46" s="35" t="s">
        <v>134</v>
      </c>
      <c r="H46" s="36"/>
      <c r="I46" s="37" t="s">
        <v>44</v>
      </c>
      <c r="J46" s="38" t="s">
        <v>45</v>
      </c>
      <c r="K46" s="38" t="s">
        <v>135</v>
      </c>
      <c r="L46" s="35" t="s">
        <v>136</v>
      </c>
      <c r="M46" s="43" t="s">
        <v>48</v>
      </c>
      <c r="N46" s="36"/>
      <c r="O46" s="37" t="s">
        <v>108</v>
      </c>
      <c r="P46" s="41">
        <f>IF([1]計算!U16=0," ",[1]計算!U16)</f>
        <v>851.66839999999991</v>
      </c>
      <c r="Q46" s="42" t="s">
        <v>137</v>
      </c>
      <c r="R46" s="9" t="s">
        <v>100</v>
      </c>
    </row>
    <row r="47" spans="1:18" ht="15.95" customHeight="1">
      <c r="A47" s="128"/>
      <c r="B47" s="144"/>
      <c r="C47" s="132"/>
      <c r="D47" s="135"/>
      <c r="E47" s="139" t="str">
        <f>IF(ISERROR(VLOOKUP(4,[1]作成!$H$552:$K$606,4,FALSE))," ",VLOOKUP(4,[1]作成!$H$552:$K$606,4,FALSE))</f>
        <v>春雨スープ</v>
      </c>
      <c r="F47" s="140"/>
      <c r="G47" s="35" t="s">
        <v>75</v>
      </c>
      <c r="H47" s="36"/>
      <c r="I47" s="37" t="s">
        <v>138</v>
      </c>
      <c r="J47" s="38" t="s">
        <v>96</v>
      </c>
      <c r="K47" s="38" t="s">
        <v>139</v>
      </c>
      <c r="L47" s="35" t="s">
        <v>79</v>
      </c>
      <c r="M47" s="38" t="s">
        <v>58</v>
      </c>
      <c r="N47" s="36"/>
      <c r="O47" s="53"/>
      <c r="P47" s="41">
        <f>IF([1]計算!X16=0," ",[1]計算!X16)</f>
        <v>29.365579999999994</v>
      </c>
      <c r="Q47" s="44" t="s">
        <v>32</v>
      </c>
      <c r="R47" s="9" t="s">
        <v>100</v>
      </c>
    </row>
    <row r="48" spans="1:18" ht="15.95" customHeight="1">
      <c r="A48" s="128"/>
      <c r="B48" s="144"/>
      <c r="C48" s="132"/>
      <c r="D48" s="135"/>
      <c r="E48" s="139" t="str">
        <f>IF(ISERROR(VLOOKUP(5,[1]作成!$H$552:$K$606,4,FALSE))," ",VLOOKUP(5,[1]作成!$H$552:$K$606,4,FALSE))</f>
        <v>ヨーグルト</v>
      </c>
      <c r="F48" s="140"/>
      <c r="G48" s="43"/>
      <c r="H48" s="36"/>
      <c r="I48" s="45"/>
      <c r="J48" s="38" t="s">
        <v>83</v>
      </c>
      <c r="K48" s="38" t="s">
        <v>72</v>
      </c>
      <c r="L48" s="35" t="s">
        <v>72</v>
      </c>
      <c r="M48" s="38" t="s">
        <v>140</v>
      </c>
      <c r="N48" s="36"/>
      <c r="O48" s="53"/>
      <c r="P48" s="41">
        <f>IF([1]計算!Z16=0," ",[1]計算!Z16)</f>
        <v>22.984310000000004</v>
      </c>
      <c r="Q48" s="44" t="s">
        <v>32</v>
      </c>
      <c r="R48" s="9" t="s">
        <v>100</v>
      </c>
    </row>
    <row r="49" spans="1:18" ht="15.95" customHeight="1">
      <c r="A49" s="129"/>
      <c r="B49" s="145"/>
      <c r="C49" s="133"/>
      <c r="D49" s="136"/>
      <c r="E49" s="54" t="str">
        <f>IF(ISERROR(VLOOKUP(6,[1]作成!$H$552:$K$606,4,FALSE))," ",VLOOKUP(6,[1]作成!$H$552:$K$606,4,FALSE))</f>
        <v xml:space="preserve"> </v>
      </c>
      <c r="F49" s="54" t="str">
        <f>IF(ISERROR(VLOOKUP(7,[1]作成!$H$552:$K$606,4,FALSE))," ",VLOOKUP(7,[1]作成!$H$552:$K$606,4,FALSE))</f>
        <v xml:space="preserve"> </v>
      </c>
      <c r="G49" s="48"/>
      <c r="H49" s="49"/>
      <c r="I49" s="50"/>
      <c r="J49" s="48"/>
      <c r="K49" s="51" t="s">
        <v>46</v>
      </c>
      <c r="L49" s="56"/>
      <c r="M49" s="48"/>
      <c r="N49" s="56"/>
      <c r="O49" s="55"/>
      <c r="P49" s="141" t="str">
        <f>IF([1]人数!I22=0," ",[1]人数!I22)</f>
        <v xml:space="preserve"> </v>
      </c>
      <c r="Q49" s="142"/>
      <c r="R49" s="9" t="s">
        <v>61</v>
      </c>
    </row>
    <row r="50" spans="1:18" ht="15.95" customHeight="1">
      <c r="A50" s="127">
        <f>IF([1]人数!$F23=0," ",[1]人数!$F23)</f>
        <v>10</v>
      </c>
      <c r="B50" s="130" t="s">
        <v>34</v>
      </c>
      <c r="C50" s="131" t="str">
        <f>IF(ISERROR(VLOOKUP(1,[1]作成!$H$607:$K$661,4,FALSE))," ",VLOOKUP(1,[1]作成!$H$607:$K$661,4,FALSE))</f>
        <v>白飯</v>
      </c>
      <c r="D50" s="134" t="str">
        <f>IF(ISERROR(VLOOKUP(2,[1]作成!$H$607:$K$661,4,FALSE))," ",VLOOKUP(2,[1]作成!$H$607:$K$661,4,FALSE))</f>
        <v>牛乳</v>
      </c>
      <c r="E50" s="137" t="str">
        <f>IF(ISERROR(VLOOKUP(3,[1]作成!$H$607:$K$661,4,FALSE))," ",VLOOKUP(3,[1]作成!$H$607:$K$661,4,FALSE))</f>
        <v>トンカツごまだれ</v>
      </c>
      <c r="F50" s="138"/>
      <c r="G50" s="35" t="s">
        <v>43</v>
      </c>
      <c r="H50" s="57" t="s">
        <v>141</v>
      </c>
      <c r="I50" s="37" t="s">
        <v>44</v>
      </c>
      <c r="J50" s="38" t="s">
        <v>77</v>
      </c>
      <c r="K50" s="38" t="s">
        <v>135</v>
      </c>
      <c r="L50" s="36"/>
      <c r="M50" s="43" t="s">
        <v>92</v>
      </c>
      <c r="N50" s="36"/>
      <c r="O50" s="37" t="s">
        <v>50</v>
      </c>
      <c r="P50" s="41">
        <f>IF([1]計算!U17=0," ",[1]計算!U17)</f>
        <v>779.96349999999995</v>
      </c>
      <c r="Q50" s="42" t="s">
        <v>31</v>
      </c>
      <c r="R50" s="9" t="s">
        <v>61</v>
      </c>
    </row>
    <row r="51" spans="1:18" ht="15.95" customHeight="1">
      <c r="A51" s="128"/>
      <c r="B51" s="130"/>
      <c r="C51" s="132"/>
      <c r="D51" s="135"/>
      <c r="E51" s="139" t="str">
        <f>IF(ISERROR(VLOOKUP(4,[1]作成!$H$607:$K$661,4,FALSE))," ",VLOOKUP(4,[1]作成!$H$607:$K$661,4,FALSE))</f>
        <v>切干大根のサラダ</v>
      </c>
      <c r="F51" s="140"/>
      <c r="G51" s="35" t="s">
        <v>109</v>
      </c>
      <c r="H51" s="36"/>
      <c r="I51" s="37" t="s">
        <v>132</v>
      </c>
      <c r="J51" s="38" t="s">
        <v>142</v>
      </c>
      <c r="K51" s="38" t="s">
        <v>98</v>
      </c>
      <c r="L51" s="36"/>
      <c r="M51" s="38" t="s">
        <v>65</v>
      </c>
      <c r="N51" s="36"/>
      <c r="O51" s="37" t="s">
        <v>94</v>
      </c>
      <c r="P51" s="41">
        <f>IF([1]計算!X17=0," ",[1]計算!X17)</f>
        <v>34.797649999999997</v>
      </c>
      <c r="Q51" s="44" t="s">
        <v>32</v>
      </c>
      <c r="R51" s="9" t="s">
        <v>102</v>
      </c>
    </row>
    <row r="52" spans="1:18" ht="15.95" customHeight="1">
      <c r="A52" s="128"/>
      <c r="B52" s="130"/>
      <c r="C52" s="132"/>
      <c r="D52" s="135"/>
      <c r="E52" s="139" t="str">
        <f>IF(ISERROR(VLOOKUP(5,[1]作成!$H$607:$K$661,4,FALSE))," ",VLOOKUP(5,[1]作成!$H$607:$K$661,4,FALSE))</f>
        <v>豆腐とわかめのすまし汁</v>
      </c>
      <c r="F52" s="140"/>
      <c r="G52" s="35" t="s">
        <v>126</v>
      </c>
      <c r="H52" s="36"/>
      <c r="I52" s="45"/>
      <c r="J52" s="38" t="s">
        <v>45</v>
      </c>
      <c r="K52" s="38" t="s">
        <v>72</v>
      </c>
      <c r="L52" s="58"/>
      <c r="M52" s="38" t="s">
        <v>143</v>
      </c>
      <c r="N52" s="36"/>
      <c r="O52" s="37" t="s">
        <v>144</v>
      </c>
      <c r="P52" s="41">
        <f>IF([1]計算!Z17=0," ",[1]計算!Z17)</f>
        <v>20.832950000000007</v>
      </c>
      <c r="Q52" s="44" t="s">
        <v>36</v>
      </c>
      <c r="R52" s="9" t="s">
        <v>102</v>
      </c>
    </row>
    <row r="53" spans="1:18" ht="15.95" customHeight="1">
      <c r="A53" s="129"/>
      <c r="B53" s="130"/>
      <c r="C53" s="133"/>
      <c r="D53" s="136"/>
      <c r="E53" s="46" t="str">
        <f>IF(ISERROR(VLOOKUP(6,[1]作成!$H$607:$K$661,4,FALSE))," ",VLOOKUP(6,[1]作成!$H$607:$K$661,4,FALSE))</f>
        <v xml:space="preserve"> </v>
      </c>
      <c r="F53" s="47" t="str">
        <f>IF(ISERROR(VLOOKUP(7,[1]作成!$H$607:$K$661,4,FALSE))," ",VLOOKUP(7,[1]作成!$H$607:$K$661,4,FALSE))</f>
        <v xml:space="preserve"> </v>
      </c>
      <c r="G53" s="51" t="s">
        <v>82</v>
      </c>
      <c r="H53" s="49"/>
      <c r="I53" s="50"/>
      <c r="J53" s="51" t="s">
        <v>83</v>
      </c>
      <c r="K53" s="48"/>
      <c r="L53" s="56"/>
      <c r="M53" s="51" t="s">
        <v>58</v>
      </c>
      <c r="N53" s="56"/>
      <c r="O53" s="55"/>
      <c r="P53" s="141" t="str">
        <f>IF([1]人数!I23=0," ",[1]人数!I23)</f>
        <v xml:space="preserve"> </v>
      </c>
      <c r="Q53" s="142"/>
      <c r="R53" s="9" t="s">
        <v>74</v>
      </c>
    </row>
    <row r="54" spans="1:18" ht="15.95" customHeight="1">
      <c r="A54" s="127">
        <f>IF([1]人数!$F24=0," ",[1]人数!$F24)</f>
        <v>11</v>
      </c>
      <c r="B54" s="130" t="s">
        <v>37</v>
      </c>
      <c r="C54" s="131" t="str">
        <f>IF(ISERROR(VLOOKUP(1,[1]作成!$H$662:$K$716,4,FALSE))," ",VLOOKUP(1,[1]作成!$H$662:$K$716,4,FALSE))</f>
        <v>ゆかり飯</v>
      </c>
      <c r="D54" s="134" t="str">
        <f>IF(ISERROR(VLOOKUP(2,[1]作成!$H$662:$K$716,4,FALSE))," ",VLOOKUP(2,[1]作成!$H$662:$K$716,4,FALSE))</f>
        <v>牛乳</v>
      </c>
      <c r="E54" s="137" t="str">
        <f>IF(ISERROR(VLOOKUP(3,[1]作成!$H$662:$K$716,4,FALSE))," ",VLOOKUP(3,[1]作成!$H$662:$K$716,4,FALSE))</f>
        <v>鮭のマリネ</v>
      </c>
      <c r="F54" s="138"/>
      <c r="G54" s="35" t="s">
        <v>145</v>
      </c>
      <c r="H54" s="36" t="s">
        <v>146</v>
      </c>
      <c r="I54" s="37" t="s">
        <v>44</v>
      </c>
      <c r="J54" s="38" t="s">
        <v>147</v>
      </c>
      <c r="K54" s="38" t="s">
        <v>63</v>
      </c>
      <c r="L54" s="36"/>
      <c r="M54" s="43" t="s">
        <v>148</v>
      </c>
      <c r="N54" s="36"/>
      <c r="O54" s="37" t="s">
        <v>50</v>
      </c>
      <c r="P54" s="41">
        <f>IF([1]計算!U18=0," ",[1]計算!U18)</f>
        <v>801.29359999999974</v>
      </c>
      <c r="Q54" s="42" t="s">
        <v>35</v>
      </c>
      <c r="R54" s="9" t="s">
        <v>102</v>
      </c>
    </row>
    <row r="55" spans="1:18" ht="15.95" customHeight="1">
      <c r="A55" s="128"/>
      <c r="B55" s="130"/>
      <c r="C55" s="132"/>
      <c r="D55" s="135"/>
      <c r="E55" s="139" t="str">
        <f>IF(ISERROR(VLOOKUP(4,[1]作成!$H$662:$K$716,4,FALSE))," ",VLOOKUP(4,[1]作成!$H$662:$K$716,4,FALSE))</f>
        <v>ブロッコリーとベーコンのサラダ</v>
      </c>
      <c r="F55" s="140"/>
      <c r="G55" s="35" t="s">
        <v>89</v>
      </c>
      <c r="H55" s="36"/>
      <c r="I55" s="37" t="s">
        <v>132</v>
      </c>
      <c r="J55" s="38" t="s">
        <v>142</v>
      </c>
      <c r="K55" s="38" t="s">
        <v>107</v>
      </c>
      <c r="L55" s="36"/>
      <c r="M55" s="38" t="s">
        <v>80</v>
      </c>
      <c r="N55" s="36"/>
      <c r="O55" s="37" t="s">
        <v>94</v>
      </c>
      <c r="P55" s="41">
        <f>IF([1]計算!X18=0," ",[1]計算!X18)</f>
        <v>33.453010000000006</v>
      </c>
      <c r="Q55" s="44" t="s">
        <v>38</v>
      </c>
      <c r="R55" s="9" t="s">
        <v>61</v>
      </c>
    </row>
    <row r="56" spans="1:18" ht="15.95" customHeight="1">
      <c r="A56" s="128"/>
      <c r="B56" s="130"/>
      <c r="C56" s="132"/>
      <c r="D56" s="135"/>
      <c r="E56" s="139" t="str">
        <f>IF(ISERROR(VLOOKUP(5,[1]作成!$H$662:$K$716,4,FALSE))," ",VLOOKUP(5,[1]作成!$H$662:$K$716,4,FALSE))</f>
        <v>小松菜と揚げのみそ汁</v>
      </c>
      <c r="F56" s="140"/>
      <c r="G56" s="35" t="s">
        <v>149</v>
      </c>
      <c r="H56" s="36"/>
      <c r="I56" s="53"/>
      <c r="J56" s="38" t="s">
        <v>45</v>
      </c>
      <c r="K56" s="43"/>
      <c r="L56" s="58"/>
      <c r="M56" s="38" t="s">
        <v>58</v>
      </c>
      <c r="N56" s="36"/>
      <c r="O56" s="37" t="s">
        <v>150</v>
      </c>
      <c r="P56" s="41">
        <f>IF([1]計算!Z18=0," ",[1]計算!Z18)</f>
        <v>25.624550000000003</v>
      </c>
      <c r="Q56" s="44" t="s">
        <v>38</v>
      </c>
      <c r="R56" s="9" t="s">
        <v>151</v>
      </c>
    </row>
    <row r="57" spans="1:18" ht="15.95" customHeight="1">
      <c r="A57" s="129"/>
      <c r="B57" s="130"/>
      <c r="C57" s="133"/>
      <c r="D57" s="136"/>
      <c r="E57" s="46" t="str">
        <f>IF(ISERROR(VLOOKUP(6,[1]作成!$H$662:$K$716,4,FALSE))," ",VLOOKUP(6,[1]作成!$H$662:$K$716,4,FALSE))</f>
        <v xml:space="preserve"> </v>
      </c>
      <c r="F57" s="47" t="str">
        <f>IF(ISERROR(VLOOKUP(7,[1]作成!$H$662:$K$716,4,FALSE))," ",VLOOKUP(7,[1]作成!$H$662:$K$716,4,FALSE))</f>
        <v xml:space="preserve"> </v>
      </c>
      <c r="G57" s="51" t="s">
        <v>101</v>
      </c>
      <c r="H57" s="49"/>
      <c r="I57" s="55"/>
      <c r="J57" s="51" t="s">
        <v>96</v>
      </c>
      <c r="K57" s="48"/>
      <c r="L57" s="56"/>
      <c r="M57" s="51" t="s">
        <v>57</v>
      </c>
      <c r="N57" s="56"/>
      <c r="O57" s="55"/>
      <c r="P57" s="141" t="str">
        <f>IF([1]人数!I24=0," ",[1]人数!I24)</f>
        <v xml:space="preserve"> </v>
      </c>
      <c r="Q57" s="142"/>
      <c r="R57" s="9" t="s">
        <v>61</v>
      </c>
    </row>
    <row r="58" spans="1:18" ht="15.95" customHeight="1">
      <c r="A58" s="127">
        <f>IF([1]人数!$F25=0," ",[1]人数!$F25)</f>
        <v>12</v>
      </c>
      <c r="B58" s="130" t="s">
        <v>39</v>
      </c>
      <c r="C58" s="131" t="str">
        <f>IF(ISERROR(VLOOKUP(1,[1]作成!$H$717:$K$771,4,FALSE))," ",VLOOKUP(1,[1]作成!$H$717:$K$771,4,FALSE))</f>
        <v>白飯</v>
      </c>
      <c r="D58" s="134" t="str">
        <f>IF(ISERROR(VLOOKUP(2,[1]作成!$H$717:$K$771,4,FALSE))," ",VLOOKUP(2,[1]作成!$H$717:$K$771,4,FALSE))</f>
        <v>牛乳</v>
      </c>
      <c r="E58" s="137" t="str">
        <f>IF(ISERROR(VLOOKUP(3,[1]作成!$H$717:$K$771,4,FALSE))," ",VLOOKUP(3,[1]作成!$H$717:$K$771,4,FALSE))</f>
        <v>ピリ辛チキン</v>
      </c>
      <c r="F58" s="138"/>
      <c r="G58" s="35" t="s">
        <v>75</v>
      </c>
      <c r="H58" s="57" t="s">
        <v>152</v>
      </c>
      <c r="I58" s="37" t="s">
        <v>44</v>
      </c>
      <c r="J58" s="38" t="s">
        <v>45</v>
      </c>
      <c r="K58" s="38" t="s">
        <v>55</v>
      </c>
      <c r="L58" s="35" t="s">
        <v>63</v>
      </c>
      <c r="M58" s="43" t="s">
        <v>92</v>
      </c>
      <c r="N58" s="36"/>
      <c r="O58" s="37" t="s">
        <v>50</v>
      </c>
      <c r="P58" s="41">
        <f>IF([1]計算!U19=0," ",[1]計算!U19)</f>
        <v>801.81720000000007</v>
      </c>
      <c r="Q58" s="42" t="s">
        <v>40</v>
      </c>
      <c r="R58" s="9" t="s">
        <v>114</v>
      </c>
    </row>
    <row r="59" spans="1:18" ht="15.95" customHeight="1">
      <c r="A59" s="128"/>
      <c r="B59" s="130"/>
      <c r="C59" s="132"/>
      <c r="D59" s="135"/>
      <c r="E59" s="139" t="str">
        <f>IF(ISERROR(VLOOKUP(4,[1]作成!$H$717:$K$771,4,FALSE))," ",VLOOKUP(4,[1]作成!$H$717:$K$771,4,FALSE))</f>
        <v>ゆかり和え</v>
      </c>
      <c r="F59" s="140"/>
      <c r="G59" s="35" t="s">
        <v>43</v>
      </c>
      <c r="H59" s="57" t="s">
        <v>153</v>
      </c>
      <c r="I59" s="45"/>
      <c r="J59" s="38" t="s">
        <v>154</v>
      </c>
      <c r="K59" s="38" t="s">
        <v>46</v>
      </c>
      <c r="L59" s="35" t="s">
        <v>121</v>
      </c>
      <c r="M59" s="38" t="s">
        <v>80</v>
      </c>
      <c r="N59" s="36"/>
      <c r="O59" s="37" t="s">
        <v>144</v>
      </c>
      <c r="P59" s="41">
        <f>IF([1]計算!X19=0," ",[1]計算!X19)</f>
        <v>34.289700000000003</v>
      </c>
      <c r="Q59" s="44" t="s">
        <v>38</v>
      </c>
      <c r="R59" s="9" t="s">
        <v>102</v>
      </c>
    </row>
    <row r="60" spans="1:18" ht="15.95" customHeight="1">
      <c r="A60" s="128"/>
      <c r="B60" s="130"/>
      <c r="C60" s="132"/>
      <c r="D60" s="135"/>
      <c r="E60" s="139" t="str">
        <f>IF(ISERROR(VLOOKUP(5,[1]作成!$H$717:$K$771,4,FALSE))," ",VLOOKUP(5,[1]作成!$H$717:$K$771,4,FALSE))</f>
        <v>豆乳めった汁</v>
      </c>
      <c r="F60" s="140"/>
      <c r="G60" s="35" t="s">
        <v>129</v>
      </c>
      <c r="H60" s="36"/>
      <c r="I60" s="45"/>
      <c r="J60" s="43"/>
      <c r="K60" s="38" t="s">
        <v>107</v>
      </c>
      <c r="L60" s="35" t="s">
        <v>72</v>
      </c>
      <c r="M60" s="38" t="s">
        <v>58</v>
      </c>
      <c r="N60" s="36"/>
      <c r="O60" s="53"/>
      <c r="P60" s="41">
        <f>IF([1]計算!Z19=0," ",[1]計算!Z19)</f>
        <v>22.67193</v>
      </c>
      <c r="Q60" s="44" t="s">
        <v>155</v>
      </c>
      <c r="R60" s="9" t="s">
        <v>102</v>
      </c>
    </row>
    <row r="61" spans="1:18" ht="15.95" customHeight="1">
      <c r="A61" s="129"/>
      <c r="B61" s="130"/>
      <c r="C61" s="133"/>
      <c r="D61" s="136"/>
      <c r="E61" s="46" t="str">
        <f>IF(ISERROR(VLOOKUP(6,[1]作成!$H$717:$K$771,4,FALSE))," ",VLOOKUP(6,[1]作成!$H$717:$K$771,4,FALSE))</f>
        <v xml:space="preserve"> </v>
      </c>
      <c r="F61" s="47" t="str">
        <f>IF(ISERROR(VLOOKUP(7,[1]作成!$H$717:$K$771,4,FALSE))," ",VLOOKUP(7,[1]作成!$H$717:$K$771,4,FALSE))</f>
        <v xml:space="preserve"> </v>
      </c>
      <c r="G61" s="51" t="s">
        <v>101</v>
      </c>
      <c r="H61" s="49"/>
      <c r="I61" s="50"/>
      <c r="J61" s="48"/>
      <c r="K61" s="51" t="s">
        <v>97</v>
      </c>
      <c r="L61" s="49"/>
      <c r="M61" s="51" t="s">
        <v>57</v>
      </c>
      <c r="N61" s="49"/>
      <c r="O61" s="55"/>
      <c r="P61" s="141" t="str">
        <f>IF([1]人数!I25=0," ",[1]人数!I25)</f>
        <v xml:space="preserve"> </v>
      </c>
      <c r="Q61" s="142"/>
      <c r="R61" s="9" t="s">
        <v>61</v>
      </c>
    </row>
    <row r="62" spans="1:18" ht="15.95" customHeight="1">
      <c r="A62" s="127">
        <f>IF([1]人数!$F26=0," ",[1]人数!$F26)</f>
        <v>13</v>
      </c>
      <c r="B62" s="130" t="s">
        <v>42</v>
      </c>
      <c r="C62" s="131" t="str">
        <f>IF(ISERROR(VLOOKUP(1,[1]作成!$H$772:$K$826,4,FALSE))," ",VLOOKUP(1,[1]作成!$H$772:$K$826,4,FALSE))</f>
        <v>さくら麦飯</v>
      </c>
      <c r="D62" s="134" t="str">
        <f>IF(ISERROR(VLOOKUP(2,[1]作成!$H$772:$K$826,4,FALSE))," ",VLOOKUP(2,[1]作成!$H$772:$K$826,4,FALSE))</f>
        <v>牛乳</v>
      </c>
      <c r="E62" s="146" t="str">
        <f>IF(ISERROR(VLOOKUP(3,[1]作成!$H$772:$K$826,4,FALSE))," ",VLOOKUP(3,[1]作成!$H$772:$K$826,4,FALSE))</f>
        <v>【お月見献立】</v>
      </c>
      <c r="F62" s="147"/>
      <c r="G62" s="35" t="s">
        <v>129</v>
      </c>
      <c r="H62" s="36"/>
      <c r="I62" s="37" t="s">
        <v>44</v>
      </c>
      <c r="J62" s="38" t="s">
        <v>45</v>
      </c>
      <c r="K62" s="38" t="s">
        <v>90</v>
      </c>
      <c r="L62" s="35" t="s">
        <v>156</v>
      </c>
      <c r="M62" s="43" t="s">
        <v>157</v>
      </c>
      <c r="N62" s="35" t="s">
        <v>93</v>
      </c>
      <c r="O62" s="37" t="s">
        <v>50</v>
      </c>
      <c r="P62" s="41">
        <f>IF([1]計算!U20=0," ",[1]計算!U20)</f>
        <v>853.10300000000018</v>
      </c>
      <c r="Q62" s="42" t="s">
        <v>158</v>
      </c>
      <c r="R62" s="9" t="s">
        <v>74</v>
      </c>
    </row>
    <row r="63" spans="1:18" ht="15.95" customHeight="1">
      <c r="A63" s="128"/>
      <c r="B63" s="130"/>
      <c r="C63" s="132"/>
      <c r="D63" s="135"/>
      <c r="E63" s="139" t="str">
        <f>IF(ISERROR(VLOOKUP(4,[1]作成!$H$772:$K$826,4,FALSE))," ",VLOOKUP(4,[1]作成!$H$772:$K$826,4,FALSE))</f>
        <v>ひじきごはん</v>
      </c>
      <c r="F63" s="140"/>
      <c r="G63" s="35" t="s">
        <v>75</v>
      </c>
      <c r="H63" s="36"/>
      <c r="I63" s="37" t="s">
        <v>130</v>
      </c>
      <c r="J63" s="38" t="s">
        <v>117</v>
      </c>
      <c r="K63" s="38" t="s">
        <v>131</v>
      </c>
      <c r="L63" s="36"/>
      <c r="M63" s="38" t="s">
        <v>58</v>
      </c>
      <c r="N63" s="36" t="s">
        <v>159</v>
      </c>
      <c r="O63" s="53"/>
      <c r="P63" s="41">
        <f>IF([1]計算!X20=0," ",[1]計算!X20)</f>
        <v>31.805699999999998</v>
      </c>
      <c r="Q63" s="44" t="s">
        <v>32</v>
      </c>
      <c r="R63" s="9" t="s">
        <v>102</v>
      </c>
    </row>
    <row r="64" spans="1:18" ht="15.95" customHeight="1">
      <c r="A64" s="128"/>
      <c r="B64" s="130"/>
      <c r="C64" s="132"/>
      <c r="D64" s="135"/>
      <c r="E64" s="139" t="str">
        <f>IF(ISERROR(VLOOKUP(5,[1]作成!$H$772:$K$826,4,FALSE))," ",VLOOKUP(5,[1]作成!$H$772:$K$826,4,FALSE))</f>
        <v>鶏肉と里芋の照り和え</v>
      </c>
      <c r="F64" s="140"/>
      <c r="G64" s="35" t="s">
        <v>43</v>
      </c>
      <c r="H64" s="36"/>
      <c r="I64" s="45"/>
      <c r="J64" s="38" t="s">
        <v>54</v>
      </c>
      <c r="K64" s="38" t="s">
        <v>55</v>
      </c>
      <c r="L64" s="36"/>
      <c r="M64" s="38" t="s">
        <v>80</v>
      </c>
      <c r="N64" s="36"/>
      <c r="O64" s="53"/>
      <c r="P64" s="41">
        <f>IF([1]計算!Z20=0," ",[1]計算!Z20)</f>
        <v>19.266600000000004</v>
      </c>
      <c r="Q64" s="44" t="s">
        <v>32</v>
      </c>
      <c r="R64" s="9" t="s">
        <v>102</v>
      </c>
    </row>
    <row r="65" spans="1:18" ht="15.95" customHeight="1">
      <c r="A65" s="129"/>
      <c r="B65" s="130"/>
      <c r="C65" s="133"/>
      <c r="D65" s="136"/>
      <c r="E65" s="46" t="str">
        <f>IF(ISERROR(VLOOKUP(6,[1]作成!$H$772:$K$826,4,FALSE))," ",VLOOKUP(6,[1]作成!$H$772:$K$826,4,FALSE))</f>
        <v>お月見汁</v>
      </c>
      <c r="F65" s="47" t="str">
        <f>IF(ISERROR(VLOOKUP(7,[1]作成!$H$772:$K$826,4,FALSE))," ",VLOOKUP(7,[1]作成!$H$772:$K$826,4,FALSE))</f>
        <v>お月見デザート</v>
      </c>
      <c r="G65" s="48"/>
      <c r="H65" s="49"/>
      <c r="I65" s="50"/>
      <c r="J65" s="38" t="s">
        <v>96</v>
      </c>
      <c r="K65" s="38" t="s">
        <v>63</v>
      </c>
      <c r="L65" s="56"/>
      <c r="M65" s="38" t="s">
        <v>160</v>
      </c>
      <c r="N65" s="49"/>
      <c r="O65" s="55"/>
      <c r="P65" s="141" t="str">
        <f>IF([1]人数!I26=0," ",[1]人数!I26)</f>
        <v>お月見献立</v>
      </c>
      <c r="Q65" s="142"/>
      <c r="R65" s="9" t="s">
        <v>161</v>
      </c>
    </row>
    <row r="66" spans="1:18" ht="9.9499999999999993" customHeight="1">
      <c r="A66" s="127">
        <f>IF([1]人数!$F27=0," ",[1]人数!$F27)</f>
        <v>16</v>
      </c>
      <c r="B66" s="143" t="s">
        <v>30</v>
      </c>
      <c r="C66" s="131" t="str">
        <f>IF(ISERROR(VLOOKUP(1,[1]作成!$H$827:$K$881,4,FALSE))," ",VLOOKUP(1,[1]作成!$H$827:$K$881,4,FALSE))</f>
        <v xml:space="preserve"> </v>
      </c>
      <c r="D66" s="134" t="str">
        <f>IF(ISERROR(VLOOKUP(2,[1]作成!$H$827:$K$881,4,FALSE))," ",VLOOKUP(2,[1]作成!$H$827:$K$881,4,FALSE))</f>
        <v xml:space="preserve"> </v>
      </c>
      <c r="E66" s="137" t="str">
        <f>IF(ISERROR(VLOOKUP(3,[1]作成!$H$827:$K$881,4,FALSE))," ",VLOOKUP(3,[1]作成!$H$827:$K$881,4,FALSE))</f>
        <v xml:space="preserve"> </v>
      </c>
      <c r="F66" s="148"/>
      <c r="G66" s="39"/>
      <c r="H66" s="36"/>
      <c r="I66" s="60"/>
      <c r="J66" s="39"/>
      <c r="K66" s="39"/>
      <c r="L66" s="40"/>
      <c r="M66" s="39"/>
      <c r="N66" s="40"/>
      <c r="O66" s="60"/>
      <c r="P66" s="41" t="str">
        <f>IF([1]計算!U21=0," ",[1]計算!U21)</f>
        <v xml:space="preserve"> </v>
      </c>
      <c r="Q66" s="42" t="s">
        <v>31</v>
      </c>
      <c r="R66" s="9" t="s">
        <v>102</v>
      </c>
    </row>
    <row r="67" spans="1:18" ht="9.9499999999999993" customHeight="1">
      <c r="A67" s="128"/>
      <c r="B67" s="144"/>
      <c r="C67" s="132"/>
      <c r="D67" s="135"/>
      <c r="E67" s="139" t="str">
        <f>IF(ISERROR(VLOOKUP(4,[1]作成!$H$827:$K$881,4,FALSE))," ",VLOOKUP(4,[1]作成!$H$827:$K$881,4,FALSE))</f>
        <v xml:space="preserve"> </v>
      </c>
      <c r="F67" s="149"/>
      <c r="G67" s="43"/>
      <c r="H67" s="36"/>
      <c r="I67" s="53"/>
      <c r="J67" s="43"/>
      <c r="K67" s="43"/>
      <c r="L67" s="36"/>
      <c r="M67" s="43"/>
      <c r="N67" s="36"/>
      <c r="O67" s="53"/>
      <c r="P67" s="41" t="str">
        <f>IF([1]計算!X21=0," ",[1]計算!X21)</f>
        <v xml:space="preserve"> </v>
      </c>
      <c r="Q67" s="44" t="s">
        <v>32</v>
      </c>
      <c r="R67" s="9" t="s">
        <v>162</v>
      </c>
    </row>
    <row r="68" spans="1:18" ht="9.9499999999999993" customHeight="1">
      <c r="A68" s="128"/>
      <c r="B68" s="144"/>
      <c r="C68" s="132"/>
      <c r="D68" s="135"/>
      <c r="E68" s="139" t="str">
        <f>IF(ISERROR(VLOOKUP(5,[1]作成!$H$827:$K$881,4,FALSE))," ",VLOOKUP(5,[1]作成!$H$827:$K$881,4,FALSE))</f>
        <v xml:space="preserve"> </v>
      </c>
      <c r="F68" s="149"/>
      <c r="G68" s="43"/>
      <c r="H68" s="36"/>
      <c r="I68" s="53"/>
      <c r="J68" s="43"/>
      <c r="K68" s="43"/>
      <c r="L68" s="36"/>
      <c r="M68" s="43"/>
      <c r="N68" s="36"/>
      <c r="O68" s="53"/>
      <c r="P68" s="41" t="str">
        <f>IF([1]計算!Z21=0," ",[1]計算!Z21)</f>
        <v xml:space="preserve"> </v>
      </c>
      <c r="Q68" s="44" t="s">
        <v>163</v>
      </c>
      <c r="R68" s="9" t="s">
        <v>100</v>
      </c>
    </row>
    <row r="69" spans="1:18" ht="9.9499999999999993" customHeight="1">
      <c r="A69" s="129"/>
      <c r="B69" s="145"/>
      <c r="C69" s="133"/>
      <c r="D69" s="136"/>
      <c r="E69" s="54" t="str">
        <f>IF(ISERROR(VLOOKUP(6,[1]作成!$H$827:$K$881,4,FALSE))," ",VLOOKUP(6,[1]作成!$H$827:$K$881,4,FALSE))</f>
        <v xml:space="preserve"> </v>
      </c>
      <c r="F69" s="54" t="str">
        <f>IF(ISERROR(VLOOKUP(7,[1]作成!$H$827:$K$881,4,FALSE))," ",VLOOKUP(7,[1]作成!$H$827:$K$881,4,FALSE))</f>
        <v xml:space="preserve"> </v>
      </c>
      <c r="G69" s="48"/>
      <c r="H69" s="49"/>
      <c r="I69" s="55"/>
      <c r="J69" s="48"/>
      <c r="K69" s="48"/>
      <c r="L69" s="49"/>
      <c r="M69" s="48"/>
      <c r="N69" s="49"/>
      <c r="O69" s="55"/>
      <c r="P69" s="141" t="str">
        <f>IF([1]人数!I27=0," ",[1]人数!I27)</f>
        <v xml:space="preserve"> </v>
      </c>
      <c r="Q69" s="142"/>
      <c r="R69" s="9" t="s">
        <v>164</v>
      </c>
    </row>
    <row r="70" spans="1:18" ht="9.9499999999999993" customHeight="1">
      <c r="A70" s="127">
        <f>IF([1]人数!$F28=0," ",[1]人数!$F28)</f>
        <v>17</v>
      </c>
      <c r="B70" s="130" t="s">
        <v>34</v>
      </c>
      <c r="C70" s="131" t="str">
        <f>IF(ISERROR(VLOOKUP(1,[1]作成!$H$882:$K$936,4,FALSE))," ",VLOOKUP(1,[1]作成!$H$882:$K$936,4,FALSE))</f>
        <v xml:space="preserve"> </v>
      </c>
      <c r="D70" s="134" t="str">
        <f>IF(ISERROR(VLOOKUP(2,[1]作成!$H$882:$K$936,4,FALSE))," ",VLOOKUP(2,[1]作成!$H$882:$K$936,4,FALSE))</f>
        <v xml:space="preserve"> </v>
      </c>
      <c r="E70" s="137" t="str">
        <f>IF(ISERROR(VLOOKUP(3,[1]作成!$H$882:$K$936,4,FALSE))," ",VLOOKUP(3,[1]作成!$H$882:$K$936,4,FALSE))</f>
        <v xml:space="preserve"> </v>
      </c>
      <c r="F70" s="138"/>
      <c r="G70" s="43"/>
      <c r="H70" s="36"/>
      <c r="I70" s="53"/>
      <c r="J70" s="43"/>
      <c r="K70" s="43"/>
      <c r="L70" s="36"/>
      <c r="M70" s="39"/>
      <c r="N70" s="40"/>
      <c r="O70" s="60"/>
      <c r="P70" s="41" t="str">
        <f>IF([1]計算!U22=0," ",[1]計算!U22)</f>
        <v xml:space="preserve"> </v>
      </c>
      <c r="Q70" s="42" t="s">
        <v>31</v>
      </c>
      <c r="R70" s="9" t="s">
        <v>161</v>
      </c>
    </row>
    <row r="71" spans="1:18" ht="9.9499999999999993" customHeight="1">
      <c r="A71" s="128"/>
      <c r="B71" s="130"/>
      <c r="C71" s="132"/>
      <c r="D71" s="135"/>
      <c r="E71" s="139" t="str">
        <f>IF(ISERROR(VLOOKUP(4,[1]作成!$H$882:$K$936,4,FALSE))," ",VLOOKUP(4,[1]作成!$H$882:$K$936,4,FALSE))</f>
        <v xml:space="preserve"> </v>
      </c>
      <c r="F71" s="140"/>
      <c r="G71" s="43"/>
      <c r="H71" s="36"/>
      <c r="I71" s="45"/>
      <c r="J71" s="43"/>
      <c r="K71" s="43"/>
      <c r="L71" s="36"/>
      <c r="M71" s="43"/>
      <c r="N71" s="36"/>
      <c r="O71" s="53"/>
      <c r="P71" s="41" t="str">
        <f>IF([1]計算!X22=0," ",[1]計算!X22)</f>
        <v xml:space="preserve"> </v>
      </c>
      <c r="Q71" s="44" t="s">
        <v>32</v>
      </c>
      <c r="R71" s="9" t="s">
        <v>164</v>
      </c>
    </row>
    <row r="72" spans="1:18" ht="9.9499999999999993" customHeight="1">
      <c r="A72" s="128"/>
      <c r="B72" s="130"/>
      <c r="C72" s="132"/>
      <c r="D72" s="135"/>
      <c r="E72" s="139" t="str">
        <f>IF(ISERROR(VLOOKUP(5,[1]作成!$H$882:$K$936,4,FALSE))," ",VLOOKUP(5,[1]作成!$H$882:$K$936,4,FALSE))</f>
        <v xml:space="preserve"> </v>
      </c>
      <c r="F72" s="140"/>
      <c r="G72" s="43"/>
      <c r="H72" s="36"/>
      <c r="I72" s="45"/>
      <c r="J72" s="43"/>
      <c r="K72" s="43"/>
      <c r="L72" s="36"/>
      <c r="M72" s="43"/>
      <c r="N72" s="36"/>
      <c r="O72" s="53"/>
      <c r="P72" s="41" t="str">
        <f>IF([1]計算!Z22=0," ",[1]計算!Z22)</f>
        <v xml:space="preserve"> </v>
      </c>
      <c r="Q72" s="44" t="s">
        <v>32</v>
      </c>
      <c r="R72" s="9" t="s">
        <v>165</v>
      </c>
    </row>
    <row r="73" spans="1:18" ht="9.9499999999999993" customHeight="1">
      <c r="A73" s="129"/>
      <c r="B73" s="130"/>
      <c r="C73" s="133"/>
      <c r="D73" s="136"/>
      <c r="E73" s="46" t="str">
        <f>IF(ISERROR(VLOOKUP(6,[1]作成!$H$882:$K$936,4,FALSE))," ",VLOOKUP(6,[1]作成!$H$882:$K$936,4,FALSE))</f>
        <v xml:space="preserve"> </v>
      </c>
      <c r="F73" s="47" t="str">
        <f>IF(ISERROR(VLOOKUP(7,[1]作成!$H$882:$K$936,4,FALSE))," ",VLOOKUP(7,[1]作成!$H$882:$K$936,4,FALSE))</f>
        <v xml:space="preserve"> </v>
      </c>
      <c r="G73" s="48"/>
      <c r="H73" s="49"/>
      <c r="I73" s="50"/>
      <c r="J73" s="48"/>
      <c r="K73" s="48"/>
      <c r="L73" s="56"/>
      <c r="M73" s="48"/>
      <c r="N73" s="56"/>
      <c r="O73" s="55"/>
      <c r="P73" s="141" t="str">
        <f>IF([1]人数!I28=0," ",[1]人数!I28)</f>
        <v xml:space="preserve"> </v>
      </c>
      <c r="Q73" s="142"/>
      <c r="R73" s="9" t="s">
        <v>102</v>
      </c>
    </row>
    <row r="74" spans="1:18" ht="15.95" customHeight="1">
      <c r="A74" s="127">
        <f>IF([1]人数!$F29=0," ",[1]人数!$F29)</f>
        <v>18</v>
      </c>
      <c r="B74" s="130" t="s">
        <v>37</v>
      </c>
      <c r="C74" s="150" t="str">
        <f>IF(ISERROR(VLOOKUP(1,[1]作成!$H$937:$K$991,4,FALSE))," ",VLOOKUP(1,[1]作成!$H$937:$K$991,4,FALSE))</f>
        <v>ﾁｬｰﾊﾝﾗｲｽ</v>
      </c>
      <c r="D74" s="134" t="str">
        <f>IF(ISERROR(VLOOKUP(2,[1]作成!$H$937:$K$991,4,FALSE))," ",VLOOKUP(2,[1]作成!$H$937:$K$991,4,FALSE))</f>
        <v>牛乳</v>
      </c>
      <c r="E74" s="137" t="str">
        <f>IF(ISERROR(VLOOKUP(3,[1]作成!$H$937:$K$991,4,FALSE))," ",VLOOKUP(3,[1]作成!$H$937:$K$991,4,FALSE))</f>
        <v>チャーハン</v>
      </c>
      <c r="F74" s="138"/>
      <c r="G74" s="35" t="s">
        <v>166</v>
      </c>
      <c r="H74" s="57" t="s">
        <v>109</v>
      </c>
      <c r="I74" s="37" t="s">
        <v>44</v>
      </c>
      <c r="J74" s="38" t="s">
        <v>45</v>
      </c>
      <c r="K74" s="38" t="s">
        <v>63</v>
      </c>
      <c r="L74" s="35" t="s">
        <v>98</v>
      </c>
      <c r="M74" s="39" t="s">
        <v>48</v>
      </c>
      <c r="N74" s="35"/>
      <c r="O74" s="37" t="s">
        <v>50</v>
      </c>
      <c r="P74" s="41">
        <f>IF([1]計算!U23=0," ",[1]計算!U23)</f>
        <v>830.12331999999958</v>
      </c>
      <c r="Q74" s="42" t="s">
        <v>40</v>
      </c>
      <c r="R74" s="9" t="s">
        <v>74</v>
      </c>
    </row>
    <row r="75" spans="1:18" ht="15.95" customHeight="1">
      <c r="A75" s="128"/>
      <c r="B75" s="130"/>
      <c r="C75" s="151"/>
      <c r="D75" s="135"/>
      <c r="E75" s="139" t="str">
        <f>IF(ISERROR(VLOOKUP(4,[1]作成!$H$937:$K$991,4,FALSE))," ",VLOOKUP(4,[1]作成!$H$937:$K$991,4,FALSE))</f>
        <v>プルコギ</v>
      </c>
      <c r="F75" s="140"/>
      <c r="G75" s="35" t="s">
        <v>134</v>
      </c>
      <c r="H75" s="36"/>
      <c r="I75" s="37" t="s">
        <v>167</v>
      </c>
      <c r="J75" s="38" t="s">
        <v>124</v>
      </c>
      <c r="K75" s="38" t="s">
        <v>55</v>
      </c>
      <c r="L75" s="35" t="s">
        <v>156</v>
      </c>
      <c r="M75" s="38" t="s">
        <v>58</v>
      </c>
      <c r="N75" s="35"/>
      <c r="O75" s="37" t="s">
        <v>108</v>
      </c>
      <c r="P75" s="41">
        <f>IF([1]計算!X23=0," ",[1]計算!X23)</f>
        <v>34.543392000000004</v>
      </c>
      <c r="Q75" s="44" t="s">
        <v>163</v>
      </c>
      <c r="R75" s="9" t="s">
        <v>100</v>
      </c>
    </row>
    <row r="76" spans="1:18" ht="15.95" customHeight="1">
      <c r="A76" s="128"/>
      <c r="B76" s="130"/>
      <c r="C76" s="151"/>
      <c r="D76" s="135"/>
      <c r="E76" s="139" t="str">
        <f>IF(ISERROR(VLOOKUP(5,[1]作成!$H$937:$K$991,4,FALSE))," ",VLOOKUP(5,[1]作成!$H$937:$K$991,4,FALSE))</f>
        <v>中華風コーンスープ</v>
      </c>
      <c r="F76" s="140"/>
      <c r="G76" s="35" t="s">
        <v>75</v>
      </c>
      <c r="H76" s="36"/>
      <c r="I76" s="53"/>
      <c r="J76" s="38" t="s">
        <v>168</v>
      </c>
      <c r="K76" s="38" t="s">
        <v>46</v>
      </c>
      <c r="L76" s="36"/>
      <c r="M76" s="38" t="s">
        <v>140</v>
      </c>
      <c r="N76" s="36"/>
      <c r="O76" s="53" t="s">
        <v>169</v>
      </c>
      <c r="P76" s="41">
        <f>IF([1]計算!Z23=0," ",[1]計算!Z23)</f>
        <v>28.396610000000006</v>
      </c>
      <c r="Q76" s="44" t="s">
        <v>170</v>
      </c>
      <c r="R76" s="9" t="s">
        <v>61</v>
      </c>
    </row>
    <row r="77" spans="1:18" ht="15.95" customHeight="1">
      <c r="A77" s="129"/>
      <c r="B77" s="130"/>
      <c r="C77" s="152"/>
      <c r="D77" s="136"/>
      <c r="E77" s="46" t="str">
        <f>IF(ISERROR(VLOOKUP(6,[1]作成!$H$937:$K$991,4,FALSE))," ",VLOOKUP(6,[1]作成!$H$937:$K$991,4,FALSE))</f>
        <v>小魚ｱｰﾓﾝﾄﾞ</v>
      </c>
      <c r="F77" s="47" t="str">
        <f>IF(ISERROR(VLOOKUP(7,[1]作成!$H$937:$K$991,4,FALSE))," ",VLOOKUP(7,[1]作成!$H$937:$K$991,4,FALSE))</f>
        <v xml:space="preserve"> </v>
      </c>
      <c r="G77" s="51" t="s">
        <v>171</v>
      </c>
      <c r="H77" s="49"/>
      <c r="I77" s="55"/>
      <c r="J77" s="51" t="s">
        <v>83</v>
      </c>
      <c r="K77" s="51" t="s">
        <v>72</v>
      </c>
      <c r="L77" s="49"/>
      <c r="M77" s="51" t="s">
        <v>80</v>
      </c>
      <c r="N77" s="49"/>
      <c r="O77" s="55" t="s">
        <v>172</v>
      </c>
      <c r="P77" s="141" t="str">
        <f>IF([1]人数!I29=0," ",[1]人数!I29)</f>
        <v xml:space="preserve"> </v>
      </c>
      <c r="Q77" s="142"/>
      <c r="R77" s="9" t="s">
        <v>161</v>
      </c>
    </row>
    <row r="78" spans="1:18" ht="15.95" customHeight="1">
      <c r="A78" s="127">
        <f>IF([1]人数!$F30=0," ",[1]人数!$F30)</f>
        <v>19</v>
      </c>
      <c r="B78" s="130" t="s">
        <v>39</v>
      </c>
      <c r="C78" s="131" t="str">
        <f>IF(ISERROR(VLOOKUP(1,[1]作成!$H$992:$K$1046,4,FALSE))," ",VLOOKUP(1,[1]作成!$H$992:$K$1046,4,FALSE))</f>
        <v>白飯</v>
      </c>
      <c r="D78" s="134" t="str">
        <f>IF(ISERROR(VLOOKUP(2,[1]作成!$H$992:$K$1046,4,FALSE))," ",VLOOKUP(2,[1]作成!$H$992:$K$1046,4,FALSE))</f>
        <v>牛乳</v>
      </c>
      <c r="E78" s="146" t="str">
        <f>IF(ISERROR(VLOOKUP(3,[1]作成!$H$992:$K$1046,4,FALSE))," ",VLOOKUP(3,[1]作成!$H$992:$K$1046,4,FALSE))</f>
        <v>【石川県を食べつくそう（能登町）】</v>
      </c>
      <c r="F78" s="147"/>
      <c r="G78" s="35" t="s">
        <v>173</v>
      </c>
      <c r="H78" s="36"/>
      <c r="I78" s="37" t="s">
        <v>44</v>
      </c>
      <c r="J78" s="38" t="s">
        <v>54</v>
      </c>
      <c r="K78" s="38" t="s">
        <v>97</v>
      </c>
      <c r="L78" s="35" t="s">
        <v>91</v>
      </c>
      <c r="M78" s="43" t="s">
        <v>92</v>
      </c>
      <c r="N78" s="36" t="s">
        <v>174</v>
      </c>
      <c r="O78" s="37" t="s">
        <v>50</v>
      </c>
      <c r="P78" s="41">
        <f>IF([1]計算!U24=0," ",[1]計算!U24)</f>
        <v>847.55799999999999</v>
      </c>
      <c r="Q78" s="42" t="s">
        <v>31</v>
      </c>
      <c r="R78" s="9" t="s">
        <v>100</v>
      </c>
    </row>
    <row r="79" spans="1:18" ht="15.95" customHeight="1">
      <c r="A79" s="128"/>
      <c r="B79" s="130"/>
      <c r="C79" s="132"/>
      <c r="D79" s="135"/>
      <c r="E79" s="139" t="str">
        <f>IF(ISERROR(VLOOKUP(4,[1]作成!$H$992:$K$1046,4,FALSE))," ",VLOOKUP(4,[1]作成!$H$992:$K$1046,4,FALSE))</f>
        <v>天ぷら盛り合わせ</v>
      </c>
      <c r="F79" s="140"/>
      <c r="G79" s="35" t="s">
        <v>175</v>
      </c>
      <c r="H79" s="36"/>
      <c r="I79" s="37" t="s">
        <v>110</v>
      </c>
      <c r="J79" s="38" t="s">
        <v>45</v>
      </c>
      <c r="K79" s="38" t="s">
        <v>107</v>
      </c>
      <c r="L79" s="35" t="s">
        <v>72</v>
      </c>
      <c r="M79" s="38" t="s">
        <v>65</v>
      </c>
      <c r="N79" s="36"/>
      <c r="O79" s="37" t="s">
        <v>94</v>
      </c>
      <c r="P79" s="41">
        <f>IF([1]計算!X24=0," ",[1]計算!X24)</f>
        <v>32.262399999999992</v>
      </c>
      <c r="Q79" s="44" t="s">
        <v>32</v>
      </c>
      <c r="R79" s="9" t="s">
        <v>165</v>
      </c>
    </row>
    <row r="80" spans="1:18" ht="15.95" customHeight="1">
      <c r="A80" s="128"/>
      <c r="B80" s="130"/>
      <c r="C80" s="132"/>
      <c r="D80" s="135"/>
      <c r="E80" s="139" t="str">
        <f>IF(ISERROR(VLOOKUP(5,[1]作成!$H$992:$K$1046,4,FALSE))," ",VLOOKUP(5,[1]作成!$H$992:$K$1046,4,FALSE))</f>
        <v>昆布和え</v>
      </c>
      <c r="F80" s="140"/>
      <c r="G80" s="43" t="s">
        <v>176</v>
      </c>
      <c r="H80" s="36"/>
      <c r="I80" s="53"/>
      <c r="J80" s="43" t="s">
        <v>177</v>
      </c>
      <c r="K80" s="38" t="s">
        <v>178</v>
      </c>
      <c r="L80" s="36"/>
      <c r="M80" s="38" t="s">
        <v>70</v>
      </c>
      <c r="N80" s="36"/>
      <c r="O80" s="53"/>
      <c r="P80" s="41">
        <f>IF([1]計算!Z24=0," ",[1]計算!Z24)</f>
        <v>18.968300000000003</v>
      </c>
      <c r="Q80" s="44" t="s">
        <v>179</v>
      </c>
      <c r="R80" s="9" t="s">
        <v>165</v>
      </c>
    </row>
    <row r="81" spans="1:18" ht="15.95" customHeight="1">
      <c r="A81" s="129"/>
      <c r="B81" s="130"/>
      <c r="C81" s="133"/>
      <c r="D81" s="136"/>
      <c r="E81" s="46" t="str">
        <f>IF(ISERROR(VLOOKUP(6,[1]作成!$H$992:$K$1046,4,FALSE))," ",VLOOKUP(6,[1]作成!$H$992:$K$1046,4,FALSE))</f>
        <v>いしる汁</v>
      </c>
      <c r="F81" s="47" t="str">
        <f>IF(ISERROR(VLOOKUP(7,[1]作成!$H$992:$K$1046,4,FALSE))," ",VLOOKUP(7,[1]作成!$H$992:$K$1046,4,FALSE))</f>
        <v>いちごゼリー</v>
      </c>
      <c r="G81" s="48"/>
      <c r="H81" s="49"/>
      <c r="I81" s="55"/>
      <c r="J81" s="48"/>
      <c r="K81" s="51" t="s">
        <v>121</v>
      </c>
      <c r="L81" s="49"/>
      <c r="M81" s="51" t="s">
        <v>58</v>
      </c>
      <c r="N81" s="49"/>
      <c r="O81" s="55"/>
      <c r="P81" s="141" t="str">
        <f>IF([1]人数!I30=0," ",[1]人数!I30)</f>
        <v>能登町献立</v>
      </c>
      <c r="Q81" s="142"/>
      <c r="R81" s="9" t="s">
        <v>102</v>
      </c>
    </row>
    <row r="82" spans="1:18" ht="15.95" customHeight="1">
      <c r="A82" s="127">
        <f>IF([1]人数!$F31=0," ",[1]人数!$F31)</f>
        <v>20</v>
      </c>
      <c r="B82" s="130" t="s">
        <v>42</v>
      </c>
      <c r="C82" s="131" t="str">
        <f>IF(ISERROR(VLOOKUP(1,[1]作成!$H$1047:$K$1101,4,FALSE))," ",VLOOKUP(1,[1]作成!$H$1047:$K$1101,4,FALSE))</f>
        <v>麦飯</v>
      </c>
      <c r="D82" s="134" t="str">
        <f>IF(ISERROR(VLOOKUP(2,[1]作成!$H$1047:$K$1101,4,FALSE))," ",VLOOKUP(2,[1]作成!$H$1047:$K$1101,4,FALSE))</f>
        <v>牛乳</v>
      </c>
      <c r="E82" s="137" t="str">
        <f>IF(ISERROR(VLOOKUP(3,[1]作成!$H$1047:$K$1101,4,FALSE))," ",VLOOKUP(3,[1]作成!$H$1047:$K$1101,4,FALSE))</f>
        <v>ビーフストロガノフ</v>
      </c>
      <c r="F82" s="138"/>
      <c r="G82" s="35" t="s">
        <v>134</v>
      </c>
      <c r="H82" s="36"/>
      <c r="I82" s="37" t="s">
        <v>44</v>
      </c>
      <c r="J82" s="38" t="s">
        <v>45</v>
      </c>
      <c r="K82" s="38" t="s">
        <v>46</v>
      </c>
      <c r="L82" s="36"/>
      <c r="M82" s="43" t="s">
        <v>48</v>
      </c>
      <c r="N82" s="35" t="s">
        <v>57</v>
      </c>
      <c r="O82" s="37" t="s">
        <v>50</v>
      </c>
      <c r="P82" s="41">
        <f>IF([1]計算!U25=0," ",[1]計算!U25)</f>
        <v>902.98219999999992</v>
      </c>
      <c r="Q82" s="42" t="s">
        <v>180</v>
      </c>
      <c r="R82" s="9" t="s">
        <v>100</v>
      </c>
    </row>
    <row r="83" spans="1:18" ht="15.95" customHeight="1">
      <c r="A83" s="128"/>
      <c r="B83" s="130"/>
      <c r="C83" s="132"/>
      <c r="D83" s="135"/>
      <c r="E83" s="139" t="str">
        <f>IF(ISERROR(VLOOKUP(4,[1]作成!$H$1047:$K$1101,4,FALSE))," ",VLOOKUP(4,[1]作成!$H$1047:$K$1101,4,FALSE))</f>
        <v>オリヴィエサラダ</v>
      </c>
      <c r="F83" s="140"/>
      <c r="G83" s="35" t="s">
        <v>181</v>
      </c>
      <c r="H83" s="36"/>
      <c r="I83" s="37" t="s">
        <v>138</v>
      </c>
      <c r="J83" s="38" t="s">
        <v>182</v>
      </c>
      <c r="K83" s="38" t="s">
        <v>183</v>
      </c>
      <c r="L83" s="36"/>
      <c r="M83" s="38" t="s">
        <v>58</v>
      </c>
      <c r="N83" s="36" t="s">
        <v>184</v>
      </c>
      <c r="O83" s="37" t="s">
        <v>185</v>
      </c>
      <c r="P83" s="41">
        <f>IF([1]計算!X25=0," ",[1]計算!X25)</f>
        <v>26.256719999999991</v>
      </c>
      <c r="Q83" s="44" t="s">
        <v>41</v>
      </c>
      <c r="R83" s="9" t="s">
        <v>61</v>
      </c>
    </row>
    <row r="84" spans="1:18" ht="15.95" customHeight="1">
      <c r="A84" s="128"/>
      <c r="B84" s="130"/>
      <c r="C84" s="132"/>
      <c r="D84" s="135"/>
      <c r="E84" s="139" t="str">
        <f>IF(ISERROR(VLOOKUP(5,[1]作成!$H$1047:$K$1101,4,FALSE))," ",VLOOKUP(5,[1]作成!$H$1047:$K$1101,4,FALSE))</f>
        <v>一口チーズ</v>
      </c>
      <c r="F84" s="140"/>
      <c r="G84" s="43"/>
      <c r="H84" s="36"/>
      <c r="I84" s="53" t="s">
        <v>186</v>
      </c>
      <c r="J84" s="43" t="s">
        <v>187</v>
      </c>
      <c r="K84" s="38" t="s">
        <v>63</v>
      </c>
      <c r="L84" s="36"/>
      <c r="M84" s="38" t="s">
        <v>65</v>
      </c>
      <c r="N84" s="36"/>
      <c r="O84" s="37" t="s">
        <v>59</v>
      </c>
      <c r="P84" s="41">
        <f>IF([1]計算!Z25=0," ",[1]計算!Z25)</f>
        <v>31.685350000000003</v>
      </c>
      <c r="Q84" s="44" t="s">
        <v>67</v>
      </c>
      <c r="R84" s="9" t="s">
        <v>102</v>
      </c>
    </row>
    <row r="85" spans="1:18" ht="15.95" customHeight="1">
      <c r="A85" s="129"/>
      <c r="B85" s="130"/>
      <c r="C85" s="133"/>
      <c r="D85" s="136"/>
      <c r="E85" s="46" t="str">
        <f>IF(ISERROR(VLOOKUP(6,[1]作成!$H$1047:$K$1101,4,FALSE))," ",VLOOKUP(6,[1]作成!$H$1047:$K$1101,4,FALSE))</f>
        <v xml:space="preserve"> </v>
      </c>
      <c r="F85" s="47" t="str">
        <f>IF(ISERROR(VLOOKUP(7,[1]作成!$H$1047:$K$1101,4,FALSE))," ",VLOOKUP(7,[1]作成!$H$1047:$K$1101,4,FALSE))</f>
        <v xml:space="preserve"> </v>
      </c>
      <c r="G85" s="48"/>
      <c r="H85" s="49"/>
      <c r="I85" s="55"/>
      <c r="J85" s="48"/>
      <c r="K85" s="38" t="s">
        <v>188</v>
      </c>
      <c r="L85" s="49"/>
      <c r="M85" s="38" t="s">
        <v>70</v>
      </c>
      <c r="N85" s="49"/>
      <c r="O85" s="37" t="s">
        <v>99</v>
      </c>
      <c r="P85" s="141" t="str">
        <f>IF([1]人数!I31=0," ",[1]人数!I31)</f>
        <v>ラグビーワールドカップ</v>
      </c>
      <c r="Q85" s="142"/>
      <c r="R85" s="9" t="s">
        <v>61</v>
      </c>
    </row>
    <row r="86" spans="1:18" ht="9.9499999999999993" customHeight="1">
      <c r="A86" s="127">
        <f>IF([1]人数!$F32=0," ",[1]人数!$F32)</f>
        <v>23</v>
      </c>
      <c r="B86" s="143" t="s">
        <v>30</v>
      </c>
      <c r="C86" s="131" t="str">
        <f>IF(ISERROR(VLOOKUP(1,[1]作成!$H$1102:$K$1156,4,FALSE))," ",VLOOKUP(1,[1]作成!$H$1102:$K$1156,4,FALSE))</f>
        <v xml:space="preserve"> </v>
      </c>
      <c r="D86" s="134" t="str">
        <f>IF(ISERROR(VLOOKUP(2,[1]作成!$H$1102:$K$1156,4,FALSE))," ",VLOOKUP(2,[1]作成!$H$1102:$K$1156,4,FALSE))</f>
        <v xml:space="preserve"> </v>
      </c>
      <c r="E86" s="137" t="str">
        <f>IF(ISERROR(VLOOKUP(3,[1]作成!$H$1102:$K$1156,4,FALSE))," ",VLOOKUP(3,[1]作成!$H$1102:$K$1156,4,FALSE))</f>
        <v xml:space="preserve"> </v>
      </c>
      <c r="F86" s="138"/>
      <c r="G86" s="39"/>
      <c r="H86" s="36"/>
      <c r="I86" s="60"/>
      <c r="J86" s="39"/>
      <c r="K86" s="39"/>
      <c r="L86" s="40"/>
      <c r="M86" s="39"/>
      <c r="N86" s="40"/>
      <c r="O86" s="60"/>
      <c r="P86" s="41" t="str">
        <f>IF([1]計算!U26=0," ",[1]計算!U26)</f>
        <v xml:space="preserve"> </v>
      </c>
      <c r="Q86" s="42" t="s">
        <v>40</v>
      </c>
      <c r="R86" s="9" t="s">
        <v>165</v>
      </c>
    </row>
    <row r="87" spans="1:18" ht="9.9499999999999993" customHeight="1">
      <c r="A87" s="128"/>
      <c r="B87" s="144"/>
      <c r="C87" s="132"/>
      <c r="D87" s="135"/>
      <c r="E87" s="139" t="str">
        <f>IF(ISERROR(VLOOKUP(4,[1]作成!$H$1102:$K$1156,4,FALSE))," ",VLOOKUP(4,[1]作成!$H$1102:$K$1156,4,FALSE))</f>
        <v xml:space="preserve"> </v>
      </c>
      <c r="F87" s="140"/>
      <c r="G87" s="43"/>
      <c r="H87" s="36"/>
      <c r="I87" s="53"/>
      <c r="J87" s="43"/>
      <c r="K87" s="43"/>
      <c r="L87" s="36"/>
      <c r="M87" s="43"/>
      <c r="N87" s="36"/>
      <c r="O87" s="53"/>
      <c r="P87" s="41" t="str">
        <f>IF([1]計算!X26=0," ",[1]計算!X26)</f>
        <v xml:space="preserve"> </v>
      </c>
      <c r="Q87" s="44" t="s">
        <v>32</v>
      </c>
      <c r="R87" s="9" t="s">
        <v>165</v>
      </c>
    </row>
    <row r="88" spans="1:18" ht="9.9499999999999993" customHeight="1">
      <c r="A88" s="128"/>
      <c r="B88" s="144"/>
      <c r="C88" s="132"/>
      <c r="D88" s="135"/>
      <c r="E88" s="139" t="str">
        <f>IF(ISERROR(VLOOKUP(5,[1]作成!$H$1102:$K$1156,4,FALSE))," ",VLOOKUP(5,[1]作成!$H$1102:$K$1156,4,FALSE))</f>
        <v xml:space="preserve"> </v>
      </c>
      <c r="F88" s="140"/>
      <c r="G88" s="43"/>
      <c r="H88" s="36"/>
      <c r="I88" s="53"/>
      <c r="J88" s="43"/>
      <c r="K88" s="43"/>
      <c r="L88" s="36"/>
      <c r="M88" s="43"/>
      <c r="N88" s="36"/>
      <c r="O88" s="53"/>
      <c r="P88" s="41" t="str">
        <f>IF([1]計算!Z26=0," ",[1]計算!Z26)</f>
        <v xml:space="preserve"> </v>
      </c>
      <c r="Q88" s="44" t="s">
        <v>32</v>
      </c>
      <c r="R88" s="9" t="s">
        <v>114</v>
      </c>
    </row>
    <row r="89" spans="1:18" ht="9.9499999999999993" customHeight="1">
      <c r="A89" s="129"/>
      <c r="B89" s="145"/>
      <c r="C89" s="133"/>
      <c r="D89" s="136"/>
      <c r="E89" s="54" t="str">
        <f>IF(ISERROR(VLOOKUP(6,[1]作成!$H$1102:$K$1156,4,FALSE))," ",VLOOKUP(6,[1]作成!$H$1102:$K$1156,4,FALSE))</f>
        <v xml:space="preserve"> </v>
      </c>
      <c r="F89" s="54" t="str">
        <f>IF(ISERROR(VLOOKUP(7,[1]作成!$H$1102:$K$1156,4,FALSE))," ",VLOOKUP(7,[1]作成!$H$1102:$K$1156,4,FALSE))</f>
        <v xml:space="preserve"> </v>
      </c>
      <c r="G89" s="48"/>
      <c r="H89" s="49"/>
      <c r="I89" s="55"/>
      <c r="J89" s="48"/>
      <c r="K89" s="48"/>
      <c r="L89" s="49"/>
      <c r="M89" s="48"/>
      <c r="N89" s="49"/>
      <c r="O89" s="55"/>
      <c r="P89" s="141" t="str">
        <f>IF([1]人数!I32=0," ",[1]人数!I32)</f>
        <v xml:space="preserve"> </v>
      </c>
      <c r="Q89" s="142"/>
      <c r="R89" s="9" t="s">
        <v>114</v>
      </c>
    </row>
    <row r="90" spans="1:18" ht="15.95" customHeight="1">
      <c r="A90" s="127">
        <f>IF([1]人数!$F33=0," ",[1]人数!$F33)</f>
        <v>24</v>
      </c>
      <c r="B90" s="130" t="s">
        <v>34</v>
      </c>
      <c r="C90" s="131" t="str">
        <f>IF(ISERROR(VLOOKUP(1,[1]作成!$H$1157:$K$1211,4,FALSE))," ",VLOOKUP(1,[1]作成!$H$1157:$K$1211,4,FALSE))</f>
        <v>麦飯</v>
      </c>
      <c r="D90" s="134" t="str">
        <f>IF(ISERROR(VLOOKUP(2,[1]作成!$H$1157:$K$1211,4,FALSE))," ",VLOOKUP(2,[1]作成!$H$1157:$K$1211,4,FALSE))</f>
        <v>牛乳</v>
      </c>
      <c r="E90" s="137" t="str">
        <f>IF(ISERROR(VLOOKUP(3,[1]作成!$H$1157:$K$1211,4,FALSE))," ",VLOOKUP(3,[1]作成!$H$1157:$K$1211,4,FALSE))</f>
        <v>キーマカレー</v>
      </c>
      <c r="F90" s="138"/>
      <c r="G90" s="35" t="s">
        <v>134</v>
      </c>
      <c r="H90" s="36"/>
      <c r="I90" s="37" t="s">
        <v>44</v>
      </c>
      <c r="J90" s="38" t="s">
        <v>45</v>
      </c>
      <c r="K90" s="38" t="s">
        <v>55</v>
      </c>
      <c r="L90" s="35" t="s">
        <v>79</v>
      </c>
      <c r="M90" s="39" t="s">
        <v>48</v>
      </c>
      <c r="N90" s="40"/>
      <c r="O90" s="37" t="s">
        <v>50</v>
      </c>
      <c r="P90" s="41">
        <f>IF([1]計算!U27=0," ",[1]計算!U27)</f>
        <v>880.50560000000007</v>
      </c>
      <c r="Q90" s="42" t="s">
        <v>35</v>
      </c>
      <c r="R90" s="9" t="s">
        <v>102</v>
      </c>
    </row>
    <row r="91" spans="1:18" ht="15.95" customHeight="1">
      <c r="A91" s="128"/>
      <c r="B91" s="130"/>
      <c r="C91" s="132"/>
      <c r="D91" s="135"/>
      <c r="E91" s="139" t="str">
        <f>IF(ISERROR(VLOOKUP(4,[1]作成!$H$1157:$K$1211,4,FALSE))," ",VLOOKUP(4,[1]作成!$H$1157:$K$1211,4,FALSE))</f>
        <v>野菜スープ</v>
      </c>
      <c r="F91" s="140"/>
      <c r="G91" s="35" t="s">
        <v>75</v>
      </c>
      <c r="H91" s="36"/>
      <c r="I91" s="37" t="s">
        <v>138</v>
      </c>
      <c r="J91" s="38" t="s">
        <v>71</v>
      </c>
      <c r="K91" s="38" t="s">
        <v>46</v>
      </c>
      <c r="L91" s="35" t="s">
        <v>107</v>
      </c>
      <c r="M91" s="38" t="s">
        <v>189</v>
      </c>
      <c r="N91" s="36"/>
      <c r="O91" s="37" t="s">
        <v>66</v>
      </c>
      <c r="P91" s="41">
        <f>IF([1]計算!X27=0," ",[1]計算!X27)</f>
        <v>28.757860000000008</v>
      </c>
      <c r="Q91" s="44" t="s">
        <v>32</v>
      </c>
      <c r="R91" s="9" t="s">
        <v>165</v>
      </c>
    </row>
    <row r="92" spans="1:18" ht="15.95" customHeight="1">
      <c r="A92" s="128"/>
      <c r="B92" s="130"/>
      <c r="C92" s="132"/>
      <c r="D92" s="135"/>
      <c r="E92" s="139" t="str">
        <f>IF(ISERROR(VLOOKUP(5,[1]作成!$H$1157:$K$1211,4,FALSE))," ",VLOOKUP(5,[1]作成!$H$1157:$K$1211,4,FALSE))</f>
        <v>フルーツヨーグルト</v>
      </c>
      <c r="F92" s="140"/>
      <c r="G92" s="35" t="s">
        <v>190</v>
      </c>
      <c r="H92" s="36"/>
      <c r="I92" s="53"/>
      <c r="J92" s="38" t="s">
        <v>191</v>
      </c>
      <c r="K92" s="38" t="s">
        <v>63</v>
      </c>
      <c r="L92" s="35" t="s">
        <v>64</v>
      </c>
      <c r="M92" s="38" t="s">
        <v>58</v>
      </c>
      <c r="N92" s="36"/>
      <c r="O92" s="53"/>
      <c r="P92" s="41">
        <f>IF([1]計算!Z27=0," ",[1]計算!Z27)</f>
        <v>22.155850000000008</v>
      </c>
      <c r="Q92" s="44" t="s">
        <v>32</v>
      </c>
      <c r="R92" s="9" t="s">
        <v>52</v>
      </c>
    </row>
    <row r="93" spans="1:18" ht="15.95" customHeight="1">
      <c r="A93" s="129"/>
      <c r="B93" s="130"/>
      <c r="C93" s="133"/>
      <c r="D93" s="136"/>
      <c r="E93" s="46" t="str">
        <f>IF(ISERROR(VLOOKUP(6,[1]作成!$H$1157:$K$1211,4,FALSE))," ",VLOOKUP(6,[1]作成!$H$1157:$K$1211,4,FALSE))</f>
        <v xml:space="preserve"> </v>
      </c>
      <c r="F93" s="47" t="str">
        <f>IF(ISERROR(VLOOKUP(7,[1]作成!$H$1157:$K$1211,4,FALSE))," ",VLOOKUP(7,[1]作成!$H$1157:$K$1211,4,FALSE))</f>
        <v xml:space="preserve"> </v>
      </c>
      <c r="G93" s="51" t="s">
        <v>89</v>
      </c>
      <c r="H93" s="49"/>
      <c r="I93" s="55"/>
      <c r="J93" s="48" t="s">
        <v>119</v>
      </c>
      <c r="K93" s="51" t="s">
        <v>192</v>
      </c>
      <c r="L93" s="61" t="s">
        <v>69</v>
      </c>
      <c r="M93" s="48" t="s">
        <v>193</v>
      </c>
      <c r="N93" s="49"/>
      <c r="O93" s="55"/>
      <c r="P93" s="153" t="str">
        <f>IF([1]人数!I33=0," ",[1]人数!I33)</f>
        <v xml:space="preserve"> </v>
      </c>
      <c r="Q93" s="153"/>
      <c r="R93" s="9" t="s">
        <v>102</v>
      </c>
    </row>
    <row r="94" spans="1:18" ht="15.95" customHeight="1">
      <c r="A94" s="127">
        <f>IF([1]人数!$F34=0," ",[1]人数!$F34)</f>
        <v>25</v>
      </c>
      <c r="B94" s="130" t="s">
        <v>37</v>
      </c>
      <c r="C94" s="131" t="str">
        <f>IF(ISERROR(VLOOKUP(1,[1]作成!$H$1212:$K$1266,4,FALSE))," ",VLOOKUP(1,[1]作成!$H$1212:$K$1266,4,FALSE))</f>
        <v>白飯</v>
      </c>
      <c r="D94" s="134" t="str">
        <f>IF(ISERROR(VLOOKUP(2,[1]作成!$H$1212:$K$1266,4,FALSE))," ",VLOOKUP(2,[1]作成!$H$1212:$K$1266,4,FALSE))</f>
        <v>牛乳</v>
      </c>
      <c r="E94" s="137" t="str">
        <f>IF(ISERROR(VLOOKUP(3,[1]作成!$H$1212:$K$1266,4,FALSE))," ",VLOOKUP(3,[1]作成!$H$1212:$K$1266,4,FALSE))</f>
        <v>手作りハンバーグ</v>
      </c>
      <c r="F94" s="138"/>
      <c r="G94" s="35" t="s">
        <v>75</v>
      </c>
      <c r="H94" s="57" t="s">
        <v>89</v>
      </c>
      <c r="I94" s="37" t="s">
        <v>44</v>
      </c>
      <c r="J94" s="38" t="s">
        <v>45</v>
      </c>
      <c r="K94" s="38" t="s">
        <v>63</v>
      </c>
      <c r="L94" s="35" t="s">
        <v>194</v>
      </c>
      <c r="M94" s="43" t="s">
        <v>92</v>
      </c>
      <c r="N94" s="36"/>
      <c r="O94" s="37" t="s">
        <v>50</v>
      </c>
      <c r="P94" s="41">
        <f>IF([1]計算!U28=0," ",[1]計算!U28)</f>
        <v>804.55650000000014</v>
      </c>
      <c r="Q94" s="42" t="s">
        <v>40</v>
      </c>
      <c r="R94" s="9" t="s">
        <v>164</v>
      </c>
    </row>
    <row r="95" spans="1:18" ht="15.95" customHeight="1">
      <c r="A95" s="128"/>
      <c r="B95" s="130"/>
      <c r="C95" s="132"/>
      <c r="D95" s="135"/>
      <c r="E95" s="139" t="str">
        <f>IF(ISERROR(VLOOKUP(4,[1]作成!$H$1212:$K$1266,4,FALSE))," ",VLOOKUP(4,[1]作成!$H$1212:$K$1266,4,FALSE))</f>
        <v>ラタトゥイユ</v>
      </c>
      <c r="F95" s="140"/>
      <c r="G95" s="35" t="s">
        <v>43</v>
      </c>
      <c r="H95" s="36"/>
      <c r="I95" s="53"/>
      <c r="J95" s="38" t="s">
        <v>195</v>
      </c>
      <c r="K95" s="38" t="s">
        <v>196</v>
      </c>
      <c r="L95" s="35" t="s">
        <v>72</v>
      </c>
      <c r="M95" s="38" t="s">
        <v>143</v>
      </c>
      <c r="N95" s="36"/>
      <c r="O95" s="37" t="s">
        <v>150</v>
      </c>
      <c r="P95" s="41">
        <f>IF([1]計算!X28=0," ",[1]計算!X28)</f>
        <v>32.219149999999985</v>
      </c>
      <c r="Q95" s="44" t="s">
        <v>38</v>
      </c>
      <c r="R95" s="9" t="s">
        <v>100</v>
      </c>
    </row>
    <row r="96" spans="1:18" ht="15.95" customHeight="1">
      <c r="A96" s="128"/>
      <c r="B96" s="130"/>
      <c r="C96" s="132"/>
      <c r="D96" s="135"/>
      <c r="E96" s="139" t="str">
        <f>IF(ISERROR(VLOOKUP(5,[1]作成!$H$1212:$K$1266,4,FALSE))," ",VLOOKUP(5,[1]作成!$H$1212:$K$1266,4,FALSE))</f>
        <v>冬瓜スープ</v>
      </c>
      <c r="F96" s="140"/>
      <c r="G96" s="35" t="s">
        <v>134</v>
      </c>
      <c r="H96" s="36"/>
      <c r="I96" s="53"/>
      <c r="J96" s="38" t="s">
        <v>191</v>
      </c>
      <c r="K96" s="38" t="s">
        <v>46</v>
      </c>
      <c r="L96" s="35" t="s">
        <v>55</v>
      </c>
      <c r="M96" s="38" t="s">
        <v>58</v>
      </c>
      <c r="N96" s="36"/>
      <c r="O96" s="53"/>
      <c r="P96" s="41">
        <f>IF([1]計算!Z28=0," ",[1]計算!Z28)</f>
        <v>24.011410000000005</v>
      </c>
      <c r="Q96" s="44" t="s">
        <v>170</v>
      </c>
      <c r="R96" s="9" t="s">
        <v>61</v>
      </c>
    </row>
    <row r="97" spans="1:18" ht="15.95" customHeight="1">
      <c r="A97" s="129"/>
      <c r="B97" s="130"/>
      <c r="C97" s="133"/>
      <c r="D97" s="136"/>
      <c r="E97" s="46" t="str">
        <f>IF(ISERROR(VLOOKUP(6,[1]作成!$H$1212:$K$1266,4,FALSE))," ",VLOOKUP(6,[1]作成!$H$1212:$K$1266,4,FALSE))</f>
        <v xml:space="preserve"> </v>
      </c>
      <c r="F97" s="47" t="str">
        <f>IF(ISERROR(VLOOKUP(7,[1]作成!$H$1212:$K$1266,4,FALSE))," ",VLOOKUP(7,[1]作成!$H$1212:$K$1266,4,FALSE))</f>
        <v xml:space="preserve"> </v>
      </c>
      <c r="G97" s="51" t="s">
        <v>109</v>
      </c>
      <c r="H97" s="49"/>
      <c r="I97" s="55"/>
      <c r="J97" s="51" t="s">
        <v>83</v>
      </c>
      <c r="K97" s="51" t="s">
        <v>91</v>
      </c>
      <c r="L97" s="49"/>
      <c r="M97" s="48"/>
      <c r="N97" s="49"/>
      <c r="O97" s="55"/>
      <c r="P97" s="141" t="str">
        <f>IF([1]人数!I34=0," ",[1]人数!I34)</f>
        <v xml:space="preserve"> </v>
      </c>
      <c r="Q97" s="142"/>
      <c r="R97" s="9" t="s">
        <v>52</v>
      </c>
    </row>
    <row r="98" spans="1:18" ht="15.95" customHeight="1">
      <c r="A98" s="127">
        <f>IF([1]人数!$F35=0," ",[1]人数!$F35)</f>
        <v>26</v>
      </c>
      <c r="B98" s="130" t="s">
        <v>39</v>
      </c>
      <c r="C98" s="131" t="str">
        <f>IF(ISERROR(VLOOKUP(1,[1]作成!$H$1267:$K$1321,4,FALSE))," ",VLOOKUP(1,[1]作成!$H$1267:$K$1321,4,FALSE))</f>
        <v>バターライス</v>
      </c>
      <c r="D98" s="134" t="str">
        <f>IF(ISERROR(VLOOKUP(2,[1]作成!$H$1267:$K$1321,4,FALSE))," ",VLOOKUP(2,[1]作成!$H$1267:$K$1321,4,FALSE))</f>
        <v>牛乳</v>
      </c>
      <c r="E98" s="137" t="str">
        <f>IF(ISERROR(VLOOKUP(3,[1]作成!$H$1267:$K$1321,4,FALSE))," ",VLOOKUP(3,[1]作成!$H$1267:$K$1321,4,FALSE))</f>
        <v>エビピラフ</v>
      </c>
      <c r="F98" s="138"/>
      <c r="G98" s="35" t="s">
        <v>197</v>
      </c>
      <c r="H98" s="57" t="s">
        <v>134</v>
      </c>
      <c r="I98" s="37" t="s">
        <v>44</v>
      </c>
      <c r="J98" s="38" t="s">
        <v>45</v>
      </c>
      <c r="K98" s="38" t="s">
        <v>63</v>
      </c>
      <c r="L98" s="35" t="s">
        <v>91</v>
      </c>
      <c r="M98" s="43" t="s">
        <v>48</v>
      </c>
      <c r="N98" s="36"/>
      <c r="O98" s="37" t="s">
        <v>50</v>
      </c>
      <c r="P98" s="41">
        <f>IF([1]計算!U29=0," ",[1]計算!U29)</f>
        <v>833.86611457326364</v>
      </c>
      <c r="Q98" s="42" t="s">
        <v>180</v>
      </c>
      <c r="R98" s="9" t="s">
        <v>61</v>
      </c>
    </row>
    <row r="99" spans="1:18" ht="15.95" customHeight="1">
      <c r="A99" s="128"/>
      <c r="B99" s="130"/>
      <c r="C99" s="132"/>
      <c r="D99" s="135"/>
      <c r="E99" s="139" t="str">
        <f>IF(ISERROR(VLOOKUP(4,[1]作成!$H$1267:$K$1321,4,FALSE))," ",VLOOKUP(4,[1]作成!$H$1267:$K$1321,4,FALSE))</f>
        <v>豆腐のグラタン</v>
      </c>
      <c r="F99" s="140"/>
      <c r="G99" s="35" t="s">
        <v>104</v>
      </c>
      <c r="H99" s="36"/>
      <c r="I99" s="37" t="s">
        <v>53</v>
      </c>
      <c r="J99" s="38" t="s">
        <v>117</v>
      </c>
      <c r="K99" s="38" t="s">
        <v>188</v>
      </c>
      <c r="L99" s="35" t="s">
        <v>121</v>
      </c>
      <c r="M99" s="38" t="s">
        <v>57</v>
      </c>
      <c r="N99" s="36"/>
      <c r="O99" s="37"/>
      <c r="P99" s="41">
        <f>IF([1]計算!X29=0," ",[1]計算!X29)</f>
        <v>35.412695914308891</v>
      </c>
      <c r="Q99" s="44" t="s">
        <v>41</v>
      </c>
      <c r="R99" s="9" t="s">
        <v>198</v>
      </c>
    </row>
    <row r="100" spans="1:18" ht="15.95" customHeight="1">
      <c r="A100" s="128"/>
      <c r="B100" s="130"/>
      <c r="C100" s="132"/>
      <c r="D100" s="135"/>
      <c r="E100" s="139" t="str">
        <f>IF(ISERROR(VLOOKUP(5,[1]作成!$H$1267:$K$1321,4,FALSE))," ",VLOOKUP(5,[1]作成!$H$1267:$K$1321,4,FALSE))</f>
        <v>ポトフ</v>
      </c>
      <c r="F100" s="140"/>
      <c r="G100" s="35" t="s">
        <v>75</v>
      </c>
      <c r="H100" s="36"/>
      <c r="I100" s="53"/>
      <c r="J100" s="38" t="s">
        <v>182</v>
      </c>
      <c r="K100" s="38" t="s">
        <v>46</v>
      </c>
      <c r="L100" s="36" t="s">
        <v>199</v>
      </c>
      <c r="M100" s="38"/>
      <c r="N100" s="36"/>
      <c r="O100" s="37"/>
      <c r="P100" s="41">
        <f>IF([1]計算!Z29=0," ",[1]計算!Z29)</f>
        <v>25.263077763393532</v>
      </c>
      <c r="Q100" s="44" t="s">
        <v>81</v>
      </c>
      <c r="R100" s="9" t="s">
        <v>61</v>
      </c>
    </row>
    <row r="101" spans="1:18" ht="15.95" customHeight="1">
      <c r="A101" s="129"/>
      <c r="B101" s="130"/>
      <c r="C101" s="133"/>
      <c r="D101" s="136"/>
      <c r="E101" s="46" t="str">
        <f>IF(ISERROR(VLOOKUP(6,[1]作成!$H$1267:$K$1321,4,FALSE))," ",VLOOKUP(6,[1]作成!$H$1267:$K$1321,4,FALSE))</f>
        <v xml:space="preserve"> </v>
      </c>
      <c r="F101" s="47" t="str">
        <f>IF(ISERROR(VLOOKUP(7,[1]作成!$H$1267:$K$1321,4,FALSE))," ",VLOOKUP(7,[1]作成!$H$1267:$K$1321,4,FALSE))</f>
        <v xml:space="preserve"> </v>
      </c>
      <c r="G101" s="154" t="s">
        <v>200</v>
      </c>
      <c r="H101" s="155"/>
      <c r="I101" s="55"/>
      <c r="J101" s="48"/>
      <c r="K101" s="48"/>
      <c r="L101" s="49"/>
      <c r="M101" s="48"/>
      <c r="N101" s="62"/>
      <c r="O101" s="55"/>
      <c r="P101" s="153" t="str">
        <f>IF([1]人数!I35=0," ",[1]人数!I35)</f>
        <v xml:space="preserve"> </v>
      </c>
      <c r="Q101" s="153"/>
      <c r="R101" s="9" t="s">
        <v>61</v>
      </c>
    </row>
    <row r="102" spans="1:18" ht="15.95" customHeight="1">
      <c r="A102" s="127">
        <f>IF([1]人数!$F36=0," ",[1]人数!$F36)</f>
        <v>27</v>
      </c>
      <c r="B102" s="143" t="s">
        <v>42</v>
      </c>
      <c r="C102" s="156" t="str">
        <f>IF(ISERROR(VLOOKUP(1,[1]作成!$H$1322:$K$1376,4,FALSE))," ",VLOOKUP(1,[1]作成!$H$1322:$K$1376,4,FALSE))</f>
        <v>白飯</v>
      </c>
      <c r="D102" s="134" t="str">
        <f>IF(ISERROR(VLOOKUP(2,[1]作成!$H$1322:$K$1376,4,FALSE))," ",VLOOKUP(2,[1]作成!$H$1322:$K$1376,4,FALSE))</f>
        <v>牛乳</v>
      </c>
      <c r="E102" s="137" t="str">
        <f>IF(ISERROR(VLOOKUP(3,[1]作成!$H$1322:$K$1376,4,FALSE))," ",VLOOKUP(3,[1]作成!$H$1322:$K$1376,4,FALSE))</f>
        <v>鯖のみそ煮</v>
      </c>
      <c r="F102" s="138"/>
      <c r="G102" s="35" t="s">
        <v>103</v>
      </c>
      <c r="H102" s="58" t="s">
        <v>201</v>
      </c>
      <c r="I102" s="37" t="s">
        <v>44</v>
      </c>
      <c r="J102" s="38" t="s">
        <v>45</v>
      </c>
      <c r="K102" s="38" t="s">
        <v>55</v>
      </c>
      <c r="L102" s="35" t="s">
        <v>107</v>
      </c>
      <c r="M102" s="38" t="s">
        <v>92</v>
      </c>
      <c r="N102" s="58"/>
      <c r="O102" s="37" t="s">
        <v>50</v>
      </c>
      <c r="P102" s="41">
        <f>IF([1]計算!U30=0," ",[1]計算!U30)</f>
        <v>807.34899999999993</v>
      </c>
      <c r="Q102" s="42" t="s">
        <v>158</v>
      </c>
      <c r="R102" s="9" t="s">
        <v>61</v>
      </c>
    </row>
    <row r="103" spans="1:18" ht="15.95" customHeight="1">
      <c r="A103" s="128"/>
      <c r="B103" s="144"/>
      <c r="C103" s="157"/>
      <c r="D103" s="135"/>
      <c r="E103" s="139" t="str">
        <f>IF(ISERROR(VLOOKUP(4,[1]作成!$H$1322:$K$1376,4,FALSE))," ",VLOOKUP(4,[1]作成!$H$1322:$K$1376,4,FALSE))</f>
        <v>あげともやしの甘酢和え</v>
      </c>
      <c r="F103" s="140"/>
      <c r="G103" s="35" t="s">
        <v>101</v>
      </c>
      <c r="H103" s="58"/>
      <c r="I103" s="45"/>
      <c r="J103" s="63"/>
      <c r="K103" s="38" t="s">
        <v>72</v>
      </c>
      <c r="L103" s="35" t="s">
        <v>90</v>
      </c>
      <c r="M103" s="38" t="s">
        <v>58</v>
      </c>
      <c r="N103" s="58"/>
      <c r="O103" s="45"/>
      <c r="P103" s="41">
        <f>IF([1]計算!X30=0," ",[1]計算!X30)</f>
        <v>35.900349999999996</v>
      </c>
      <c r="Q103" s="44" t="s">
        <v>32</v>
      </c>
      <c r="R103" s="9" t="s">
        <v>61</v>
      </c>
    </row>
    <row r="104" spans="1:18" ht="15.95" customHeight="1">
      <c r="A104" s="128"/>
      <c r="B104" s="144"/>
      <c r="C104" s="157"/>
      <c r="D104" s="135"/>
      <c r="E104" s="139" t="str">
        <f>IF(ISERROR(VLOOKUP(5,[1]作成!$H$1322:$K$1376,4,FALSE))," ",VLOOKUP(5,[1]作成!$H$1322:$K$1376,4,FALSE))</f>
        <v>豚汁</v>
      </c>
      <c r="F104" s="140"/>
      <c r="G104" s="35" t="s">
        <v>129</v>
      </c>
      <c r="H104" s="58"/>
      <c r="I104" s="45"/>
      <c r="J104" s="63"/>
      <c r="K104" s="38" t="s">
        <v>136</v>
      </c>
      <c r="L104" s="35" t="s">
        <v>63</v>
      </c>
      <c r="M104" s="38" t="s">
        <v>57</v>
      </c>
      <c r="N104" s="58"/>
      <c r="O104" s="45"/>
      <c r="P104" s="41">
        <f>IF([1]計算!Z30=0," ",[1]計算!Z30)</f>
        <v>24.645299999999999</v>
      </c>
      <c r="Q104" s="44" t="s">
        <v>179</v>
      </c>
      <c r="R104" s="9" t="s">
        <v>74</v>
      </c>
    </row>
    <row r="105" spans="1:18" ht="15.95" customHeight="1">
      <c r="A105" s="129"/>
      <c r="B105" s="145"/>
      <c r="C105" s="158"/>
      <c r="D105" s="136"/>
      <c r="E105" s="46" t="str">
        <f>IF(ISERROR(VLOOKUP(6,[1]作成!$H$1322:$K$1376,4,FALSE))," ",VLOOKUP(6,[1]作成!$H$1322:$K$1376,4,FALSE))</f>
        <v xml:space="preserve"> </v>
      </c>
      <c r="F105" s="47" t="str">
        <f>IF(ISERROR(VLOOKUP(7,[1]作成!$H$1322:$K$1376,4,FALSE))," ",VLOOKUP(7,[1]作成!$H$1322:$K$1376,4,FALSE))</f>
        <v xml:space="preserve"> </v>
      </c>
      <c r="G105" s="51" t="s">
        <v>43</v>
      </c>
      <c r="H105" s="56"/>
      <c r="I105" s="50"/>
      <c r="J105" s="64"/>
      <c r="K105" s="51" t="s">
        <v>97</v>
      </c>
      <c r="L105" s="56" t="s">
        <v>202</v>
      </c>
      <c r="M105" s="64"/>
      <c r="N105" s="56"/>
      <c r="O105" s="50"/>
      <c r="P105" s="153" t="str">
        <f>IF([1]人数!I36=0," ",[1]人数!I36)</f>
        <v xml:space="preserve"> </v>
      </c>
      <c r="Q105" s="153"/>
      <c r="R105" s="9" t="s">
        <v>52</v>
      </c>
    </row>
    <row r="106" spans="1:18" ht="15.95" customHeight="1">
      <c r="A106" s="127">
        <f>IF([1]人数!$F37=0," ",[1]人数!$F37)</f>
        <v>30</v>
      </c>
      <c r="B106" s="143" t="s">
        <v>30</v>
      </c>
      <c r="C106" s="131" t="str">
        <f>IF(ISERROR(VLOOKUP(1,[1]作成!$H$1377:$K$1431,4,FALSE))," ",VLOOKUP(1,[1]作成!$H$1377:$K$1431,4,FALSE))</f>
        <v>白飯</v>
      </c>
      <c r="D106" s="134" t="str">
        <f>IF(ISERROR(VLOOKUP(2,[1]作成!$H$1377:$K$1431,4,FALSE))," ",VLOOKUP(2,[1]作成!$H$1377:$K$1431,4,FALSE))</f>
        <v>牛乳</v>
      </c>
      <c r="E106" s="137" t="str">
        <f>IF(ISERROR(VLOOKUP(3,[1]作成!$H$1377:$K$1431,4,FALSE))," ",VLOOKUP(3,[1]作成!$H$1377:$K$1431,4,FALSE))</f>
        <v>鶏松風</v>
      </c>
      <c r="F106" s="138"/>
      <c r="G106" s="35" t="s">
        <v>75</v>
      </c>
      <c r="H106" s="58" t="s">
        <v>203</v>
      </c>
      <c r="I106" s="37" t="s">
        <v>44</v>
      </c>
      <c r="J106" s="38" t="s">
        <v>45</v>
      </c>
      <c r="K106" s="38" t="s">
        <v>63</v>
      </c>
      <c r="L106" s="35" t="s">
        <v>79</v>
      </c>
      <c r="M106" s="38" t="s">
        <v>92</v>
      </c>
      <c r="N106" s="58"/>
      <c r="O106" s="37" t="s">
        <v>94</v>
      </c>
      <c r="P106" s="41">
        <f>IF([1]計算!U31=0," ",[1]計算!U31)</f>
        <v>800.64999999999952</v>
      </c>
      <c r="Q106" s="42" t="s">
        <v>113</v>
      </c>
      <c r="R106" s="9" t="s">
        <v>100</v>
      </c>
    </row>
    <row r="107" spans="1:18" ht="15.95" customHeight="1">
      <c r="A107" s="128"/>
      <c r="B107" s="144"/>
      <c r="C107" s="132"/>
      <c r="D107" s="135"/>
      <c r="E107" s="139" t="str">
        <f>IF(ISERROR(VLOOKUP(4,[1]作成!$H$1377:$K$1431,4,FALSE))," ",VLOOKUP(4,[1]作成!$H$1377:$K$1431,4,FALSE))</f>
        <v>金平ごぼう</v>
      </c>
      <c r="F107" s="140"/>
      <c r="G107" s="35" t="s">
        <v>101</v>
      </c>
      <c r="H107" s="58"/>
      <c r="I107" s="37" t="s">
        <v>53</v>
      </c>
      <c r="J107" s="38" t="s">
        <v>71</v>
      </c>
      <c r="K107" s="38" t="s">
        <v>90</v>
      </c>
      <c r="L107" s="35" t="s">
        <v>72</v>
      </c>
      <c r="M107" s="38" t="s">
        <v>143</v>
      </c>
      <c r="N107" s="58"/>
      <c r="O107" s="37" t="s">
        <v>50</v>
      </c>
      <c r="P107" s="41">
        <f>IF([1]計算!X31=0," ",[1]計算!X31)</f>
        <v>38.040849999999999</v>
      </c>
      <c r="Q107" s="44" t="s">
        <v>204</v>
      </c>
      <c r="R107" s="9" t="s">
        <v>52</v>
      </c>
    </row>
    <row r="108" spans="1:18" ht="15.95" customHeight="1">
      <c r="A108" s="128"/>
      <c r="B108" s="144"/>
      <c r="C108" s="132"/>
      <c r="D108" s="135"/>
      <c r="E108" s="139" t="str">
        <f>IF(ISERROR(VLOOKUP(5,[1]作成!$H$1377:$K$1431,4,FALSE))," ",VLOOKUP(5,[1]作成!$H$1377:$K$1431,4,FALSE))</f>
        <v>じゃが芋と厚揚げの味噌汁</v>
      </c>
      <c r="F108" s="140"/>
      <c r="G108" s="38" t="s">
        <v>111</v>
      </c>
      <c r="H108" s="58"/>
      <c r="I108" s="45"/>
      <c r="J108" s="38" t="s">
        <v>96</v>
      </c>
      <c r="K108" s="38" t="s">
        <v>128</v>
      </c>
      <c r="L108" s="58"/>
      <c r="M108" s="38" t="s">
        <v>58</v>
      </c>
      <c r="N108" s="58"/>
      <c r="O108" s="45"/>
      <c r="P108" s="41">
        <f>IF([1]計算!Z31=0," ",[1]計算!Z31)</f>
        <v>21.498199999999994</v>
      </c>
      <c r="Q108" s="44" t="s">
        <v>204</v>
      </c>
      <c r="R108" s="9" t="s">
        <v>205</v>
      </c>
    </row>
    <row r="109" spans="1:18" ht="15.95" customHeight="1">
      <c r="A109" s="129"/>
      <c r="B109" s="145"/>
      <c r="C109" s="133"/>
      <c r="D109" s="136"/>
      <c r="E109" s="46" t="str">
        <f>IF(ISERROR(VLOOKUP(6,[1]作成!$H$1377:$K$1431,4,FALSE))," ",VLOOKUP(6,[1]作成!$H$1377:$K$1431,4,FALSE))</f>
        <v xml:space="preserve"> </v>
      </c>
      <c r="F109" s="47" t="str">
        <f>IF(ISERROR(VLOOKUP(7,[1]作成!$H$1377:$K$1431,4,FALSE))," ",VLOOKUP(7,[1]作成!$H$1377:$K$1431,4,FALSE))</f>
        <v xml:space="preserve"> </v>
      </c>
      <c r="G109" s="51" t="s">
        <v>149</v>
      </c>
      <c r="H109" s="56"/>
      <c r="I109" s="50"/>
      <c r="J109" s="64"/>
      <c r="K109" s="64"/>
      <c r="L109" s="56"/>
      <c r="M109" s="51" t="s">
        <v>57</v>
      </c>
      <c r="N109" s="56"/>
      <c r="O109" s="50"/>
      <c r="P109" s="153" t="str">
        <f>IF([1]人数!I37=0," ",[1]人数!I37)</f>
        <v xml:space="preserve"> </v>
      </c>
      <c r="Q109" s="153"/>
      <c r="R109" s="9" t="s">
        <v>100</v>
      </c>
    </row>
    <row r="110" spans="1:18" ht="15.95" customHeight="1">
      <c r="A110" s="9"/>
      <c r="B110" s="9"/>
      <c r="C110" s="65"/>
      <c r="D110" s="9"/>
      <c r="E110" s="9"/>
      <c r="F110" s="9"/>
      <c r="H110" s="66"/>
      <c r="P110" s="9"/>
      <c r="Q110" s="9"/>
      <c r="R110" s="9" t="s">
        <v>205</v>
      </c>
    </row>
    <row r="111" spans="1:18" ht="15.95" customHeight="1">
      <c r="A111" s="9"/>
      <c r="B111" s="9"/>
      <c r="C111" s="65"/>
      <c r="D111" s="9"/>
      <c r="E111" s="9"/>
      <c r="F111" s="9"/>
      <c r="H111" s="66"/>
      <c r="P111" s="9"/>
      <c r="Q111" s="9"/>
      <c r="R111" s="9" t="s">
        <v>205</v>
      </c>
    </row>
    <row r="112" spans="1:18" ht="15.95" customHeight="1">
      <c r="A112" s="9"/>
      <c r="B112" s="9"/>
      <c r="C112" s="65"/>
      <c r="D112" s="9"/>
      <c r="E112" s="9"/>
      <c r="F112" s="9"/>
      <c r="H112" s="66"/>
      <c r="P112" s="9"/>
      <c r="Q112" s="9"/>
      <c r="R112" s="9" t="s">
        <v>100</v>
      </c>
    </row>
    <row r="113" spans="1:18" ht="15.95" customHeight="1">
      <c r="A113" s="9"/>
      <c r="B113" s="9"/>
      <c r="C113" s="65"/>
      <c r="D113" s="9"/>
      <c r="E113" s="9"/>
      <c r="F113" s="9"/>
      <c r="H113" s="66"/>
      <c r="P113" s="9"/>
      <c r="Q113" s="9"/>
      <c r="R113" s="9" t="s">
        <v>205</v>
      </c>
    </row>
    <row r="114" spans="1:18" ht="15.95" customHeight="1">
      <c r="A114" s="9"/>
      <c r="B114" s="9"/>
      <c r="C114" s="65"/>
      <c r="D114" s="9"/>
      <c r="E114" s="9"/>
      <c r="F114" s="9"/>
      <c r="P114" s="9"/>
      <c r="Q114" s="9"/>
      <c r="R114" s="9" t="s">
        <v>100</v>
      </c>
    </row>
    <row r="115" spans="1:18" ht="15.95" customHeight="1">
      <c r="A115" s="9"/>
      <c r="B115" s="9"/>
      <c r="C115" s="65"/>
      <c r="D115" s="9"/>
      <c r="E115" s="9"/>
      <c r="F115" s="9"/>
      <c r="P115" s="9"/>
      <c r="Q115" s="9"/>
      <c r="R115" s="9" t="s">
        <v>114</v>
      </c>
    </row>
    <row r="116" spans="1:18" ht="15.95" customHeight="1">
      <c r="A116" s="9"/>
      <c r="B116" s="9"/>
      <c r="C116" s="65"/>
      <c r="D116" s="9"/>
      <c r="E116" s="9"/>
      <c r="F116" s="9"/>
      <c r="P116" s="9"/>
      <c r="Q116" s="9"/>
      <c r="R116" s="9" t="s">
        <v>52</v>
      </c>
    </row>
    <row r="117" spans="1:18" ht="15.95" customHeight="1">
      <c r="A117" s="9"/>
      <c r="B117" s="9"/>
      <c r="C117" s="65"/>
      <c r="D117" s="9"/>
      <c r="E117" s="9"/>
      <c r="F117" s="9"/>
      <c r="P117" s="9"/>
      <c r="Q117" s="9"/>
      <c r="R117" s="9" t="s">
        <v>102</v>
      </c>
    </row>
    <row r="118" spans="1:18" ht="15.95" customHeight="1">
      <c r="A118" s="9"/>
      <c r="B118" s="9"/>
      <c r="C118" s="65"/>
      <c r="D118" s="9"/>
      <c r="E118" s="9"/>
      <c r="F118" s="9"/>
      <c r="P118" s="9"/>
      <c r="Q118" s="9"/>
      <c r="R118" s="9" t="s">
        <v>164</v>
      </c>
    </row>
    <row r="119" spans="1:18" ht="15.95" customHeight="1">
      <c r="A119" s="9"/>
      <c r="B119" s="9"/>
      <c r="C119" s="65"/>
      <c r="D119" s="9"/>
      <c r="E119" s="9"/>
      <c r="F119" s="9"/>
      <c r="P119" s="9"/>
      <c r="Q119" s="9"/>
      <c r="R119" s="9" t="s">
        <v>100</v>
      </c>
    </row>
    <row r="120" spans="1:18" ht="15.95" customHeight="1">
      <c r="A120" s="9"/>
      <c r="B120" s="9"/>
      <c r="C120" s="65"/>
      <c r="D120" s="9"/>
      <c r="E120" s="9"/>
      <c r="F120" s="9"/>
      <c r="P120" s="9"/>
      <c r="Q120" s="9"/>
      <c r="R120" s="9" t="s">
        <v>100</v>
      </c>
    </row>
    <row r="121" spans="1:18" ht="15.95" customHeight="1">
      <c r="A121" s="9"/>
      <c r="B121" s="9"/>
      <c r="C121" s="65"/>
      <c r="D121" s="9"/>
      <c r="E121" s="9"/>
      <c r="F121" s="9"/>
      <c r="P121" s="9"/>
      <c r="Q121" s="9"/>
      <c r="R121" s="9" t="s">
        <v>52</v>
      </c>
    </row>
    <row r="122" spans="1:18" ht="15.95" customHeight="1">
      <c r="A122" s="9"/>
      <c r="B122" s="9"/>
      <c r="C122" s="65"/>
      <c r="D122" s="9"/>
      <c r="E122" s="9"/>
      <c r="F122" s="9"/>
      <c r="P122" s="9"/>
      <c r="Q122" s="9"/>
      <c r="R122" s="9" t="s">
        <v>205</v>
      </c>
    </row>
    <row r="123" spans="1:18" ht="15.95" customHeight="1">
      <c r="A123" s="9"/>
      <c r="B123" s="9"/>
      <c r="C123" s="65"/>
      <c r="D123" s="9"/>
      <c r="E123" s="9"/>
      <c r="F123" s="9"/>
      <c r="P123" s="9"/>
      <c r="Q123" s="9"/>
      <c r="R123" s="9" t="s">
        <v>205</v>
      </c>
    </row>
    <row r="124" spans="1:18" ht="15.95" customHeight="1">
      <c r="A124" s="9"/>
      <c r="B124" s="9"/>
      <c r="C124" s="65"/>
      <c r="D124" s="9"/>
      <c r="E124" s="9"/>
      <c r="F124" s="9"/>
      <c r="P124" s="9"/>
      <c r="Q124" s="9"/>
      <c r="R124" s="9" t="s">
        <v>100</v>
      </c>
    </row>
    <row r="125" spans="1:18" ht="15.95" customHeight="1">
      <c r="A125" s="9"/>
      <c r="B125" s="9"/>
      <c r="C125" s="65"/>
      <c r="D125" s="9"/>
      <c r="E125" s="9"/>
      <c r="F125" s="9"/>
      <c r="P125" s="9"/>
      <c r="Q125" s="9"/>
      <c r="R125" s="9" t="s">
        <v>164</v>
      </c>
    </row>
    <row r="126" spans="1:18" ht="15.95" customHeight="1">
      <c r="A126" s="9"/>
      <c r="B126" s="9"/>
      <c r="C126" s="65"/>
      <c r="D126" s="9"/>
      <c r="E126" s="9"/>
      <c r="F126" s="9"/>
      <c r="P126" s="9"/>
      <c r="Q126" s="9"/>
      <c r="R126" s="9" t="s">
        <v>100</v>
      </c>
    </row>
    <row r="127" spans="1:18" ht="15.95" customHeight="1">
      <c r="A127" s="9"/>
      <c r="B127" s="9"/>
      <c r="C127" s="65"/>
      <c r="D127" s="9"/>
      <c r="E127" s="9"/>
      <c r="F127" s="9"/>
      <c r="P127" s="9"/>
      <c r="Q127" s="9"/>
      <c r="R127" s="9" t="s">
        <v>100</v>
      </c>
    </row>
    <row r="128" spans="1:18" ht="15.95" hidden="1" customHeight="1">
      <c r="A128" s="9"/>
      <c r="B128" s="9"/>
      <c r="C128" s="65"/>
      <c r="D128" s="9"/>
      <c r="E128" s="9"/>
      <c r="F128" s="9"/>
      <c r="P128" s="9"/>
      <c r="Q128" s="9"/>
    </row>
    <row r="129" spans="1:17" ht="15.95" hidden="1" customHeight="1">
      <c r="A129" s="9"/>
      <c r="B129" s="9"/>
      <c r="C129" s="65"/>
      <c r="D129" s="9"/>
      <c r="E129" s="9"/>
      <c r="F129" s="9"/>
      <c r="P129" s="9"/>
      <c r="Q129" s="9"/>
    </row>
    <row r="130" spans="1:17" ht="15.95" hidden="1" customHeight="1">
      <c r="A130" s="9"/>
      <c r="B130" s="9"/>
      <c r="C130" s="65"/>
      <c r="D130" s="9"/>
      <c r="E130" s="9"/>
      <c r="F130" s="9"/>
      <c r="P130" s="9"/>
      <c r="Q130" s="9"/>
    </row>
    <row r="131" spans="1:17" ht="15.95" hidden="1" customHeight="1">
      <c r="A131" s="9"/>
      <c r="B131" s="9"/>
      <c r="C131" s="65"/>
      <c r="D131" s="9"/>
      <c r="E131" s="9"/>
      <c r="F131" s="9"/>
      <c r="P131" s="9"/>
      <c r="Q131" s="9"/>
    </row>
    <row r="132" spans="1:17"/>
    <row r="133" spans="1:17"/>
  </sheetData>
  <sheetProtection autoFilter="0"/>
  <autoFilter ref="R1:R131">
    <filterColumn colId="0">
      <customFilters>
        <customFilter operator="notEqual" val=" "/>
      </customFilters>
    </filterColumn>
  </autoFilter>
  <mergeCells count="233"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G101:H101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8:B101"/>
    <mergeCell ref="C98:C101"/>
    <mergeCell ref="D98:D101"/>
    <mergeCell ref="E98:F98"/>
    <mergeCell ref="E99:F99"/>
    <mergeCell ref="E100:F100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90:B93"/>
    <mergeCell ref="C90:C93"/>
    <mergeCell ref="D90:D93"/>
    <mergeCell ref="E90:F90"/>
    <mergeCell ref="E91:F91"/>
    <mergeCell ref="E92:F92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82:B85"/>
    <mergeCell ref="C82:C85"/>
    <mergeCell ref="D82:D85"/>
    <mergeCell ref="E82:F82"/>
    <mergeCell ref="E83:F83"/>
    <mergeCell ref="E84:F84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74:B77"/>
    <mergeCell ref="C74:C77"/>
    <mergeCell ref="D74:D77"/>
    <mergeCell ref="E74:F74"/>
    <mergeCell ref="E75:F75"/>
    <mergeCell ref="E76:F76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66:B69"/>
    <mergeCell ref="C66:C69"/>
    <mergeCell ref="D66:D69"/>
    <mergeCell ref="E66:F66"/>
    <mergeCell ref="E67:F67"/>
    <mergeCell ref="E68:F68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8:B61"/>
    <mergeCell ref="C58:C61"/>
    <mergeCell ref="D58:D61"/>
    <mergeCell ref="E58:F58"/>
    <mergeCell ref="E59:F59"/>
    <mergeCell ref="E60:F60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50:B53"/>
    <mergeCell ref="C50:C53"/>
    <mergeCell ref="D50:D53"/>
    <mergeCell ref="E50:F50"/>
    <mergeCell ref="E51:F51"/>
    <mergeCell ref="E52:F52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42:B45"/>
    <mergeCell ref="C42:C45"/>
    <mergeCell ref="D42:D45"/>
    <mergeCell ref="E42:F42"/>
    <mergeCell ref="E43:F43"/>
    <mergeCell ref="E44:F44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34:B37"/>
    <mergeCell ref="C34:C37"/>
    <mergeCell ref="D34:D37"/>
    <mergeCell ref="E34:F34"/>
    <mergeCell ref="E35:F35"/>
    <mergeCell ref="E36:F36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B26:B29"/>
    <mergeCell ref="C26:C29"/>
    <mergeCell ref="D26:D29"/>
    <mergeCell ref="E26:F26"/>
    <mergeCell ref="E27:F27"/>
    <mergeCell ref="E28:F28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B18:B21"/>
    <mergeCell ref="C18:C21"/>
    <mergeCell ref="D18:D21"/>
    <mergeCell ref="E18:F18"/>
    <mergeCell ref="E19:F19"/>
    <mergeCell ref="E20:F20"/>
    <mergeCell ref="P13:Q13"/>
    <mergeCell ref="A14:A17"/>
    <mergeCell ref="B14:B17"/>
    <mergeCell ref="C14:C17"/>
    <mergeCell ref="D14:D17"/>
    <mergeCell ref="E14:F14"/>
    <mergeCell ref="E15:F15"/>
    <mergeCell ref="E16:F16"/>
    <mergeCell ref="P17:Q17"/>
    <mergeCell ref="A10:A13"/>
    <mergeCell ref="B10:B13"/>
    <mergeCell ref="C10:C13"/>
    <mergeCell ref="D10:D13"/>
    <mergeCell ref="E10:F10"/>
    <mergeCell ref="E11:F11"/>
    <mergeCell ref="E12:F12"/>
    <mergeCell ref="A6:A9"/>
    <mergeCell ref="B6:B9"/>
    <mergeCell ref="C6:C9"/>
    <mergeCell ref="D6:D9"/>
    <mergeCell ref="E6:F6"/>
    <mergeCell ref="E7:F7"/>
    <mergeCell ref="E8:F8"/>
    <mergeCell ref="P9:Q9"/>
    <mergeCell ref="G4:H5"/>
    <mergeCell ref="I4:I5"/>
    <mergeCell ref="J4:J5"/>
    <mergeCell ref="K4:L5"/>
    <mergeCell ref="M4:N5"/>
    <mergeCell ref="O4:O5"/>
    <mergeCell ref="M2:O2"/>
    <mergeCell ref="P2:Q2"/>
    <mergeCell ref="G3:H3"/>
    <mergeCell ref="K3:L3"/>
    <mergeCell ref="M3:N3"/>
    <mergeCell ref="P3:Q3"/>
    <mergeCell ref="A1:D1"/>
    <mergeCell ref="J1:L1"/>
    <mergeCell ref="A2:A5"/>
    <mergeCell ref="B2:B5"/>
    <mergeCell ref="C2:F3"/>
    <mergeCell ref="G2:I2"/>
    <mergeCell ref="J2:L2"/>
    <mergeCell ref="C4:C5"/>
    <mergeCell ref="D4:D5"/>
    <mergeCell ref="E4:F5"/>
    <mergeCell ref="P4:Q4"/>
    <mergeCell ref="P5:Q5"/>
  </mergeCells>
  <phoneticPr fontId="3"/>
  <pageMargins left="0.51181102362204722" right="0" top="0.35433070866141736" bottom="0" header="0.31496062992125984" footer="0.31496062992125984"/>
  <pageSetup paperSize="9" scale="53" orientation="portrait" verticalDpi="300" r:id="rId1"/>
  <rowBreaks count="1" manualBreakCount="1">
    <brk id="11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</vt:lpstr>
      <vt:lpstr>家庭配布!Print_Area</vt:lpstr>
    </vt:vector>
  </TitlesOfParts>
  <Company>野々市市教育委員会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寺岸智子</cp:lastModifiedBy>
  <cp:lastPrinted>2019-08-20T01:03:33Z</cp:lastPrinted>
  <dcterms:created xsi:type="dcterms:W3CDTF">2019-08-20T00:51:52Z</dcterms:created>
  <dcterms:modified xsi:type="dcterms:W3CDTF">2019-08-23T05:32:30Z</dcterms:modified>
</cp:coreProperties>
</file>