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H３１年度\ホームページ\Excel\各担当共通\"/>
    </mc:Choice>
  </mc:AlternateContent>
  <xr:revisionPtr revIDLastSave="0" documentId="13_ncr:1_{36E18351-7863-4E47-A5E1-0F54C683543D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8-9歳入に占める市税状況（当初予算推移　R元年" sheetId="15" r:id="rId1"/>
  </sheets>
  <definedNames>
    <definedName name="_xlnm.Print_Area" localSheetId="0">'8-9歳入に占める市税状況（当初予算推移　R元年'!$A$1:$K$36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5" l="1"/>
  <c r="H13" i="15" s="1"/>
  <c r="H7" i="15" s="1"/>
  <c r="H8" i="15"/>
  <c r="F14" i="15"/>
  <c r="F13" i="15" s="1"/>
  <c r="F8" i="15"/>
  <c r="F7" i="15" s="1"/>
  <c r="F36" i="15" s="1"/>
  <c r="I29" i="15" l="1"/>
  <c r="H36" i="15"/>
  <c r="G14" i="15" l="1"/>
  <c r="G13" i="15" s="1"/>
  <c r="G8" i="15"/>
  <c r="G7" i="15" s="1"/>
  <c r="G36" i="15" s="1"/>
  <c r="E32" i="15"/>
  <c r="E31" i="15" s="1"/>
  <c r="E36" i="15" s="1"/>
  <c r="I8" i="15"/>
  <c r="I14" i="15"/>
  <c r="I13" i="15" s="1"/>
  <c r="C36" i="15"/>
  <c r="D34" i="15"/>
  <c r="D33" i="15"/>
  <c r="I32" i="15"/>
  <c r="I31" i="15" s="1"/>
  <c r="D32" i="15"/>
  <c r="D31" i="15"/>
  <c r="D36" i="15" s="1"/>
  <c r="I7" i="15" l="1"/>
  <c r="I36" i="15" s="1"/>
  <c r="J7" i="15" l="1"/>
  <c r="K9" i="15"/>
  <c r="J10" i="15"/>
  <c r="J19" i="15"/>
  <c r="J16" i="15"/>
  <c r="K19" i="15"/>
  <c r="J33" i="15"/>
  <c r="J12" i="15"/>
  <c r="K12" i="15"/>
  <c r="K34" i="15"/>
  <c r="J15" i="15"/>
  <c r="J11" i="15"/>
  <c r="J20" i="15"/>
  <c r="K11" i="15"/>
  <c r="K16" i="15"/>
  <c r="J34" i="15"/>
  <c r="J8" i="15"/>
  <c r="J17" i="15"/>
  <c r="J14" i="15"/>
  <c r="J13" i="15"/>
  <c r="K15" i="15"/>
  <c r="K14" i="15" s="1"/>
  <c r="K10" i="15"/>
  <c r="K33" i="15"/>
  <c r="J32" i="15"/>
  <c r="J9" i="15"/>
  <c r="J18" i="15"/>
  <c r="K18" i="15"/>
  <c r="K40" i="15" s="1"/>
  <c r="K31" i="15"/>
  <c r="J31" i="15"/>
  <c r="K32" i="15"/>
  <c r="K8" i="15" l="1"/>
  <c r="K13" i="15"/>
  <c r="K7" i="15" l="1"/>
  <c r="K36" i="15" s="1"/>
</calcChain>
</file>

<file path=xl/sharedStrings.xml><?xml version="1.0" encoding="utf-8"?>
<sst xmlns="http://schemas.openxmlformats.org/spreadsheetml/2006/main" count="52" uniqueCount="35">
  <si>
    <t>当初予算額</t>
  </si>
  <si>
    <t>構成比</t>
  </si>
  <si>
    <t>　　当初予算（現年課税分）でみる市税の推移</t>
    <rPh sb="16" eb="17">
      <t>シ</t>
    </rPh>
    <phoneticPr fontId="3"/>
  </si>
  <si>
    <t>構成比（調整前）</t>
    <rPh sb="4" eb="6">
      <t>チョウセイ</t>
    </rPh>
    <rPh sb="6" eb="7">
      <t>マエ</t>
    </rPh>
    <phoneticPr fontId="3"/>
  </si>
  <si>
    <t>１　普通税</t>
    <phoneticPr fontId="3"/>
  </si>
  <si>
    <t>　（１）市民税</t>
    <rPh sb="4" eb="5">
      <t>シ</t>
    </rPh>
    <phoneticPr fontId="3"/>
  </si>
  <si>
    <t>　　（ア）個人均等割</t>
    <phoneticPr fontId="3"/>
  </si>
  <si>
    <t>　　（イ）個人所得割</t>
    <phoneticPr fontId="3"/>
  </si>
  <si>
    <t>　　（ウ）法人均等割</t>
    <phoneticPr fontId="3"/>
  </si>
  <si>
    <t>　（２）固定資産税</t>
    <phoneticPr fontId="3"/>
  </si>
  <si>
    <t>　　　土地</t>
    <phoneticPr fontId="3"/>
  </si>
  <si>
    <t>　　　家屋</t>
    <phoneticPr fontId="3"/>
  </si>
  <si>
    <t>　　　償却資産</t>
    <phoneticPr fontId="3"/>
  </si>
  <si>
    <t>　（３）軽自動車税</t>
    <phoneticPr fontId="3"/>
  </si>
  <si>
    <t>　（４）市たばこ税</t>
    <rPh sb="4" eb="5">
      <t>シ</t>
    </rPh>
    <phoneticPr fontId="3"/>
  </si>
  <si>
    <t>　　（イ）家屋</t>
    <phoneticPr fontId="3"/>
  </si>
  <si>
    <t>区分</t>
    <rPh sb="1" eb="2">
      <t>ブン</t>
    </rPh>
    <phoneticPr fontId="3"/>
  </si>
  <si>
    <t>２　目的税</t>
    <phoneticPr fontId="3"/>
  </si>
  <si>
    <t>　　（ア）土地</t>
    <phoneticPr fontId="3"/>
  </si>
  <si>
    <t>合計</t>
    <phoneticPr fontId="3"/>
  </si>
  <si>
    <t>（２）歳入に占める市税の状況（当初予算）</t>
    <rPh sb="9" eb="10">
      <t>シ</t>
    </rPh>
    <rPh sb="15" eb="17">
      <t>トウショ</t>
    </rPh>
    <rPh sb="17" eb="19">
      <t>ヨサン</t>
    </rPh>
    <phoneticPr fontId="3"/>
  </si>
  <si>
    <t>　　（エ）法人税割</t>
    <phoneticPr fontId="3"/>
  </si>
  <si>
    <r>
      <t>　　（イ）</t>
    </r>
    <r>
      <rPr>
        <sz val="8"/>
        <rFont val="ＭＳ Ｐゴシック"/>
        <family val="3"/>
        <charset val="128"/>
      </rPr>
      <t>国有資産等交付金</t>
    </r>
    <rPh sb="5" eb="7">
      <t>コクユウ</t>
    </rPh>
    <rPh sb="7" eb="9">
      <t>シサン</t>
    </rPh>
    <rPh sb="9" eb="10">
      <t>トウ</t>
    </rPh>
    <rPh sb="10" eb="11">
      <t>コウ</t>
    </rPh>
    <phoneticPr fontId="3"/>
  </si>
  <si>
    <t>　　（ア）純固定資産税</t>
    <phoneticPr fontId="3"/>
  </si>
  <si>
    <t>注）特別土地保有税、鉱産税、木材取引税及び旧法による税については、該当なしのため記載していない。</t>
    <rPh sb="0" eb="1">
      <t>チュウ</t>
    </rPh>
    <rPh sb="2" eb="4">
      <t>トクベツ</t>
    </rPh>
    <rPh sb="4" eb="6">
      <t>トチ</t>
    </rPh>
    <rPh sb="6" eb="9">
      <t>ホユウゼイ</t>
    </rPh>
    <rPh sb="10" eb="12">
      <t>コウサン</t>
    </rPh>
    <rPh sb="12" eb="13">
      <t>ゼイ</t>
    </rPh>
    <rPh sb="14" eb="16">
      <t>モクザイ</t>
    </rPh>
    <rPh sb="16" eb="18">
      <t>トリヒキ</t>
    </rPh>
    <rPh sb="18" eb="19">
      <t>ゼイ</t>
    </rPh>
    <rPh sb="19" eb="20">
      <t>オヨ</t>
    </rPh>
    <rPh sb="21" eb="23">
      <t>キュウホウ</t>
    </rPh>
    <rPh sb="26" eb="27">
      <t>ゼイ</t>
    </rPh>
    <rPh sb="33" eb="35">
      <t>ガイトウ</t>
    </rPh>
    <rPh sb="40" eb="42">
      <t>キサイ</t>
    </rPh>
    <phoneticPr fontId="3"/>
  </si>
  <si>
    <t>平成28年度</t>
  </si>
  <si>
    <t>平成29年度</t>
    <phoneticPr fontId="3"/>
  </si>
  <si>
    <t>　（１）都市計画税</t>
    <rPh sb="4" eb="5">
      <t>ト</t>
    </rPh>
    <phoneticPr fontId="3"/>
  </si>
  <si>
    <r>
      <t>平成28年度</t>
    </r>
    <r>
      <rPr>
        <sz val="11"/>
        <rFont val="ＭＳ Ｐゴシック"/>
        <family val="3"/>
        <charset val="128"/>
      </rPr>
      <t/>
    </r>
    <phoneticPr fontId="3"/>
  </si>
  <si>
    <t>（単位：千円、％）</t>
    <phoneticPr fontId="3"/>
  </si>
  <si>
    <r>
      <t>平成29</t>
    </r>
    <r>
      <rPr>
        <sz val="11"/>
        <rFont val="ＭＳ Ｐゴシック"/>
        <family val="3"/>
        <charset val="128"/>
      </rPr>
      <t>年度</t>
    </r>
    <phoneticPr fontId="3"/>
  </si>
  <si>
    <t>平成30年度</t>
    <phoneticPr fontId="3"/>
  </si>
  <si>
    <t>平成30年度</t>
    <phoneticPr fontId="3"/>
  </si>
  <si>
    <t>検算</t>
    <rPh sb="0" eb="2">
      <t>ケンザン</t>
    </rPh>
    <phoneticPr fontId="3"/>
  </si>
  <si>
    <t>令和元年度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</si>
</sst>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.0"/>
    <numFmt numFmtId="178" formatCode="0.0"/>
  </numFmts>
  <fonts count="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3" fontId="0" fillId="0" borderId="8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38" fontId="2" fillId="0" borderId="8" xfId="1" applyBorder="1" applyAlignment="1">
      <alignment vertical="center"/>
    </xf>
    <xf numFmtId="177" fontId="0" fillId="0" borderId="15" xfId="0" applyNumberFormat="1" applyBorder="1" applyAlignment="1">
      <alignment vertical="center"/>
    </xf>
    <xf numFmtId="38" fontId="2" fillId="0" borderId="21" xfId="1" applyBorder="1" applyAlignment="1">
      <alignment vertical="center"/>
    </xf>
    <xf numFmtId="40" fontId="2" fillId="0" borderId="24" xfId="1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3" fontId="0" fillId="0" borderId="9" xfId="0" applyNumberFormat="1" applyBorder="1" applyAlignment="1">
      <alignment vertical="center"/>
    </xf>
    <xf numFmtId="38" fontId="2" fillId="0" borderId="9" xfId="1" applyBorder="1" applyAlignment="1">
      <alignment vertical="center"/>
    </xf>
    <xf numFmtId="38" fontId="2" fillId="0" borderId="22" xfId="1" applyBorder="1" applyAlignment="1">
      <alignment vertical="center"/>
    </xf>
    <xf numFmtId="38" fontId="0" fillId="0" borderId="22" xfId="1" applyFont="1" applyBorder="1" applyAlignment="1">
      <alignment vertical="center"/>
    </xf>
    <xf numFmtId="177" fontId="0" fillId="0" borderId="0" xfId="0" applyNumberFormat="1" applyAlignment="1">
      <alignment vertical="center"/>
    </xf>
    <xf numFmtId="38" fontId="2" fillId="0" borderId="17" xfId="1" applyBorder="1" applyAlignment="1">
      <alignment vertical="center"/>
    </xf>
    <xf numFmtId="38" fontId="2" fillId="0" borderId="23" xfId="1" applyBorder="1" applyAlignment="1">
      <alignment vertical="center"/>
    </xf>
    <xf numFmtId="38" fontId="0" fillId="0" borderId="23" xfId="1" applyFont="1" applyBorder="1" applyAlignment="1">
      <alignment vertical="center"/>
    </xf>
    <xf numFmtId="4" fontId="0" fillId="0" borderId="20" xfId="0" applyNumberFormat="1" applyBorder="1" applyAlignment="1">
      <alignment vertical="center"/>
    </xf>
    <xf numFmtId="38" fontId="0" fillId="0" borderId="26" xfId="1" applyFont="1" applyBorder="1" applyAlignment="1">
      <alignment vertical="center"/>
    </xf>
    <xf numFmtId="3" fontId="0" fillId="0" borderId="8" xfId="0" applyNumberFormat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4" fontId="0" fillId="0" borderId="20" xfId="0" applyNumberFormat="1" applyFill="1" applyBorder="1" applyAlignment="1">
      <alignment vertical="center"/>
    </xf>
    <xf numFmtId="177" fontId="0" fillId="0" borderId="6" xfId="0" applyNumberFormat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4" fontId="0" fillId="0" borderId="19" xfId="0" applyNumberFormat="1" applyFill="1" applyBorder="1" applyAlignment="1">
      <alignment vertical="center"/>
    </xf>
    <xf numFmtId="38" fontId="0" fillId="0" borderId="19" xfId="1" applyFont="1" applyBorder="1" applyAlignment="1">
      <alignment vertical="center"/>
    </xf>
    <xf numFmtId="0" fontId="0" fillId="0" borderId="18" xfId="0" applyBorder="1" applyAlignment="1">
      <alignment vertical="center"/>
    </xf>
    <xf numFmtId="177" fontId="0" fillId="0" borderId="12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38" fontId="2" fillId="0" borderId="0" xfId="1" applyBorder="1" applyAlignment="1">
      <alignment vertical="center"/>
    </xf>
    <xf numFmtId="177" fontId="0" fillId="0" borderId="32" xfId="0" applyNumberFormat="1" applyBorder="1" applyAlignment="1">
      <alignment vertical="center"/>
    </xf>
    <xf numFmtId="38" fontId="2" fillId="0" borderId="7" xfId="1" applyBorder="1" applyAlignment="1">
      <alignment vertical="center"/>
    </xf>
    <xf numFmtId="176" fontId="0" fillId="0" borderId="32" xfId="0" applyNumberFormat="1" applyBorder="1" applyAlignment="1">
      <alignment vertical="center"/>
    </xf>
    <xf numFmtId="38" fontId="2" fillId="0" borderId="33" xfId="1" applyBorder="1" applyAlignment="1">
      <alignment vertical="center"/>
    </xf>
    <xf numFmtId="40" fontId="2" fillId="0" borderId="25" xfId="1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3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0"/>
  <sheetViews>
    <sheetView tabSelected="1" view="pageBreakPreview" topLeftCell="B1" zoomScale="90" zoomScaleNormal="100" zoomScaleSheetLayoutView="9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1" sqref="B1"/>
    </sheetView>
  </sheetViews>
  <sheetFormatPr defaultRowHeight="13.5" x14ac:dyDescent="0.15"/>
  <cols>
    <col min="1" max="1" width="2.625" style="2" customWidth="1"/>
    <col min="2" max="2" width="20.25" style="2" customWidth="1"/>
    <col min="3" max="3" width="15.75" style="2" customWidth="1"/>
    <col min="4" max="4" width="9.625" style="2" customWidth="1"/>
    <col min="5" max="5" width="15.75" style="2" customWidth="1"/>
    <col min="6" max="6" width="9.625" style="2" customWidth="1"/>
    <col min="7" max="7" width="15.75" style="2" customWidth="1"/>
    <col min="8" max="8" width="9.625" style="2" customWidth="1"/>
    <col min="9" max="9" width="15.75" style="2" customWidth="1"/>
    <col min="10" max="10" width="7.75" style="2" hidden="1" customWidth="1"/>
    <col min="11" max="11" width="9.625" style="2" customWidth="1"/>
    <col min="12" max="12" width="9" style="2"/>
    <col min="13" max="13" width="10.625" style="2" bestFit="1" customWidth="1"/>
    <col min="14" max="16384" width="9" style="2"/>
  </cols>
  <sheetData>
    <row r="1" spans="2:13" ht="17.25" x14ac:dyDescent="0.15">
      <c r="B1" s="3" t="s">
        <v>20</v>
      </c>
    </row>
    <row r="2" spans="2:13" ht="18" customHeight="1" x14ac:dyDescent="0.15">
      <c r="B2" s="3"/>
    </row>
    <row r="3" spans="2:13" ht="18" customHeight="1" x14ac:dyDescent="0.15">
      <c r="B3" s="2" t="s">
        <v>2</v>
      </c>
    </row>
    <row r="4" spans="2:13" ht="18" customHeight="1" thickBot="1" x14ac:dyDescent="0.2">
      <c r="C4" s="60"/>
      <c r="D4" s="60"/>
      <c r="E4" s="60"/>
      <c r="F4" s="60"/>
      <c r="G4" s="50"/>
      <c r="H4" s="50"/>
      <c r="I4" s="60" t="s">
        <v>29</v>
      </c>
      <c r="J4" s="60"/>
      <c r="K4" s="60"/>
    </row>
    <row r="5" spans="2:13" ht="18" customHeight="1" x14ac:dyDescent="0.15">
      <c r="B5" s="67" t="s">
        <v>16</v>
      </c>
      <c r="C5" s="63" t="s">
        <v>25</v>
      </c>
      <c r="D5" s="64"/>
      <c r="E5" s="63" t="s">
        <v>26</v>
      </c>
      <c r="F5" s="64"/>
      <c r="G5" s="63" t="s">
        <v>32</v>
      </c>
      <c r="H5" s="64"/>
      <c r="I5" s="63" t="s">
        <v>34</v>
      </c>
      <c r="J5" s="65"/>
      <c r="K5" s="64"/>
    </row>
    <row r="6" spans="2:13" ht="18" customHeight="1" thickBot="1" x14ac:dyDescent="0.2">
      <c r="B6" s="62"/>
      <c r="C6" s="6" t="s">
        <v>0</v>
      </c>
      <c r="D6" s="7" t="s">
        <v>1</v>
      </c>
      <c r="E6" s="6" t="s">
        <v>0</v>
      </c>
      <c r="F6" s="7" t="s">
        <v>1</v>
      </c>
      <c r="G6" s="6" t="s">
        <v>0</v>
      </c>
      <c r="H6" s="7" t="s">
        <v>1</v>
      </c>
      <c r="I6" s="6" t="s">
        <v>0</v>
      </c>
      <c r="J6" s="12" t="s">
        <v>3</v>
      </c>
      <c r="K6" s="7" t="s">
        <v>1</v>
      </c>
      <c r="M6" s="9"/>
    </row>
    <row r="7" spans="2:13" ht="18" customHeight="1" x14ac:dyDescent="0.15">
      <c r="B7" s="10" t="s">
        <v>4</v>
      </c>
      <c r="C7" s="17">
        <v>6734012</v>
      </c>
      <c r="D7" s="48">
        <v>95.4</v>
      </c>
      <c r="E7" s="17">
        <v>7087731</v>
      </c>
      <c r="F7" s="18">
        <f>F8+F13+F19+F20</f>
        <v>95.4</v>
      </c>
      <c r="G7" s="19">
        <f>SUM(G8+G13+G19+G20)</f>
        <v>7210731</v>
      </c>
      <c r="H7" s="18">
        <f>H8+H13+H19+H20</f>
        <v>95.3</v>
      </c>
      <c r="I7" s="19">
        <f>SUM(I8+I13+I19+I20)</f>
        <v>7336928</v>
      </c>
      <c r="J7" s="20">
        <f t="shared" ref="J7:J20" si="0">I7/$I$36*100</f>
        <v>95.409579907640236</v>
      </c>
      <c r="K7" s="18">
        <f>K8+K13+K19+K20</f>
        <v>95.399999999999977</v>
      </c>
      <c r="M7" s="21"/>
    </row>
    <row r="8" spans="2:13" ht="18" customHeight="1" x14ac:dyDescent="0.15">
      <c r="B8" s="4" t="s">
        <v>5</v>
      </c>
      <c r="C8" s="23">
        <v>3068857</v>
      </c>
      <c r="D8" s="47">
        <v>43.5</v>
      </c>
      <c r="E8" s="23">
        <v>3244000</v>
      </c>
      <c r="F8" s="16">
        <f>SUM(F9:F12)</f>
        <v>43.699999999999996</v>
      </c>
      <c r="G8" s="24">
        <f>SUM(G9:G12)</f>
        <v>3306000</v>
      </c>
      <c r="H8" s="16">
        <f>SUM(H9:H12)</f>
        <v>43.70000000000001</v>
      </c>
      <c r="I8" s="24">
        <f>SUM(I9:I12)</f>
        <v>3451000</v>
      </c>
      <c r="J8" s="20">
        <f t="shared" si="0"/>
        <v>44.876883112559703</v>
      </c>
      <c r="K8" s="16">
        <f>SUM(K9:K12)</f>
        <v>44.9</v>
      </c>
      <c r="M8" s="26"/>
    </row>
    <row r="9" spans="2:13" ht="18" customHeight="1" x14ac:dyDescent="0.15">
      <c r="B9" s="4" t="s">
        <v>6</v>
      </c>
      <c r="C9" s="23">
        <v>88270</v>
      </c>
      <c r="D9" s="47">
        <v>1.3</v>
      </c>
      <c r="E9" s="23">
        <v>92000</v>
      </c>
      <c r="F9" s="16">
        <v>1.3</v>
      </c>
      <c r="G9" s="24">
        <v>93500</v>
      </c>
      <c r="H9" s="16">
        <v>1.2</v>
      </c>
      <c r="I9" s="24">
        <v>96000</v>
      </c>
      <c r="J9" s="20">
        <f t="shared" si="0"/>
        <v>1.2483862007550657</v>
      </c>
      <c r="K9" s="16">
        <f>ROUND(I9/$I$36*100,1)+0.1</f>
        <v>1.3</v>
      </c>
    </row>
    <row r="10" spans="2:13" ht="18" customHeight="1" x14ac:dyDescent="0.15">
      <c r="B10" s="4" t="s">
        <v>7</v>
      </c>
      <c r="C10" s="52">
        <v>2568148</v>
      </c>
      <c r="D10" s="47">
        <v>36.4</v>
      </c>
      <c r="E10" s="52">
        <v>2667000</v>
      </c>
      <c r="F10" s="16">
        <v>35.9</v>
      </c>
      <c r="G10" s="52">
        <v>2739500</v>
      </c>
      <c r="H10" s="16">
        <v>36.200000000000003</v>
      </c>
      <c r="I10" s="52">
        <v>2861000</v>
      </c>
      <c r="J10" s="20">
        <f t="shared" si="0"/>
        <v>37.204509587085859</v>
      </c>
      <c r="K10" s="16">
        <f t="shared" ref="K10:K19" si="1">ROUND(I10/$I$36*100,1)</f>
        <v>37.200000000000003</v>
      </c>
    </row>
    <row r="11" spans="2:13" ht="18" customHeight="1" x14ac:dyDescent="0.15">
      <c r="B11" s="4" t="s">
        <v>8</v>
      </c>
      <c r="C11" s="23">
        <v>176239</v>
      </c>
      <c r="D11" s="47">
        <v>2.5</v>
      </c>
      <c r="E11" s="23">
        <v>185000</v>
      </c>
      <c r="F11" s="16">
        <v>2.5</v>
      </c>
      <c r="G11" s="24">
        <v>193000</v>
      </c>
      <c r="H11" s="16">
        <v>2.6</v>
      </c>
      <c r="I11" s="24">
        <v>184000</v>
      </c>
      <c r="J11" s="20">
        <f t="shared" si="0"/>
        <v>2.3927402181138757</v>
      </c>
      <c r="K11" s="16">
        <f t="shared" si="1"/>
        <v>2.4</v>
      </c>
    </row>
    <row r="12" spans="2:13" ht="18" customHeight="1" x14ac:dyDescent="0.15">
      <c r="B12" s="4" t="s">
        <v>21</v>
      </c>
      <c r="C12" s="23">
        <v>236200</v>
      </c>
      <c r="D12" s="47">
        <v>3.3</v>
      </c>
      <c r="E12" s="23">
        <v>300000</v>
      </c>
      <c r="F12" s="16">
        <v>4</v>
      </c>
      <c r="G12" s="24">
        <v>280000</v>
      </c>
      <c r="H12" s="16">
        <v>3.7</v>
      </c>
      <c r="I12" s="24">
        <v>310000</v>
      </c>
      <c r="J12" s="20">
        <f t="shared" si="0"/>
        <v>4.0312471066048996</v>
      </c>
      <c r="K12" s="16">
        <f t="shared" si="1"/>
        <v>4</v>
      </c>
    </row>
    <row r="13" spans="2:13" ht="18" customHeight="1" x14ac:dyDescent="0.15">
      <c r="B13" s="4" t="s">
        <v>9</v>
      </c>
      <c r="C13" s="23">
        <v>3054068</v>
      </c>
      <c r="D13" s="47">
        <v>43.3</v>
      </c>
      <c r="E13" s="23">
        <v>3221731</v>
      </c>
      <c r="F13" s="16">
        <f>F14+F18</f>
        <v>43.3</v>
      </c>
      <c r="G13" s="25">
        <f>G14+G18</f>
        <v>3306731</v>
      </c>
      <c r="H13" s="16">
        <f>H14+H18</f>
        <v>43.699999999999996</v>
      </c>
      <c r="I13" s="25">
        <f>I14+I18</f>
        <v>3335928</v>
      </c>
      <c r="J13" s="20">
        <f t="shared" si="0"/>
        <v>43.380484186587964</v>
      </c>
      <c r="K13" s="16">
        <f>K14+K18</f>
        <v>43.399999999999991</v>
      </c>
      <c r="M13" s="21"/>
    </row>
    <row r="14" spans="2:13" ht="18" customHeight="1" x14ac:dyDescent="0.15">
      <c r="B14" s="4" t="s">
        <v>23</v>
      </c>
      <c r="C14" s="23">
        <v>3028337</v>
      </c>
      <c r="D14" s="47">
        <v>42.9</v>
      </c>
      <c r="E14" s="23">
        <v>3196000</v>
      </c>
      <c r="F14" s="16">
        <f>SUM(F15:F17)</f>
        <v>43</v>
      </c>
      <c r="G14" s="24">
        <f>SUM(G15:G17)</f>
        <v>3281000</v>
      </c>
      <c r="H14" s="16">
        <f>SUM(H15:H17)</f>
        <v>43.4</v>
      </c>
      <c r="I14" s="24">
        <f>SUM(I15:I17)</f>
        <v>3310000</v>
      </c>
      <c r="J14" s="20">
        <f t="shared" si="0"/>
        <v>43.043315880200701</v>
      </c>
      <c r="K14" s="16">
        <f>SUM(K15:K17)</f>
        <v>43.099999999999994</v>
      </c>
      <c r="M14" s="26"/>
    </row>
    <row r="15" spans="2:13" ht="18" customHeight="1" x14ac:dyDescent="0.15">
      <c r="B15" s="4" t="s">
        <v>10</v>
      </c>
      <c r="C15" s="27">
        <v>1434074</v>
      </c>
      <c r="D15" s="47">
        <v>20.3</v>
      </c>
      <c r="E15" s="27">
        <v>1455000</v>
      </c>
      <c r="F15" s="16">
        <v>19.600000000000001</v>
      </c>
      <c r="G15" s="28">
        <v>1484300</v>
      </c>
      <c r="H15" s="16">
        <v>19.600000000000001</v>
      </c>
      <c r="I15" s="28">
        <v>1528000</v>
      </c>
      <c r="J15" s="20">
        <f t="shared" si="0"/>
        <v>19.870147028684791</v>
      </c>
      <c r="K15" s="16">
        <f t="shared" si="1"/>
        <v>19.899999999999999</v>
      </c>
    </row>
    <row r="16" spans="2:13" ht="18" customHeight="1" x14ac:dyDescent="0.15">
      <c r="B16" s="4" t="s">
        <v>11</v>
      </c>
      <c r="C16" s="27">
        <v>1345265</v>
      </c>
      <c r="D16" s="47">
        <v>19.100000000000001</v>
      </c>
      <c r="E16" s="27">
        <v>1457000</v>
      </c>
      <c r="F16" s="16">
        <v>19.600000000000001</v>
      </c>
      <c r="G16" s="28">
        <v>1514200</v>
      </c>
      <c r="H16" s="16">
        <v>20</v>
      </c>
      <c r="I16" s="28">
        <v>1495000</v>
      </c>
      <c r="J16" s="20">
        <f t="shared" si="0"/>
        <v>19.441014272175238</v>
      </c>
      <c r="K16" s="16">
        <f t="shared" si="1"/>
        <v>19.399999999999999</v>
      </c>
    </row>
    <row r="17" spans="2:13" ht="18" customHeight="1" x14ac:dyDescent="0.15">
      <c r="B17" s="4" t="s">
        <v>12</v>
      </c>
      <c r="C17" s="23">
        <v>248998</v>
      </c>
      <c r="D17" s="47">
        <v>3.5</v>
      </c>
      <c r="E17" s="23">
        <v>284000</v>
      </c>
      <c r="F17" s="16">
        <v>3.8</v>
      </c>
      <c r="G17" s="24">
        <v>282500</v>
      </c>
      <c r="H17" s="16">
        <v>3.8</v>
      </c>
      <c r="I17" s="24">
        <v>287000</v>
      </c>
      <c r="J17" s="20">
        <f t="shared" si="0"/>
        <v>3.7321545793406652</v>
      </c>
      <c r="K17" s="16">
        <v>3.8</v>
      </c>
    </row>
    <row r="18" spans="2:13" ht="18" customHeight="1" x14ac:dyDescent="0.15">
      <c r="B18" s="4" t="s">
        <v>22</v>
      </c>
      <c r="C18" s="23">
        <v>25731</v>
      </c>
      <c r="D18" s="47">
        <v>0.4</v>
      </c>
      <c r="E18" s="23">
        <v>25731</v>
      </c>
      <c r="F18" s="16">
        <v>0.3</v>
      </c>
      <c r="G18" s="25">
        <v>25731</v>
      </c>
      <c r="H18" s="16">
        <v>0.3</v>
      </c>
      <c r="I18" s="25">
        <v>25928</v>
      </c>
      <c r="J18" s="20">
        <f t="shared" si="0"/>
        <v>0.33716830638726397</v>
      </c>
      <c r="K18" s="16">
        <f t="shared" si="1"/>
        <v>0.3</v>
      </c>
    </row>
    <row r="19" spans="2:13" ht="18" customHeight="1" x14ac:dyDescent="0.15">
      <c r="B19" s="4" t="s">
        <v>13</v>
      </c>
      <c r="C19" s="27">
        <v>109793</v>
      </c>
      <c r="D19" s="47">
        <v>1.5</v>
      </c>
      <c r="E19" s="27">
        <v>112000</v>
      </c>
      <c r="F19" s="16">
        <v>1.5</v>
      </c>
      <c r="G19" s="29">
        <v>118000</v>
      </c>
      <c r="H19" s="16">
        <v>1.6</v>
      </c>
      <c r="I19" s="29">
        <v>122000</v>
      </c>
      <c r="J19" s="20">
        <f t="shared" si="0"/>
        <v>1.5864907967928961</v>
      </c>
      <c r="K19" s="16">
        <f t="shared" si="1"/>
        <v>1.6</v>
      </c>
    </row>
    <row r="20" spans="2:13" ht="18" customHeight="1" thickBot="1" x14ac:dyDescent="0.2">
      <c r="B20" s="5" t="s">
        <v>14</v>
      </c>
      <c r="C20" s="54">
        <v>501294</v>
      </c>
      <c r="D20" s="55">
        <v>7.1</v>
      </c>
      <c r="E20" s="54">
        <v>510000</v>
      </c>
      <c r="F20" s="53">
        <v>6.8999999999999995</v>
      </c>
      <c r="G20" s="56">
        <v>480000</v>
      </c>
      <c r="H20" s="53">
        <v>6.3</v>
      </c>
      <c r="I20" s="56">
        <v>428000</v>
      </c>
      <c r="J20" s="57">
        <f t="shared" si="0"/>
        <v>5.5657218116996674</v>
      </c>
      <c r="K20" s="53">
        <v>5.5</v>
      </c>
    </row>
    <row r="21" spans="2:13" ht="18" customHeight="1" x14ac:dyDescent="0.15">
      <c r="B21" s="2" t="s">
        <v>24</v>
      </c>
    </row>
    <row r="22" spans="2:13" ht="18" customHeight="1" x14ac:dyDescent="0.15">
      <c r="C22" s="46"/>
    </row>
    <row r="23" spans="2:13" ht="18" customHeight="1" x14ac:dyDescent="0.15">
      <c r="C23" s="46"/>
    </row>
    <row r="24" spans="2:13" ht="18" customHeight="1" x14ac:dyDescent="0.15">
      <c r="C24" s="46"/>
    </row>
    <row r="25" spans="2:13" ht="18" customHeight="1" x14ac:dyDescent="0.15">
      <c r="C25" s="46"/>
    </row>
    <row r="26" spans="2:13" ht="18" customHeight="1" x14ac:dyDescent="0.15">
      <c r="B26" s="1"/>
    </row>
    <row r="27" spans="2:13" ht="18" customHeight="1" x14ac:dyDescent="0.15">
      <c r="B27" s="1"/>
    </row>
    <row r="28" spans="2:13" ht="18" customHeight="1" thickBot="1" x14ac:dyDescent="0.2">
      <c r="B28" s="1"/>
      <c r="E28" s="66"/>
      <c r="F28" s="66"/>
      <c r="G28" s="13"/>
      <c r="H28" s="13"/>
      <c r="I28" s="66" t="s">
        <v>29</v>
      </c>
      <c r="J28" s="66"/>
      <c r="K28" s="66"/>
    </row>
    <row r="29" spans="2:13" ht="18" customHeight="1" x14ac:dyDescent="0.15">
      <c r="B29" s="61" t="s">
        <v>16</v>
      </c>
      <c r="C29" s="68" t="s">
        <v>28</v>
      </c>
      <c r="D29" s="69"/>
      <c r="E29" s="70" t="s">
        <v>30</v>
      </c>
      <c r="F29" s="71"/>
      <c r="G29" s="63" t="s">
        <v>31</v>
      </c>
      <c r="H29" s="64"/>
      <c r="I29" s="70" t="str">
        <f>I5</f>
        <v>令和元年度</v>
      </c>
      <c r="J29" s="72"/>
      <c r="K29" s="71"/>
    </row>
    <row r="30" spans="2:13" ht="18" customHeight="1" thickBot="1" x14ac:dyDescent="0.2">
      <c r="B30" s="62"/>
      <c r="C30" s="6" t="s">
        <v>0</v>
      </c>
      <c r="D30" s="7" t="s">
        <v>1</v>
      </c>
      <c r="E30" s="6" t="s">
        <v>0</v>
      </c>
      <c r="F30" s="7" t="s">
        <v>1</v>
      </c>
      <c r="G30" s="6" t="s">
        <v>0</v>
      </c>
      <c r="H30" s="7" t="s">
        <v>1</v>
      </c>
      <c r="I30" s="6" t="s">
        <v>0</v>
      </c>
      <c r="J30" s="12" t="s">
        <v>3</v>
      </c>
      <c r="K30" s="7" t="s">
        <v>1</v>
      </c>
    </row>
    <row r="31" spans="2:13" ht="18" customHeight="1" x14ac:dyDescent="0.15">
      <c r="B31" s="10" t="s">
        <v>17</v>
      </c>
      <c r="C31" s="31">
        <v>323214</v>
      </c>
      <c r="D31" s="16">
        <f>C31/(C7+C31)*100</f>
        <v>4.5799015080429619</v>
      </c>
      <c r="E31" s="32">
        <f>SUM(E32:E32)</f>
        <v>342000</v>
      </c>
      <c r="F31" s="16">
        <v>4.5999999999999996</v>
      </c>
      <c r="G31" s="58">
        <v>352000</v>
      </c>
      <c r="H31" s="16">
        <v>4.7</v>
      </c>
      <c r="I31" s="15">
        <f>SUM(I32:I32)</f>
        <v>353000</v>
      </c>
      <c r="J31" s="30">
        <f>I31/$I$36*100</f>
        <v>4.5904200923597722</v>
      </c>
      <c r="K31" s="16">
        <f>ROUND(I31/$I$36*100,1)</f>
        <v>4.5999999999999996</v>
      </c>
      <c r="M31" s="26"/>
    </row>
    <row r="32" spans="2:13" ht="18" customHeight="1" x14ac:dyDescent="0.15">
      <c r="B32" s="4" t="s">
        <v>27</v>
      </c>
      <c r="C32" s="33">
        <v>323214</v>
      </c>
      <c r="D32" s="16">
        <f>C32/(C7+C31)*100</f>
        <v>4.5799015080429619</v>
      </c>
      <c r="E32" s="34">
        <f>SUM(E33:E34)</f>
        <v>342000</v>
      </c>
      <c r="F32" s="16">
        <v>4.5999999999999996</v>
      </c>
      <c r="G32" s="58">
        <v>352000</v>
      </c>
      <c r="H32" s="16">
        <v>4.7</v>
      </c>
      <c r="I32" s="22">
        <f>SUM(I33:I34)</f>
        <v>353000</v>
      </c>
      <c r="J32" s="30">
        <f>I32/$I$36*100</f>
        <v>4.5904200923597722</v>
      </c>
      <c r="K32" s="16">
        <f>ROUND(I32/$I$36*100,1)</f>
        <v>4.5999999999999996</v>
      </c>
      <c r="M32" s="21"/>
    </row>
    <row r="33" spans="2:13" ht="18" customHeight="1" x14ac:dyDescent="0.15">
      <c r="B33" s="4" t="s">
        <v>18</v>
      </c>
      <c r="C33" s="33">
        <v>183137</v>
      </c>
      <c r="D33" s="16">
        <f>C33/(C7+C31)*100</f>
        <v>2.5950281314499493</v>
      </c>
      <c r="E33" s="35">
        <v>190000</v>
      </c>
      <c r="F33" s="16">
        <v>2.6</v>
      </c>
      <c r="G33" s="58">
        <v>194000</v>
      </c>
      <c r="H33" s="16">
        <v>2.6</v>
      </c>
      <c r="I33" s="35">
        <v>201000</v>
      </c>
      <c r="J33" s="36">
        <f>I33/$I$36*100</f>
        <v>2.6138086078309186</v>
      </c>
      <c r="K33" s="16">
        <f>ROUND(I33/$I$36*100,1)</f>
        <v>2.6</v>
      </c>
    </row>
    <row r="34" spans="2:13" ht="18" customHeight="1" thickBot="1" x14ac:dyDescent="0.2">
      <c r="B34" s="5" t="s">
        <v>15</v>
      </c>
      <c r="C34" s="40">
        <v>140077</v>
      </c>
      <c r="D34" s="37">
        <f>C34/(C7+C31)*100</f>
        <v>1.9848733765930124</v>
      </c>
      <c r="E34" s="38">
        <v>152000</v>
      </c>
      <c r="F34" s="37">
        <v>2</v>
      </c>
      <c r="G34" s="59">
        <v>158000</v>
      </c>
      <c r="H34" s="37">
        <v>2.1</v>
      </c>
      <c r="I34" s="38">
        <v>152000</v>
      </c>
      <c r="J34" s="39">
        <f>I34/$I$36*100</f>
        <v>1.9766114845288538</v>
      </c>
      <c r="K34" s="37">
        <f>ROUND(I34/$I$36*100,1)</f>
        <v>2</v>
      </c>
    </row>
    <row r="35" spans="2:13" ht="24.75" customHeight="1" thickBot="1" x14ac:dyDescent="0.2">
      <c r="B35" s="8"/>
      <c r="C35" s="14"/>
      <c r="D35" s="42"/>
      <c r="F35" s="41"/>
      <c r="G35" s="51"/>
      <c r="H35" s="51"/>
    </row>
    <row r="36" spans="2:13" ht="18" customHeight="1" thickBot="1" x14ac:dyDescent="0.2">
      <c r="B36" s="11" t="s">
        <v>19</v>
      </c>
      <c r="C36" s="43">
        <f>SUM(C7+C31)</f>
        <v>7057226</v>
      </c>
      <c r="D36" s="44">
        <f>D7+D31</f>
        <v>99.979901508042971</v>
      </c>
      <c r="E36" s="43">
        <f>SUM(E7+E31)</f>
        <v>7429731</v>
      </c>
      <c r="F36" s="49">
        <f>F7+F31</f>
        <v>100</v>
      </c>
      <c r="G36" s="43">
        <f>SUM(G7+G31)</f>
        <v>7562731</v>
      </c>
      <c r="H36" s="49">
        <f>H7+H31</f>
        <v>100</v>
      </c>
      <c r="I36" s="43">
        <f>SUM(I7+I31)</f>
        <v>7689928</v>
      </c>
      <c r="J36" s="45"/>
      <c r="K36" s="44">
        <f>K7+K31</f>
        <v>99.999999999999972</v>
      </c>
      <c r="M36" s="21"/>
    </row>
    <row r="37" spans="2:13" ht="18" customHeight="1" x14ac:dyDescent="0.15">
      <c r="C37" s="46"/>
    </row>
    <row r="38" spans="2:13" ht="15.95" customHeight="1" x14ac:dyDescent="0.15"/>
    <row r="39" spans="2:13" x14ac:dyDescent="0.15">
      <c r="K39" s="2" t="s">
        <v>33</v>
      </c>
    </row>
    <row r="40" spans="2:13" x14ac:dyDescent="0.15">
      <c r="K40" s="21">
        <f>SUM(K9:K12)+SUM(K15:K17)+K18+K19+K20+K33+K34</f>
        <v>99.999999999999986</v>
      </c>
    </row>
  </sheetData>
  <mergeCells count="15">
    <mergeCell ref="I4:K4"/>
    <mergeCell ref="C4:D4"/>
    <mergeCell ref="E4:F4"/>
    <mergeCell ref="B29:B30"/>
    <mergeCell ref="E5:F5"/>
    <mergeCell ref="I5:K5"/>
    <mergeCell ref="E28:F28"/>
    <mergeCell ref="I28:K28"/>
    <mergeCell ref="C5:D5"/>
    <mergeCell ref="G5:H5"/>
    <mergeCell ref="B5:B6"/>
    <mergeCell ref="G29:H29"/>
    <mergeCell ref="C29:D29"/>
    <mergeCell ref="E29:F29"/>
    <mergeCell ref="I29:K29"/>
  </mergeCells>
  <phoneticPr fontId="3"/>
  <pageMargins left="0.47244094488188981" right="0.47244094488188981" top="0.98425196850393704" bottom="0.98425196850393704" header="0.51181102362204722" footer="0.62992125984251968"/>
  <pageSetup paperSize="9" orientation="landscape" horizontalDpi="300" verticalDpi="300" r:id="rId1"/>
  <headerFooter differentOddEven="1" scaleWithDoc="0" alignWithMargins="0">
    <oddHeader>&amp;C-  ９  -</oddHeader>
    <evenFooter>&amp;C-  10 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8-9歳入に占める市税状況（当初予算推移　R元年</vt:lpstr>
      <vt:lpstr>'8-9歳入に占める市税状況（当初予算推移　R元年'!Print_Area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2019-08-21T02:45:39Z</cp:lastPrinted>
  <dcterms:created xsi:type="dcterms:W3CDTF">2001-06-28T08:12:06Z</dcterms:created>
  <dcterms:modified xsi:type="dcterms:W3CDTF">2019-09-25T07:26:36Z</dcterms:modified>
</cp:coreProperties>
</file>