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xr:revisionPtr revIDLastSave="0" documentId="8_{9503B342-4CAE-44F9-8D10-06EE3F6CDF89}" xr6:coauthVersionLast="44" xr6:coauthVersionMax="44" xr10:uidLastSave="{00000000-0000-0000-0000-000000000000}"/>
  <bookViews>
    <workbookView xWindow="1560" yWindow="1275" windowWidth="23490" windowHeight="14925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P69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<sst xmlns="http://schemas.openxmlformats.org/spreadsheetml/2006/main" count="657" uniqueCount="176">
  <si>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</si>
  <si>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</si>
  <si>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</si>
  <si>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</si>
  <si>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</si>
  <si>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</si>
  <si>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</si>
  <si>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</si>
  <si>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</si>
  <si>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●</t>
    <phoneticPr fontId="3"/>
  </si>
  <si>
    <t>南瓜プリン</t>
  </si>
  <si>
    <t>しょうが</t>
  </si>
  <si>
    <t>●大豆</t>
    <phoneticPr fontId="3"/>
  </si>
  <si>
    <t>じゃがいも</t>
  </si>
  <si>
    <t>えのきたけ</t>
  </si>
  <si>
    <t>こまつな</t>
  </si>
  <si>
    <t>鶏肉</t>
  </si>
  <si>
    <t>カレールウ</t>
  </si>
  <si>
    <t>三温糖</t>
  </si>
  <si>
    <t>たまねぎ</t>
    <phoneticPr fontId="3"/>
  </si>
  <si>
    <t>青ピーマン</t>
  </si>
  <si>
    <t>豚肉</t>
  </si>
  <si>
    <t>サラダ油</t>
  </si>
  <si>
    <t>むぎ飯</t>
  </si>
  <si>
    <t>にんにく</t>
  </si>
  <si>
    <t>にんじん</t>
  </si>
  <si>
    <t>牛乳</t>
    <rPh sb="0" eb="2">
      <t>ギュウニュウ</t>
    </rPh>
    <phoneticPr fontId="3"/>
  </si>
  <si>
    <t>木</t>
    <rPh sb="0" eb="1">
      <t>モク</t>
    </rPh>
    <phoneticPr fontId="3"/>
  </si>
  <si>
    <t>マカロニ</t>
  </si>
  <si>
    <t>こんにゃく</t>
  </si>
  <si>
    <t>ごぼう</t>
  </si>
  <si>
    <t>ｇ</t>
    <phoneticPr fontId="3"/>
  </si>
  <si>
    <t>マヨネーズ</t>
  </si>
  <si>
    <t>パン粉</t>
  </si>
  <si>
    <t>ねぎ</t>
    <phoneticPr fontId="3"/>
  </si>
  <si>
    <t>●きゅうり</t>
  </si>
  <si>
    <t>大豆ペースト</t>
  </si>
  <si>
    <t>鶏卵</t>
  </si>
  <si>
    <t>小麦粉</t>
  </si>
  <si>
    <t>キャベツ</t>
  </si>
  <si>
    <t>みそ</t>
  </si>
  <si>
    <t>ハタハタ</t>
  </si>
  <si>
    <t>●さつまいも</t>
    <phoneticPr fontId="3"/>
  </si>
  <si>
    <t>白飯</t>
  </si>
  <si>
    <t>●だいこん</t>
    <phoneticPr fontId="3"/>
  </si>
  <si>
    <t>さつまあげ</t>
  </si>
  <si>
    <t>水</t>
    <rPh sb="0" eb="1">
      <t>スイ</t>
    </rPh>
    <phoneticPr fontId="3"/>
  </si>
  <si>
    <t>●</t>
    <phoneticPr fontId="3"/>
  </si>
  <si>
    <t>干ししいたけ</t>
  </si>
  <si>
    <t>片栗粉</t>
  </si>
  <si>
    <t>たけのこ</t>
  </si>
  <si>
    <t>もやし</t>
  </si>
  <si>
    <t>ロースハム　　</t>
  </si>
  <si>
    <t>ごま</t>
  </si>
  <si>
    <t>木綿豆腐</t>
  </si>
  <si>
    <t>ギョウザ</t>
  </si>
  <si>
    <t>ごま油</t>
  </si>
  <si>
    <t>大豆たんぱく</t>
  </si>
  <si>
    <t>火</t>
    <rPh sb="0" eb="1">
      <t>カ</t>
    </rPh>
    <phoneticPr fontId="3"/>
  </si>
  <si>
    <t>くるまふ</t>
    <phoneticPr fontId="3"/>
  </si>
  <si>
    <t>うすあげ</t>
  </si>
  <si>
    <t>れんこん</t>
  </si>
  <si>
    <t>りんご</t>
  </si>
  <si>
    <t>コーン</t>
  </si>
  <si>
    <t>●しいたけ</t>
    <phoneticPr fontId="3"/>
  </si>
  <si>
    <t>切り干し大根</t>
  </si>
  <si>
    <t>まぐろフレーク</t>
  </si>
  <si>
    <t>ｇ</t>
    <phoneticPr fontId="3"/>
  </si>
  <si>
    <t>さといも</t>
  </si>
  <si>
    <t>まいたけ</t>
  </si>
  <si>
    <t>昆布</t>
  </si>
  <si>
    <t>さば</t>
  </si>
  <si>
    <t>●</t>
    <phoneticPr fontId="3"/>
  </si>
  <si>
    <t>赤ピーマン</t>
  </si>
  <si>
    <t>糸かまぼこ</t>
  </si>
  <si>
    <t>ｇ</t>
    <phoneticPr fontId="3"/>
  </si>
  <si>
    <t>黄ピーマン</t>
  </si>
  <si>
    <t>焼き豚</t>
  </si>
  <si>
    <t>チャーハンライス</t>
  </si>
  <si>
    <t>わかめ</t>
  </si>
  <si>
    <t>●だいこん</t>
    <phoneticPr fontId="3"/>
  </si>
  <si>
    <t>あつあげ</t>
  </si>
  <si>
    <t>しお昆布</t>
  </si>
  <si>
    <t>うずら卵</t>
  </si>
  <si>
    <t>キャロットゼリー</t>
  </si>
  <si>
    <t>チーズ</t>
  </si>
  <si>
    <t>とうがん</t>
  </si>
  <si>
    <t>セロリ</t>
  </si>
  <si>
    <t>牛肉</t>
  </si>
  <si>
    <t>トマト</t>
  </si>
  <si>
    <t>●</t>
    <phoneticPr fontId="3"/>
  </si>
  <si>
    <t>バター</t>
  </si>
  <si>
    <t>マッシュルーム</t>
  </si>
  <si>
    <t>ベーコン</t>
  </si>
  <si>
    <t>チンゲンサイ</t>
  </si>
  <si>
    <t>絹ごし豆腐</t>
  </si>
  <si>
    <t>ｇ</t>
    <phoneticPr fontId="3"/>
  </si>
  <si>
    <t>ジャム</t>
  </si>
  <si>
    <t>さつまいも</t>
  </si>
  <si>
    <t>しめじ</t>
  </si>
  <si>
    <t>ヨーグルト</t>
  </si>
  <si>
    <t>オリーブ油</t>
  </si>
  <si>
    <t>食パン</t>
  </si>
  <si>
    <t>●かぼちゃ</t>
    <phoneticPr fontId="3"/>
  </si>
  <si>
    <t>米粉</t>
  </si>
  <si>
    <t>●ねぎ</t>
  </si>
  <si>
    <t>ししゃも</t>
  </si>
  <si>
    <t>たまねぎ</t>
    <phoneticPr fontId="3"/>
  </si>
  <si>
    <t>アーモンド</t>
  </si>
  <si>
    <t>生クリーム</t>
  </si>
  <si>
    <t>パイン缶</t>
  </si>
  <si>
    <t>ダイスゼリー</t>
  </si>
  <si>
    <t>みかん缶</t>
  </si>
  <si>
    <t>ハヤシルウ</t>
  </si>
  <si>
    <t>トマト水煮</t>
  </si>
  <si>
    <t>黄桃缶</t>
  </si>
  <si>
    <t>白玉粉</t>
  </si>
  <si>
    <t>めかぶ</t>
  </si>
  <si>
    <t>ひじき</t>
  </si>
  <si>
    <t>さくら麦飯</t>
  </si>
  <si>
    <t>●しいたけ</t>
    <phoneticPr fontId="3"/>
  </si>
  <si>
    <t>えだまめ</t>
  </si>
  <si>
    <t>さやいんげん</t>
  </si>
  <si>
    <t>目に良い献立</t>
    <rPh sb="0" eb="1">
      <t>メ</t>
    </rPh>
    <rPh sb="2" eb="3">
      <t>ヨ</t>
    </rPh>
    <rPh sb="4" eb="6">
      <t>コンダテ</t>
    </rPh>
    <phoneticPr fontId="3"/>
  </si>
  <si>
    <t>ｇ</t>
    <phoneticPr fontId="3"/>
  </si>
  <si>
    <t>かつおぶし</t>
  </si>
  <si>
    <t>さんま</t>
  </si>
  <si>
    <t>ブルーベリーゼリー</t>
  </si>
  <si>
    <t>ブロッコリー</t>
  </si>
  <si>
    <t>レモン</t>
  </si>
  <si>
    <t>海藻ミックス</t>
  </si>
  <si>
    <t>●</t>
    <phoneticPr fontId="3"/>
  </si>
  <si>
    <t>あさりむき身</t>
  </si>
  <si>
    <t>パセリ</t>
  </si>
  <si>
    <t>わかめふりけけ</t>
  </si>
  <si>
    <t>パプリカパウダー</t>
  </si>
  <si>
    <t>うどん</t>
  </si>
  <si>
    <t>青のり粉</t>
  </si>
  <si>
    <t>四方はべん</t>
  </si>
  <si>
    <t>Kcal</t>
    <phoneticPr fontId="3"/>
  </si>
  <si>
    <t>焼きかまぼこ</t>
  </si>
  <si>
    <t>はくさい</t>
  </si>
  <si>
    <t>春巻き</t>
  </si>
  <si>
    <t>たまねぎ</t>
    <phoneticPr fontId="3"/>
  </si>
  <si>
    <t>ワンタン</t>
  </si>
  <si>
    <t>たまねぎ</t>
    <phoneticPr fontId="3"/>
  </si>
  <si>
    <t>Kcal</t>
    <phoneticPr fontId="3"/>
  </si>
  <si>
    <t>茨城県献立</t>
    <rPh sb="0" eb="3">
      <t>イバラギケン</t>
    </rPh>
    <rPh sb="3" eb="5">
      <t>コンダテ</t>
    </rPh>
    <phoneticPr fontId="3"/>
  </si>
  <si>
    <t>しらたき</t>
  </si>
  <si>
    <t>うめびしお</t>
  </si>
  <si>
    <t>メロンゼリー</t>
  </si>
  <si>
    <t>だいこん</t>
  </si>
  <si>
    <t>●ローズマリー</t>
    <phoneticPr fontId="3"/>
  </si>
  <si>
    <t>●バジル</t>
    <phoneticPr fontId="3"/>
  </si>
  <si>
    <t>Kcal</t>
    <phoneticPr fontId="3"/>
  </si>
  <si>
    <t>にんじん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</si>
  <si>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</si>
  <si>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</si>
  <si>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</si>
  <si>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</si>
  <si>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</si>
  <si>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</si>
  <si>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</si>
  <si>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</si>
  <si>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</si>
  <si>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</si>
  <si>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</si>
  <si>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</si>
  <si>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</si>
  <si>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</si>
  <si>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</si>
  <si>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</si>
  <si>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</si>
  <si>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</si>
  <si>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野々市小学校給食センター</t>
    <rPh sb="0" eb="3">
      <t>ノノイチ</t>
    </rPh>
    <rPh sb="3" eb="6">
      <t>ショウガッコウ</t>
    </rPh>
    <rPh sb="6" eb="8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</si>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</sst>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vertical="center" shrinkToFit="1"/>
      <protection locked="0"/>
    </xf>
    <xf numFmtId="176" fontId="12" fillId="0" borderId="8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locked="0"/>
    </xf>
    <xf numFmtId="38" fontId="12" fillId="0" borderId="11" xfId="1" applyFont="1" applyFill="1" applyBorder="1" applyAlignment="1" applyProtection="1">
      <alignment horizontal="left" vertical="center" shrinkToFit="1"/>
      <protection hidden="1"/>
    </xf>
    <xf numFmtId="38" fontId="12" fillId="0" borderId="12" xfId="1" applyFont="1" applyFill="1" applyBorder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2" xfId="1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124</xdr:row>
      <xdr:rowOff>114418</xdr:rowOff>
    </xdr:from>
    <xdr:to>
      <xdr:col>15</xdr:col>
      <xdr:colOff>190500</xdr:colOff>
      <xdr:row>128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8209" y="21374218"/>
          <a:ext cx="1426841" cy="6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494827</xdr:colOff>
      <xdr:row>109</xdr:row>
      <xdr:rowOff>78700</xdr:rowOff>
    </xdr:from>
    <xdr:to>
      <xdr:col>15</xdr:col>
      <xdr:colOff>666749</xdr:colOff>
      <xdr:row>112</xdr:row>
      <xdr:rowOff>149049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402" y="18766750"/>
          <a:ext cx="1114897" cy="584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95250</xdr:colOff>
      <xdr:row>117</xdr:row>
      <xdr:rowOff>47625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0" y="2010727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5</xdr:col>
      <xdr:colOff>1119188</xdr:colOff>
      <xdr:row>45</xdr:row>
      <xdr:rowOff>47624</xdr:rowOff>
    </xdr:from>
    <xdr:ext cx="4869655" cy="58340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24413" y="7762874"/>
          <a:ext cx="4869655" cy="583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体育の日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28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475221</xdr:colOff>
      <xdr:row>68</xdr:row>
      <xdr:rowOff>206178</xdr:rowOff>
    </xdr:from>
    <xdr:ext cx="4954029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80446" y="11826678"/>
          <a:ext cx="4954029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即位礼正殿の儀</a:t>
          </a:r>
        </a:p>
      </xdr:txBody>
    </xdr:sp>
    <xdr:clientData/>
  </xdr:oneCellAnchor>
  <xdr:oneCellAnchor>
    <xdr:from>
      <xdr:col>2</xdr:col>
      <xdr:colOff>226219</xdr:colOff>
      <xdr:row>0</xdr:row>
      <xdr:rowOff>59531</xdr:rowOff>
    </xdr:from>
    <xdr:ext cx="654844" cy="654844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59531"/>
          <a:ext cx="654844" cy="654844"/>
        </a:xfrm>
        <a:prstGeom prst="rect">
          <a:avLst/>
        </a:prstGeom>
      </xdr:spPr>
    </xdr:pic>
    <xdr:clientData/>
  </xdr:oneCellAnchor>
  <xdr:oneCellAnchor>
    <xdr:from>
      <xdr:col>11</xdr:col>
      <xdr:colOff>309563</xdr:colOff>
      <xdr:row>0</xdr:row>
      <xdr:rowOff>166686</xdr:rowOff>
    </xdr:from>
    <xdr:ext cx="547689" cy="547689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213" y="166686"/>
          <a:ext cx="547689" cy="547689"/>
        </a:xfrm>
        <a:prstGeom prst="rect">
          <a:avLst/>
        </a:prstGeom>
      </xdr:spPr>
    </xdr:pic>
    <xdr:clientData/>
  </xdr:oneCellAnchor>
  <xdr:oneCellAnchor>
    <xdr:from>
      <xdr:col>14</xdr:col>
      <xdr:colOff>142873</xdr:colOff>
      <xdr:row>97</xdr:row>
      <xdr:rowOff>107155</xdr:rowOff>
    </xdr:from>
    <xdr:ext cx="666751" cy="666751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48" y="16737805"/>
          <a:ext cx="666751" cy="6667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19&#24180;&#24230;\10&#26376;\&#9733;&#32102;&#39135;&#31649;&#29702;2019(10&#26376;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一口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  <cell r="I27" t="str">
            <v>小松市献立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31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10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とりにくのこうそうパンこやき</v>
          </cell>
          <cell r="K63" t="str">
            <v>鶏肉の香草パン粉焼き</v>
          </cell>
        </row>
        <row r="77">
          <cell r="H77">
            <v>4</v>
          </cell>
          <cell r="I77">
            <v>5</v>
          </cell>
          <cell r="J77" t="str">
            <v>ごぼうサラダ</v>
          </cell>
          <cell r="K77" t="str">
            <v>ごぼうサラダ</v>
          </cell>
        </row>
        <row r="89">
          <cell r="H89">
            <v>5</v>
          </cell>
          <cell r="I89">
            <v>7</v>
          </cell>
          <cell r="J89" t="str">
            <v>みそしる</v>
          </cell>
          <cell r="K89" t="str">
            <v>みそ汁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9">
          <cell r="H119">
            <v>3</v>
          </cell>
          <cell r="I119">
            <v>4</v>
          </cell>
          <cell r="J119" t="str">
            <v>さばのうめに</v>
          </cell>
          <cell r="K119" t="str">
            <v>鯖の梅煮</v>
          </cell>
        </row>
        <row r="130">
          <cell r="H130">
            <v>4</v>
          </cell>
          <cell r="I130">
            <v>5</v>
          </cell>
          <cell r="J130" t="str">
            <v>にあい</v>
          </cell>
          <cell r="K130" t="str">
            <v>煮合い</v>
          </cell>
        </row>
        <row r="143">
          <cell r="H143">
            <v>5</v>
          </cell>
          <cell r="I143">
            <v>7</v>
          </cell>
          <cell r="J143" t="str">
            <v>けんちんじる</v>
          </cell>
          <cell r="K143" t="str">
            <v>けんちん汁</v>
          </cell>
        </row>
        <row r="161">
          <cell r="H161">
            <v>6</v>
          </cell>
          <cell r="I161">
            <v>8</v>
          </cell>
          <cell r="J161" t="str">
            <v>メロンゼリー</v>
          </cell>
          <cell r="K161" t="str">
            <v>メロンゼリー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3</v>
          </cell>
          <cell r="J174" t="str">
            <v>チンジャオロースーどん</v>
          </cell>
          <cell r="K174" t="str">
            <v>チンジャオロースー丼</v>
          </cell>
        </row>
        <row r="197">
          <cell r="H197">
            <v>4</v>
          </cell>
          <cell r="I197">
            <v>7</v>
          </cell>
          <cell r="J197" t="str">
            <v>ワンタンスープ</v>
          </cell>
          <cell r="K197" t="str">
            <v>ワンタンスープ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9">
          <cell r="H229">
            <v>3</v>
          </cell>
          <cell r="I229">
            <v>4</v>
          </cell>
          <cell r="J229" t="str">
            <v>はるまき</v>
          </cell>
          <cell r="K229" t="str">
            <v>春巻き</v>
          </cell>
        </row>
        <row r="233">
          <cell r="H233">
            <v>4</v>
          </cell>
          <cell r="I233">
            <v>5</v>
          </cell>
          <cell r="J233" t="str">
            <v>やさいのごまあえ</v>
          </cell>
          <cell r="K233" t="str">
            <v>やさいのごま和え</v>
          </cell>
        </row>
        <row r="246">
          <cell r="H246">
            <v>5</v>
          </cell>
          <cell r="I246">
            <v>7</v>
          </cell>
          <cell r="J246" t="str">
            <v>にくだんごのスープ</v>
          </cell>
          <cell r="K246" t="str">
            <v>肉団子のスープ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よかたはべんのいそべあげ</v>
          </cell>
          <cell r="K284" t="str">
            <v>四方はべんの磯辺あげ</v>
          </cell>
        </row>
        <row r="294">
          <cell r="H294">
            <v>4</v>
          </cell>
          <cell r="I294">
            <v>5</v>
          </cell>
          <cell r="J294" t="str">
            <v>ひじきとツナのいために</v>
          </cell>
          <cell r="K294" t="str">
            <v>ひじきとツナの炒め煮</v>
          </cell>
        </row>
        <row r="308">
          <cell r="H308">
            <v>5</v>
          </cell>
          <cell r="I308">
            <v>6</v>
          </cell>
          <cell r="J308" t="str">
            <v>かやくうどん</v>
          </cell>
          <cell r="K308" t="str">
            <v>かやくうどん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9">
          <cell r="H339">
            <v>3</v>
          </cell>
          <cell r="I339">
            <v>4</v>
          </cell>
          <cell r="J339" t="str">
            <v>タンドリーチキン</v>
          </cell>
          <cell r="K339" t="str">
            <v>タンドリーチキン</v>
          </cell>
        </row>
        <row r="352">
          <cell r="H352">
            <v>4</v>
          </cell>
          <cell r="I352">
            <v>5</v>
          </cell>
          <cell r="J352" t="str">
            <v>コールスローサラダ</v>
          </cell>
          <cell r="K352" t="str">
            <v>コールスローサラダ</v>
          </cell>
        </row>
        <row r="364">
          <cell r="H364">
            <v>5</v>
          </cell>
          <cell r="I364">
            <v>7</v>
          </cell>
          <cell r="J364" t="str">
            <v>クラムチャウダー</v>
          </cell>
          <cell r="K364" t="str">
            <v>クラムチャウダー</v>
          </cell>
        </row>
        <row r="384">
          <cell r="H384">
            <v>6</v>
          </cell>
          <cell r="I384">
            <v>9</v>
          </cell>
          <cell r="J384" t="str">
            <v>ふりかけ</v>
          </cell>
          <cell r="K384" t="str">
            <v>ふりかけ</v>
          </cell>
        </row>
        <row r="388">
          <cell r="H388">
            <v>1</v>
          </cell>
          <cell r="I388">
            <v>1</v>
          </cell>
          <cell r="J388" t="str">
            <v>むぎごはん</v>
          </cell>
          <cell r="K388" t="str">
            <v>麦ごはん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4">
          <cell r="H394">
            <v>3</v>
          </cell>
          <cell r="I394">
            <v>3</v>
          </cell>
          <cell r="J394" t="str">
            <v>カレー</v>
          </cell>
          <cell r="K394" t="str">
            <v>カレー</v>
          </cell>
        </row>
        <row r="419">
          <cell r="H419">
            <v>4</v>
          </cell>
          <cell r="I419">
            <v>5</v>
          </cell>
          <cell r="J419" t="str">
            <v>かいそうサラダ</v>
          </cell>
          <cell r="K419" t="str">
            <v>海藻サラダ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9">
          <cell r="H449">
            <v>3</v>
          </cell>
          <cell r="I449">
            <v>4</v>
          </cell>
          <cell r="J449" t="str">
            <v>サンマのかばやき</v>
          </cell>
          <cell r="K449" t="str">
            <v>サンマのかば焼き</v>
          </cell>
        </row>
        <row r="462">
          <cell r="H462">
            <v>4</v>
          </cell>
          <cell r="I462">
            <v>5</v>
          </cell>
          <cell r="J462" t="str">
            <v>ブロッコリーのおかかあえ</v>
          </cell>
          <cell r="K462" t="str">
            <v>ブロッコリーのおかか和え</v>
          </cell>
        </row>
        <row r="471">
          <cell r="H471">
            <v>5</v>
          </cell>
          <cell r="I471">
            <v>7</v>
          </cell>
          <cell r="J471" t="str">
            <v>かきたまじる</v>
          </cell>
          <cell r="K471" t="str">
            <v>かき玉汁</v>
          </cell>
        </row>
        <row r="486">
          <cell r="H486">
            <v>6</v>
          </cell>
          <cell r="I486">
            <v>8</v>
          </cell>
          <cell r="J486" t="str">
            <v>ブルーベリーゼリー</v>
          </cell>
          <cell r="K486" t="str">
            <v>ブルーベリーゼリー</v>
          </cell>
        </row>
        <row r="498">
          <cell r="H498">
            <v>1</v>
          </cell>
          <cell r="I498">
            <v>1</v>
          </cell>
          <cell r="J498" t="str">
            <v>こぎつねごはん</v>
          </cell>
          <cell r="K498" t="str">
            <v>こぎつねごはん</v>
          </cell>
        </row>
        <row r="512">
          <cell r="H512">
            <v>2</v>
          </cell>
          <cell r="I512">
            <v>2</v>
          </cell>
          <cell r="J512" t="str">
            <v>牛乳</v>
          </cell>
          <cell r="K512" t="str">
            <v>牛乳</v>
          </cell>
        </row>
        <row r="515">
          <cell r="H515">
            <v>3</v>
          </cell>
          <cell r="I515">
            <v>4</v>
          </cell>
          <cell r="J515" t="str">
            <v>ぶたにくとれんこんのてりあえ</v>
          </cell>
          <cell r="K515" t="str">
            <v>豚肉とれんこんの照り和え</v>
          </cell>
        </row>
        <row r="529">
          <cell r="J529" t="str">
            <v/>
          </cell>
          <cell r="K529" t="str">
            <v/>
          </cell>
        </row>
        <row r="533">
          <cell r="H533">
            <v>4</v>
          </cell>
          <cell r="I533">
            <v>7</v>
          </cell>
          <cell r="J533" t="str">
            <v>しらたまどうふのみそしる</v>
          </cell>
          <cell r="K533" t="str">
            <v>白玉豆腐のみそ汁</v>
          </cell>
        </row>
        <row r="608">
          <cell r="H608">
            <v>1</v>
          </cell>
          <cell r="I608">
            <v>1</v>
          </cell>
          <cell r="J608" t="str">
            <v>むぎごはん</v>
          </cell>
          <cell r="K608" t="str">
            <v>麦ごはん</v>
          </cell>
        </row>
        <row r="612">
          <cell r="H612">
            <v>3</v>
          </cell>
          <cell r="I612">
            <v>3</v>
          </cell>
          <cell r="J612" t="str">
            <v>ハヤシライス</v>
          </cell>
          <cell r="K612" t="str">
            <v>ハヤシライス</v>
          </cell>
        </row>
        <row r="634">
          <cell r="H634">
            <v>2</v>
          </cell>
          <cell r="I634">
            <v>2</v>
          </cell>
          <cell r="J634" t="str">
            <v>牛乳</v>
          </cell>
          <cell r="K634" t="str">
            <v>牛乳</v>
          </cell>
        </row>
        <row r="637">
          <cell r="H637">
            <v>4</v>
          </cell>
          <cell r="I637">
            <v>8</v>
          </cell>
          <cell r="J637" t="str">
            <v>フルーツのゼリーあえ</v>
          </cell>
          <cell r="K637" t="str">
            <v>フルーツのゼリー和え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9">
          <cell r="H669">
            <v>3</v>
          </cell>
          <cell r="I669">
            <v>4</v>
          </cell>
          <cell r="J669" t="str">
            <v>てづくりハンバーグ</v>
          </cell>
          <cell r="K669" t="str">
            <v>手作りハンバーグ</v>
          </cell>
        </row>
        <row r="686">
          <cell r="H686">
            <v>4</v>
          </cell>
          <cell r="I686">
            <v>5</v>
          </cell>
          <cell r="J686" t="str">
            <v>アーモンドサラダ</v>
          </cell>
          <cell r="K686" t="str">
            <v>アーモンドサラダ</v>
          </cell>
        </row>
        <row r="700">
          <cell r="H700">
            <v>5</v>
          </cell>
          <cell r="I700">
            <v>7</v>
          </cell>
          <cell r="J700" t="str">
            <v>じゃがいもとわかめのみそしる</v>
          </cell>
          <cell r="K700" t="str">
            <v>じゃがいもとわかめのみそ汁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ししゃものごまあげ</v>
          </cell>
          <cell r="K724" t="str">
            <v>ししゃものごま揚げ</v>
          </cell>
        </row>
        <row r="734">
          <cell r="H734">
            <v>4</v>
          </cell>
          <cell r="I734">
            <v>5</v>
          </cell>
          <cell r="J734" t="str">
            <v>きりぼしだいこんのサラダ</v>
          </cell>
          <cell r="K734" t="str">
            <v>切干大根のサラダ</v>
          </cell>
        </row>
        <row r="749">
          <cell r="H749">
            <v>5</v>
          </cell>
          <cell r="I749">
            <v>7</v>
          </cell>
          <cell r="J749" t="str">
            <v>とんじる</v>
          </cell>
          <cell r="K749" t="str">
            <v>豚汁</v>
          </cell>
        </row>
        <row r="750">
          <cell r="K750" t="str">
            <v/>
          </cell>
        </row>
        <row r="751">
          <cell r="K751" t="str">
            <v/>
          </cell>
        </row>
        <row r="752">
          <cell r="K752" t="str">
            <v/>
          </cell>
        </row>
        <row r="753">
          <cell r="K753" t="str">
            <v/>
          </cell>
        </row>
        <row r="754">
          <cell r="K754" t="str">
            <v/>
          </cell>
        </row>
        <row r="755">
          <cell r="K755" t="str">
            <v/>
          </cell>
        </row>
        <row r="756">
          <cell r="K756" t="str">
            <v/>
          </cell>
        </row>
        <row r="757">
          <cell r="K757" t="str">
            <v/>
          </cell>
        </row>
        <row r="758">
          <cell r="K758" t="str">
            <v/>
          </cell>
        </row>
        <row r="759">
          <cell r="K759" t="str">
            <v/>
          </cell>
        </row>
        <row r="773">
          <cell r="H773">
            <v>1</v>
          </cell>
          <cell r="I773">
            <v>1</v>
          </cell>
          <cell r="J773" t="str">
            <v>ミルクしょくパン</v>
          </cell>
          <cell r="K773" t="str">
            <v>ミルク食パン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9">
          <cell r="H779">
            <v>3</v>
          </cell>
          <cell r="I779">
            <v>4</v>
          </cell>
          <cell r="J779" t="str">
            <v>かぼちゃとさつまいものグラタン</v>
          </cell>
          <cell r="K779" t="str">
            <v>かぼちゃとさつまいものグラタン</v>
          </cell>
        </row>
        <row r="797">
          <cell r="H797">
            <v>4</v>
          </cell>
          <cell r="I797">
            <v>7</v>
          </cell>
          <cell r="J797" t="str">
            <v>たまごスープ</v>
          </cell>
          <cell r="K797" t="str">
            <v>たまごスープ</v>
          </cell>
        </row>
        <row r="814">
          <cell r="H814">
            <v>5</v>
          </cell>
          <cell r="I814">
            <v>9</v>
          </cell>
          <cell r="J814" t="str">
            <v>ジャム</v>
          </cell>
          <cell r="K814" t="str">
            <v>ジャム</v>
          </cell>
        </row>
        <row r="816">
          <cell r="H816">
            <v>6</v>
          </cell>
          <cell r="I816">
            <v>8</v>
          </cell>
          <cell r="J816" t="str">
            <v>ヨーグルト</v>
          </cell>
          <cell r="K816" t="str">
            <v>ヨーグルト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3</v>
          </cell>
          <cell r="J833" t="str">
            <v>トマトタコライス(にく・やさい)</v>
          </cell>
          <cell r="K833" t="str">
            <v>トマトタコライス(肉・野菜)</v>
          </cell>
        </row>
        <row r="864">
          <cell r="H864">
            <v>4</v>
          </cell>
          <cell r="I864">
            <v>7</v>
          </cell>
          <cell r="J864" t="str">
            <v>こまつなととうがんのスープ</v>
          </cell>
          <cell r="K864" t="str">
            <v>小松菜と冬瓜のスープ</v>
          </cell>
        </row>
        <row r="879">
          <cell r="H879">
            <v>5</v>
          </cell>
          <cell r="I879">
            <v>8</v>
          </cell>
          <cell r="J879" t="str">
            <v>キャロットゼリー</v>
          </cell>
          <cell r="K879" t="str">
            <v>キャロットゼリー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さんみやき</v>
          </cell>
          <cell r="K943" t="str">
            <v>三味焼き</v>
          </cell>
        </row>
        <row r="954">
          <cell r="H954">
            <v>4</v>
          </cell>
          <cell r="I954">
            <v>5</v>
          </cell>
          <cell r="J954" t="str">
            <v>キャベツのこんぶあえ</v>
          </cell>
          <cell r="K954" t="str">
            <v>キャベツの昆布和え</v>
          </cell>
        </row>
        <row r="962">
          <cell r="H962">
            <v>5</v>
          </cell>
          <cell r="I962">
            <v>6</v>
          </cell>
          <cell r="J962" t="str">
            <v>にくおでん</v>
          </cell>
          <cell r="K962" t="str">
            <v>肉おでん</v>
          </cell>
        </row>
        <row r="993">
          <cell r="H993">
            <v>1</v>
          </cell>
          <cell r="I993">
            <v>1</v>
          </cell>
          <cell r="J993" t="str">
            <v>チャーハン</v>
          </cell>
          <cell r="K993" t="str">
            <v>チャーハン</v>
          </cell>
        </row>
        <row r="1010">
          <cell r="H1010">
            <v>2</v>
          </cell>
          <cell r="I1010">
            <v>2</v>
          </cell>
          <cell r="J1010" t="str">
            <v>牛乳</v>
          </cell>
          <cell r="K1010" t="str">
            <v>牛乳</v>
          </cell>
        </row>
        <row r="1012">
          <cell r="H1012">
            <v>3</v>
          </cell>
          <cell r="I1012">
            <v>4</v>
          </cell>
          <cell r="J1012" t="str">
            <v>とりにくとやさいのチリソース</v>
          </cell>
          <cell r="K1012" t="str">
            <v>鶏肉と野菜のチリソース</v>
          </cell>
        </row>
        <row r="1033">
          <cell r="H1033">
            <v>4</v>
          </cell>
          <cell r="I1033">
            <v>7</v>
          </cell>
          <cell r="J1033" t="str">
            <v>わかめスープ</v>
          </cell>
          <cell r="K1033" t="str">
            <v>わかめスープ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0">
          <cell r="H1050">
            <v>2</v>
          </cell>
          <cell r="I1050">
            <v>2</v>
          </cell>
          <cell r="J1050" t="str">
            <v>牛乳</v>
          </cell>
          <cell r="K1050" t="str">
            <v>牛乳</v>
          </cell>
        </row>
        <row r="1052">
          <cell r="H1052">
            <v>3</v>
          </cell>
          <cell r="I1052">
            <v>4</v>
          </cell>
          <cell r="J1052" t="str">
            <v>さばのみそに</v>
          </cell>
          <cell r="K1052" t="str">
            <v>鯖のみそ煮</v>
          </cell>
        </row>
        <row r="1063">
          <cell r="H1063">
            <v>4</v>
          </cell>
          <cell r="I1063">
            <v>5</v>
          </cell>
          <cell r="J1063" t="str">
            <v>はりはりあえ</v>
          </cell>
          <cell r="K1063" t="str">
            <v>はりはり和え</v>
          </cell>
        </row>
        <row r="1077">
          <cell r="H1077">
            <v>5</v>
          </cell>
          <cell r="I1077">
            <v>7</v>
          </cell>
          <cell r="J1077" t="str">
            <v>いもっこじる</v>
          </cell>
          <cell r="K1077" t="str">
            <v>いもっこ汁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とりにくのおいだれやき</v>
          </cell>
          <cell r="K1108" t="str">
            <v>鶏肉の美味だれ焼き</v>
          </cell>
        </row>
        <row r="1124">
          <cell r="H1124">
            <v>4</v>
          </cell>
          <cell r="I1124">
            <v>5</v>
          </cell>
          <cell r="J1124" t="str">
            <v>レンコンサラダ</v>
          </cell>
          <cell r="K1124" t="str">
            <v>レンコンサラダ</v>
          </cell>
        </row>
        <row r="1137">
          <cell r="H1137">
            <v>5</v>
          </cell>
          <cell r="I1137">
            <v>7</v>
          </cell>
          <cell r="J1137" t="str">
            <v>ふとあげのみそしる</v>
          </cell>
          <cell r="K1137" t="str">
            <v>麩と揚げのみそ汁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4">
          <cell r="H1164">
            <v>3</v>
          </cell>
          <cell r="I1164">
            <v>4</v>
          </cell>
          <cell r="J1164" t="str">
            <v>あげギョーザ</v>
          </cell>
          <cell r="K1164" t="str">
            <v>揚げギョーザ</v>
          </cell>
        </row>
        <row r="1168">
          <cell r="H1168">
            <v>4</v>
          </cell>
          <cell r="I1168">
            <v>5</v>
          </cell>
          <cell r="J1168" t="str">
            <v>ナムル</v>
          </cell>
          <cell r="K1168" t="str">
            <v>ナムル</v>
          </cell>
        </row>
        <row r="1181">
          <cell r="H1181">
            <v>5</v>
          </cell>
          <cell r="I1181">
            <v>6</v>
          </cell>
          <cell r="J1181" t="str">
            <v>マーボーどうふ</v>
          </cell>
          <cell r="K1181" t="str">
            <v>麻婆豆腐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J1218" t="str">
            <v>ハタハタのフライ</v>
          </cell>
          <cell r="K1218" t="str">
            <v>ハタハタのフライ</v>
          </cell>
        </row>
        <row r="1228">
          <cell r="H1228">
            <v>4</v>
          </cell>
          <cell r="I1228">
            <v>5</v>
          </cell>
          <cell r="J1228" t="str">
            <v>タルタルサラダ</v>
          </cell>
          <cell r="K1228" t="str">
            <v>タルタルサラダ</v>
          </cell>
        </row>
        <row r="1239">
          <cell r="H1239">
            <v>5</v>
          </cell>
          <cell r="I1239">
            <v>7</v>
          </cell>
          <cell r="J1239" t="str">
            <v>さつまじる</v>
          </cell>
          <cell r="K1239" t="str">
            <v>さつま汁</v>
          </cell>
        </row>
        <row r="1268">
          <cell r="H1268">
            <v>1</v>
          </cell>
          <cell r="I1268">
            <v>1</v>
          </cell>
          <cell r="J1268" t="str">
            <v>ターメリックむぎライス</v>
          </cell>
          <cell r="K1268" t="str">
            <v>ターメリック麦ライス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3</v>
          </cell>
          <cell r="J1273" t="str">
            <v>だいずのキーマカレー</v>
          </cell>
          <cell r="K1273" t="str">
            <v>大豆のキーマカレー</v>
          </cell>
        </row>
        <row r="1292">
          <cell r="H1292">
            <v>4</v>
          </cell>
          <cell r="I1292">
            <v>7</v>
          </cell>
          <cell r="J1292" t="str">
            <v>ペイザンヌスープ</v>
          </cell>
          <cell r="K1292" t="str">
            <v>ペイザンヌスープ</v>
          </cell>
        </row>
        <row r="1307">
          <cell r="H1307">
            <v>5</v>
          </cell>
          <cell r="I1307">
            <v>8</v>
          </cell>
          <cell r="J1307" t="str">
            <v>かぼちゃプリン</v>
          </cell>
          <cell r="K1307" t="str">
            <v>かぼちゃプリン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643.87889999999982</v>
          </cell>
          <cell r="X7">
            <v>27.801534999999994</v>
          </cell>
          <cell r="Z7">
            <v>18.33569</v>
          </cell>
        </row>
        <row r="8">
          <cell r="U8">
            <v>678.90700000000015</v>
          </cell>
          <cell r="X8">
            <v>28.023600000000002</v>
          </cell>
          <cell r="Z8">
            <v>19.407</v>
          </cell>
        </row>
        <row r="9">
          <cell r="U9">
            <v>620.94759999999974</v>
          </cell>
          <cell r="X9">
            <v>24.324460000000006</v>
          </cell>
          <cell r="Z9">
            <v>18.344250000000006</v>
          </cell>
        </row>
        <row r="10">
          <cell r="U10">
            <v>644.75060000000008</v>
          </cell>
          <cell r="X10">
            <v>21.865259999999992</v>
          </cell>
          <cell r="Z10">
            <v>22.218849999999996</v>
          </cell>
        </row>
        <row r="11">
          <cell r="U11">
            <v>643.58699999999976</v>
          </cell>
          <cell r="X11">
            <v>26.161899999999996</v>
          </cell>
          <cell r="Z11">
            <v>18.835100000000001</v>
          </cell>
        </row>
        <row r="12">
          <cell r="U12">
            <v>666.91599999999971</v>
          </cell>
          <cell r="X12">
            <v>28.201340000000002</v>
          </cell>
          <cell r="Z12">
            <v>20.014539999999997</v>
          </cell>
        </row>
        <row r="13">
          <cell r="U13">
            <v>678.84919999999988</v>
          </cell>
          <cell r="X13">
            <v>19.718220000000009</v>
          </cell>
          <cell r="Z13">
            <v>19.594349999999999</v>
          </cell>
        </row>
        <row r="14">
          <cell r="U14">
            <v>707.27799999999979</v>
          </cell>
          <cell r="X14">
            <v>24.955400000000001</v>
          </cell>
          <cell r="Z14">
            <v>23.4207</v>
          </cell>
        </row>
        <row r="15">
          <cell r="U15">
            <v>713.00399999999991</v>
          </cell>
          <cell r="X15">
            <v>32.086800000000011</v>
          </cell>
          <cell r="Z15">
            <v>19.679500000000001</v>
          </cell>
        </row>
        <row r="17">
          <cell r="U17">
            <v>746.78920000000005</v>
          </cell>
          <cell r="X17">
            <v>19.281319999999994</v>
          </cell>
          <cell r="Z17">
            <v>22.643049999999999</v>
          </cell>
        </row>
        <row r="18">
          <cell r="U18">
            <v>675.56799999999998</v>
          </cell>
          <cell r="X18">
            <v>27.097150000000006</v>
          </cell>
          <cell r="Z18">
            <v>20.746059999999989</v>
          </cell>
        </row>
        <row r="19">
          <cell r="U19">
            <v>684.17319999999984</v>
          </cell>
          <cell r="X19">
            <v>27.825979999999994</v>
          </cell>
          <cell r="Z19">
            <v>23.404249999999998</v>
          </cell>
        </row>
        <row r="20">
          <cell r="U20">
            <v>615.55659999999989</v>
          </cell>
          <cell r="X20">
            <v>23.69736</v>
          </cell>
          <cell r="Z20">
            <v>23.713850000000004</v>
          </cell>
        </row>
        <row r="21">
          <cell r="U21">
            <v>687.00360000000001</v>
          </cell>
          <cell r="X21">
            <v>26.828960000000009</v>
          </cell>
          <cell r="Z21">
            <v>21.212850000000007</v>
          </cell>
        </row>
        <row r="23">
          <cell r="U23">
            <v>635.85699999999986</v>
          </cell>
          <cell r="X23">
            <v>27.126700000000003</v>
          </cell>
          <cell r="Z23">
            <v>18.571800000000003</v>
          </cell>
        </row>
        <row r="24">
          <cell r="U24">
            <v>610.3535999999998</v>
          </cell>
          <cell r="X24">
            <v>23.085110000000004</v>
          </cell>
          <cell r="Z24">
            <v>19.206349999999997</v>
          </cell>
        </row>
        <row r="25">
          <cell r="U25">
            <v>650.04539999999986</v>
          </cell>
          <cell r="X25">
            <v>27.43199000000001</v>
          </cell>
          <cell r="Z25">
            <v>19.638580000000001</v>
          </cell>
        </row>
        <row r="26">
          <cell r="U26">
            <v>642.82539999999972</v>
          </cell>
          <cell r="X26">
            <v>28.502739999999999</v>
          </cell>
          <cell r="Z26">
            <v>19.231499999999997</v>
          </cell>
        </row>
        <row r="27">
          <cell r="U27">
            <v>684.13639999999998</v>
          </cell>
          <cell r="X27">
            <v>27.756540000000012</v>
          </cell>
          <cell r="Z27">
            <v>22.4939</v>
          </cell>
        </row>
        <row r="28">
          <cell r="U28">
            <v>655.59677999999985</v>
          </cell>
          <cell r="X28">
            <v>23.065917999999993</v>
          </cell>
          <cell r="Z28">
            <v>20.260370000000005</v>
          </cell>
        </row>
        <row r="29">
          <cell r="U29">
            <v>687.46659999999986</v>
          </cell>
          <cell r="X29">
            <v>27.231159999999999</v>
          </cell>
          <cell r="Z29">
            <v>16.547749999999997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D5" zoomScaleNormal="100" zoomScaleSheetLayoutView="100" workbookViewId="0">
      <selection activeCell="G15" sqref="G15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2.37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2" customHeight="1" x14ac:dyDescent="0.4">
      <c r="A1" s="4"/>
      <c r="B1" s="63"/>
      <c r="C1" s="62"/>
      <c r="D1" s="61"/>
      <c r="E1" s="60">
        <f>[1]作成!B1</f>
        <v>10</v>
      </c>
      <c r="F1" s="59" t="s">
        <v>175</v>
      </c>
      <c r="G1" s="58"/>
      <c r="H1" s="58"/>
      <c r="I1" s="9"/>
      <c r="J1" s="5"/>
      <c r="K1" s="5"/>
      <c r="L1" s="5"/>
      <c r="M1" s="5"/>
      <c r="N1" s="67" t="s">
        <v>174</v>
      </c>
      <c r="O1" s="67"/>
      <c r="P1" s="67"/>
      <c r="Q1" s="57"/>
      <c r="R1" s="5" t="s">
        <v>173</v>
      </c>
      <c r="S1" s="4"/>
    </row>
    <row r="2" spans="1:19" ht="13.5" customHeight="1" x14ac:dyDescent="0.4">
      <c r="A2" s="68" t="s">
        <v>172</v>
      </c>
      <c r="B2" s="68" t="s">
        <v>171</v>
      </c>
      <c r="C2" s="71" t="s">
        <v>170</v>
      </c>
      <c r="D2" s="72"/>
      <c r="E2" s="72"/>
      <c r="F2" s="73"/>
      <c r="G2" s="77" t="s">
        <v>169</v>
      </c>
      <c r="H2" s="78"/>
      <c r="I2" s="79"/>
      <c r="J2" s="77" t="s">
        <v>168</v>
      </c>
      <c r="K2" s="78"/>
      <c r="L2" s="79"/>
      <c r="M2" s="77" t="s">
        <v>167</v>
      </c>
      <c r="N2" s="78"/>
      <c r="O2" s="79"/>
      <c r="P2" s="64" t="s">
        <v>166</v>
      </c>
      <c r="Q2" s="64"/>
      <c r="R2" s="5" t="s">
        <v>90</v>
      </c>
      <c r="S2" s="4"/>
    </row>
    <row r="3" spans="1:19" ht="13.5" customHeight="1" x14ac:dyDescent="0.4">
      <c r="A3" s="69"/>
      <c r="B3" s="69"/>
      <c r="C3" s="74"/>
      <c r="D3" s="75"/>
      <c r="E3" s="75"/>
      <c r="F3" s="76"/>
      <c r="G3" s="80"/>
      <c r="H3" s="81"/>
      <c r="I3" s="82"/>
      <c r="J3" s="80"/>
      <c r="K3" s="81"/>
      <c r="L3" s="82"/>
      <c r="M3" s="80"/>
      <c r="N3" s="81"/>
      <c r="O3" s="82"/>
      <c r="P3" s="64" t="s">
        <v>165</v>
      </c>
      <c r="Q3" s="64"/>
      <c r="R3" s="5" t="s">
        <v>90</v>
      </c>
      <c r="S3" s="4"/>
    </row>
    <row r="4" spans="1:19" ht="13.5" customHeight="1" x14ac:dyDescent="0.4">
      <c r="A4" s="69"/>
      <c r="B4" s="69"/>
      <c r="C4" s="65" t="s">
        <v>164</v>
      </c>
      <c r="D4" s="92" t="s">
        <v>163</v>
      </c>
      <c r="E4" s="94" t="s">
        <v>162</v>
      </c>
      <c r="F4" s="95"/>
      <c r="G4" s="98" t="s">
        <v>161</v>
      </c>
      <c r="H4" s="99"/>
      <c r="I4" s="100"/>
      <c r="J4" s="104" t="s">
        <v>160</v>
      </c>
      <c r="K4" s="105"/>
      <c r="L4" s="106"/>
      <c r="M4" s="110" t="s">
        <v>159</v>
      </c>
      <c r="N4" s="111"/>
      <c r="O4" s="112"/>
      <c r="P4" s="64" t="s">
        <v>158</v>
      </c>
      <c r="Q4" s="64"/>
      <c r="R4" s="5" t="s">
        <v>47</v>
      </c>
      <c r="S4" s="4"/>
    </row>
    <row r="5" spans="1:19" ht="13.5" customHeight="1" x14ac:dyDescent="0.4">
      <c r="A5" s="70"/>
      <c r="B5" s="70"/>
      <c r="C5" s="66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64" t="s">
        <v>157</v>
      </c>
      <c r="Q5" s="64"/>
      <c r="R5" s="5" t="s">
        <v>47</v>
      </c>
      <c r="S5" s="4"/>
    </row>
    <row r="6" spans="1:19" ht="17.25" hidden="1" customHeight="1" x14ac:dyDescent="0.4">
      <c r="A6" s="126" t="str">
        <f>IF([1]人数!$F12=0," ",[1]人数!$F12)</f>
        <v xml:space="preserve"> </v>
      </c>
      <c r="B6" s="129" t="s">
        <v>7</v>
      </c>
      <c r="C6" s="132" t="str">
        <f>IF(ISERROR(VLOOKUP(1,[1]作成!$H$3:$K$57,3,FALSE))," ",VLOOKUP(1,[1]作成!$H$3:$K$57,3,FALSE))</f>
        <v xml:space="preserve"> </v>
      </c>
      <c r="D6" s="135" t="str">
        <f>IF(ISERROR(VLOOKUP(2,[1]作成!$H$3:$K$57,4,FALSE))," ",VLOOKUP(2,[1]作成!$H$3:$K$57,4,FALSE))</f>
        <v xml:space="preserve"> </v>
      </c>
      <c r="E6" s="138" t="str">
        <f>IF(ISERROR(VLOOKUP(3,[1]作成!$H$3:$K$57,3,FALSE))," ",VLOOKUP(3,[1]作成!$H$3:$K$57,3,FALSE))</f>
        <v xml:space="preserve"> </v>
      </c>
      <c r="F6" s="139"/>
      <c r="G6" s="56"/>
      <c r="H6" s="54"/>
      <c r="I6" s="55"/>
      <c r="J6" s="56"/>
      <c r="K6" s="54"/>
      <c r="L6" s="55"/>
      <c r="M6" s="54"/>
      <c r="N6" s="54"/>
      <c r="O6" s="54"/>
      <c r="P6" s="16" t="str">
        <f>IF([1]計算!U6=0," ",[1]計算!U6)</f>
        <v xml:space="preserve"> </v>
      </c>
      <c r="Q6" s="20" t="s">
        <v>154</v>
      </c>
      <c r="S6" s="83" t="s">
        <v>156</v>
      </c>
    </row>
    <row r="7" spans="1:19" ht="17.25" hidden="1" customHeight="1" x14ac:dyDescent="0.4">
      <c r="A7" s="127"/>
      <c r="B7" s="130"/>
      <c r="C7" s="133"/>
      <c r="D7" s="136"/>
      <c r="E7" s="85" t="str">
        <f>IF(ISERROR(VLOOKUP(4,[1]作成!$H$3:$K$57,3,FALSE))," ",VLOOKUP(4,[1]作成!$H$3:$K$57,3,FALSE))</f>
        <v xml:space="preserve"> </v>
      </c>
      <c r="F7" s="86"/>
      <c r="G7" s="51"/>
      <c r="H7" s="50"/>
      <c r="I7" s="53"/>
      <c r="J7" s="51"/>
      <c r="K7" s="50"/>
      <c r="L7" s="53"/>
      <c r="M7" s="50"/>
      <c r="N7" s="50"/>
      <c r="O7" s="50"/>
      <c r="P7" s="16" t="str">
        <f>IF([1]計算!X6=0," ",[1]計算!X6)</f>
        <v xml:space="preserve"> </v>
      </c>
      <c r="Q7" s="15" t="s">
        <v>124</v>
      </c>
      <c r="S7" s="83"/>
    </row>
    <row r="8" spans="1:19" ht="17.25" hidden="1" customHeight="1" x14ac:dyDescent="0.4">
      <c r="A8" s="127"/>
      <c r="B8" s="130"/>
      <c r="C8" s="133"/>
      <c r="D8" s="136"/>
      <c r="E8" s="85" t="str">
        <f>IF(ISERROR(VLOOKUP(5,[1]作成!$H$3:$K$57,3,FALSE))," ",VLOOKUP(5,[1]作成!$H$3:$K$57,3,FALSE))</f>
        <v xml:space="preserve"> </v>
      </c>
      <c r="F8" s="86"/>
      <c r="G8" s="51"/>
      <c r="H8" s="50"/>
      <c r="I8" s="53"/>
      <c r="J8" s="51"/>
      <c r="K8" s="50"/>
      <c r="L8" s="17"/>
      <c r="M8" s="50"/>
      <c r="N8" s="50"/>
      <c r="O8" s="18"/>
      <c r="P8" s="16" t="str">
        <f>IF([1]計算!Z6=0," ",[1]計算!Z6)</f>
        <v xml:space="preserve"> </v>
      </c>
      <c r="Q8" s="15" t="s">
        <v>5</v>
      </c>
      <c r="S8" s="83"/>
    </row>
    <row r="9" spans="1:19" ht="17.25" hidden="1" customHeight="1" x14ac:dyDescent="0.4">
      <c r="A9" s="128"/>
      <c r="B9" s="131"/>
      <c r="C9" s="134"/>
      <c r="D9" s="137"/>
      <c r="E9" s="52" t="str">
        <f>IF(ISERROR(VLOOKUP(6,[1]作成!$H$3:$K$57,3,FALSE))," ",VLOOKUP(6,[1]作成!$H$3:$K$57,3,FALSE))</f>
        <v xml:space="preserve"> </v>
      </c>
      <c r="F9" s="52" t="str">
        <f>IF(ISERROR(VLOOKUP(7,[1]作成!$H$3:$K$57,3,FALSE))," ",VLOOKUP(7,[1]作成!$H$3:$K$57,3,FALSE))</f>
        <v xml:space="preserve"> </v>
      </c>
      <c r="G9" s="51"/>
      <c r="H9" s="50"/>
      <c r="I9" s="17"/>
      <c r="J9" s="51"/>
      <c r="K9" s="50"/>
      <c r="L9" s="17"/>
      <c r="M9" s="50"/>
      <c r="N9" s="50"/>
      <c r="O9" s="18"/>
      <c r="P9" s="87" t="str">
        <f>IF([1]人数!I12=0," ",[1]人数!I12)</f>
        <v xml:space="preserve"> </v>
      </c>
      <c r="Q9" s="88"/>
      <c r="S9" s="83"/>
    </row>
    <row r="10" spans="1:19" ht="17.25" customHeight="1" x14ac:dyDescent="0.4">
      <c r="A10" s="89">
        <f>IF([1]人数!$F13=0," ",[1]人数!$F13)</f>
        <v>1</v>
      </c>
      <c r="B10" s="142" t="s">
        <v>58</v>
      </c>
      <c r="C10" s="116" t="str">
        <f>IF(ISERROR(VLOOKUP(1,[1]作成!$H$58:$K$112,3,FALSE))," ",VLOOKUP(1,[1]作成!$H$58:$K$112,3,FALSE))</f>
        <v>ごはん</v>
      </c>
      <c r="D10" s="119" t="str">
        <f>IF(ISERROR(VLOOKUP(2,[1]作成!$H$58:$K$112,4,FALSE))," ",VLOOKUP(2,[1]作成!$H$58:$K$112,4,FALSE))</f>
        <v>牛乳</v>
      </c>
      <c r="E10" s="122" t="str">
        <f>IF(ISERROR(VLOOKUP(3,[1]作成!$H$58:$K$112,3,FALSE))," ",VLOOKUP(3,[1]作成!$H$58:$K$112,3,FALSE))</f>
        <v>とりにくのこうそうパンこやき</v>
      </c>
      <c r="F10" s="123"/>
      <c r="G10" s="37" t="s">
        <v>26</v>
      </c>
      <c r="H10" s="36" t="s">
        <v>40</v>
      </c>
      <c r="I10" s="36"/>
      <c r="J10" s="37" t="s">
        <v>155</v>
      </c>
      <c r="K10" s="36" t="s">
        <v>30</v>
      </c>
      <c r="L10" s="35" t="s">
        <v>14</v>
      </c>
      <c r="M10" s="36" t="s">
        <v>43</v>
      </c>
      <c r="N10" s="36" t="s">
        <v>101</v>
      </c>
      <c r="O10" s="35"/>
      <c r="P10" s="30">
        <f>IF([1]計算!U7=0," ",[1]計算!U7)</f>
        <v>643.87889999999982</v>
      </c>
      <c r="Q10" s="34" t="s">
        <v>154</v>
      </c>
      <c r="R10" s="5" t="s">
        <v>0</v>
      </c>
      <c r="S10" s="84"/>
    </row>
    <row r="11" spans="1:19" ht="17.25" customHeight="1" x14ac:dyDescent="0.4">
      <c r="A11" s="90"/>
      <c r="B11" s="142"/>
      <c r="C11" s="117"/>
      <c r="D11" s="120"/>
      <c r="E11" s="124" t="str">
        <f>IF(ISERROR(VLOOKUP(4,[1]作成!$H$58:$K$112,3,FALSE))," ",VLOOKUP(4,[1]作成!$H$58:$K$112,3,FALSE))</f>
        <v>ごぼうサラダ</v>
      </c>
      <c r="F11" s="125"/>
      <c r="G11" s="33" t="s">
        <v>16</v>
      </c>
      <c r="H11" s="32" t="s">
        <v>79</v>
      </c>
      <c r="I11" s="42"/>
      <c r="J11" s="33" t="s">
        <v>24</v>
      </c>
      <c r="K11" s="32" t="s">
        <v>35</v>
      </c>
      <c r="L11" s="31" t="s">
        <v>105</v>
      </c>
      <c r="M11" s="32" t="s">
        <v>18</v>
      </c>
      <c r="N11" s="32" t="s">
        <v>32</v>
      </c>
      <c r="O11" s="31"/>
      <c r="P11" s="30">
        <f>IF([1]計算!X7=0," ",[1]計算!X7)</f>
        <v>27.801534999999994</v>
      </c>
      <c r="Q11" s="29" t="s">
        <v>31</v>
      </c>
      <c r="R11" s="5" t="s">
        <v>47</v>
      </c>
      <c r="S11" s="84"/>
    </row>
    <row r="12" spans="1:19" ht="17.25" customHeight="1" x14ac:dyDescent="0.4">
      <c r="A12" s="90"/>
      <c r="B12" s="142"/>
      <c r="C12" s="117"/>
      <c r="D12" s="120"/>
      <c r="E12" s="124" t="str">
        <f>IF(ISERROR(VLOOKUP(5,[1]作成!$H$58:$K$112,3,FALSE))," ",VLOOKUP(5,[1]作成!$H$58:$K$112,3,FALSE))</f>
        <v>みそしる</v>
      </c>
      <c r="F12" s="125"/>
      <c r="G12" s="33" t="s">
        <v>81</v>
      </c>
      <c r="H12" s="32"/>
      <c r="I12" s="42"/>
      <c r="J12" s="33" t="s">
        <v>153</v>
      </c>
      <c r="K12" s="32" t="s">
        <v>63</v>
      </c>
      <c r="L12" s="31"/>
      <c r="M12" s="32" t="s">
        <v>33</v>
      </c>
      <c r="N12" s="32"/>
      <c r="O12" s="46"/>
      <c r="P12" s="30">
        <f>IF([1]計算!Z7=0," ",[1]計算!Z7)</f>
        <v>18.33569</v>
      </c>
      <c r="Q12" s="29" t="s">
        <v>75</v>
      </c>
      <c r="R12" s="5" t="s">
        <v>0</v>
      </c>
      <c r="S12" s="84"/>
    </row>
    <row r="13" spans="1:19" ht="17.25" customHeight="1" x14ac:dyDescent="0.4">
      <c r="A13" s="91"/>
      <c r="B13" s="142"/>
      <c r="C13" s="118"/>
      <c r="D13" s="121"/>
      <c r="E13" s="28" t="str">
        <f>IF(ISERROR(VLOOKUP(6,[1]作成!$H$58:$K$112,3,FALSE))," ",VLOOKUP(6,[1]作成!$H$58:$K$112,3,FALSE))</f>
        <v xml:space="preserve"> </v>
      </c>
      <c r="F13" s="27" t="str">
        <f>IF(ISERROR(VLOOKUP(7,[1]作成!$H$58:$K$112,3,FALSE))," ",VLOOKUP(7,[1]作成!$H$58:$K$112,3,FALSE))</f>
        <v xml:space="preserve"> </v>
      </c>
      <c r="G13" s="26" t="s">
        <v>36</v>
      </c>
      <c r="H13" s="25"/>
      <c r="I13" s="39"/>
      <c r="J13" s="26" t="s">
        <v>152</v>
      </c>
      <c r="K13" s="25" t="s">
        <v>145</v>
      </c>
      <c r="L13" s="24"/>
      <c r="M13" s="25" t="s">
        <v>13</v>
      </c>
      <c r="N13" s="25"/>
      <c r="O13" s="45"/>
      <c r="P13" s="140"/>
      <c r="Q13" s="141"/>
      <c r="R13" s="5" t="s">
        <v>47</v>
      </c>
      <c r="S13" s="84"/>
    </row>
    <row r="14" spans="1:19" ht="17.25" customHeight="1" x14ac:dyDescent="0.4">
      <c r="A14" s="89">
        <f>IF([1]人数!$F14=0," ",[1]人数!$F14)</f>
        <v>2</v>
      </c>
      <c r="B14" s="142" t="s">
        <v>46</v>
      </c>
      <c r="C14" s="116" t="str">
        <f>IF(ISERROR(VLOOKUP(1,[1]作成!$H$113:$K$167,3,FALSE))," ",VLOOKUP(1,[1]作成!$H$113:$K$167,3,FALSE))</f>
        <v>ごはん</v>
      </c>
      <c r="D14" s="119" t="str">
        <f>IF(ISERROR(VLOOKUP(2,[1]作成!$H$113:$K$167,4,FALSE))," ",VLOOKUP(2,[1]作成!$H$113:$K$167,4,FALSE))</f>
        <v>牛乳</v>
      </c>
      <c r="E14" s="122" t="str">
        <f>IF(ISERROR(VLOOKUP(3,[1]作成!$H$113:$K$167,3,FALSE))," ",VLOOKUP(3,[1]作成!$H$113:$K$167,3,FALSE))</f>
        <v>さばのうめに</v>
      </c>
      <c r="F14" s="123"/>
      <c r="G14" s="37" t="s">
        <v>26</v>
      </c>
      <c r="H14" s="36" t="s">
        <v>60</v>
      </c>
      <c r="I14" s="47"/>
      <c r="J14" s="37" t="s">
        <v>25</v>
      </c>
      <c r="K14" s="36" t="s">
        <v>61</v>
      </c>
      <c r="L14" s="35" t="s">
        <v>151</v>
      </c>
      <c r="M14" s="36" t="s">
        <v>18</v>
      </c>
      <c r="N14" s="36" t="s">
        <v>56</v>
      </c>
      <c r="O14" s="47"/>
      <c r="P14" s="30">
        <f>IF([1]計算!U8=0," ",[1]計算!U8)</f>
        <v>678.90700000000015</v>
      </c>
      <c r="Q14" s="34" t="s">
        <v>146</v>
      </c>
      <c r="R14" s="5" t="s">
        <v>72</v>
      </c>
      <c r="S14" s="84"/>
    </row>
    <row r="15" spans="1:19" ht="17.25" customHeight="1" x14ac:dyDescent="0.4">
      <c r="A15" s="90"/>
      <c r="B15" s="142"/>
      <c r="C15" s="117"/>
      <c r="D15" s="120"/>
      <c r="E15" s="124" t="str">
        <f>IF(ISERROR(VLOOKUP(4,[1]作成!$H$113:$K$167,3,FALSE))," ",VLOOKUP(4,[1]作成!$H$113:$K$167,3,FALSE))</f>
        <v>にあい</v>
      </c>
      <c r="F15" s="125"/>
      <c r="G15" s="33" t="s">
        <v>71</v>
      </c>
      <c r="H15" s="32" t="s">
        <v>54</v>
      </c>
      <c r="I15" s="46"/>
      <c r="J15" s="33" t="s">
        <v>11</v>
      </c>
      <c r="K15" s="32" t="s">
        <v>30</v>
      </c>
      <c r="L15" s="31"/>
      <c r="M15" s="32" t="s">
        <v>68</v>
      </c>
      <c r="N15" s="32"/>
      <c r="O15" s="46"/>
      <c r="P15" s="30">
        <f>IF([1]計算!X8=0," ",[1]計算!X8)</f>
        <v>28.023600000000002</v>
      </c>
      <c r="Q15" s="29" t="s">
        <v>75</v>
      </c>
      <c r="R15" s="5" t="s">
        <v>47</v>
      </c>
      <c r="S15" s="84"/>
    </row>
    <row r="16" spans="1:19" ht="17.25" customHeight="1" x14ac:dyDescent="0.4">
      <c r="A16" s="90"/>
      <c r="B16" s="142"/>
      <c r="C16" s="117"/>
      <c r="D16" s="120"/>
      <c r="E16" s="124" t="str">
        <f>IF(ISERROR(VLOOKUP(5,[1]作成!$H$113:$K$167,3,FALSE))," ",VLOOKUP(5,[1]作成!$H$113:$K$167,3,FALSE))</f>
        <v>けんちんじる</v>
      </c>
      <c r="F16" s="125"/>
      <c r="G16" s="33" t="s">
        <v>45</v>
      </c>
      <c r="H16" s="32"/>
      <c r="I16" s="46"/>
      <c r="J16" s="33" t="s">
        <v>105</v>
      </c>
      <c r="K16" s="32" t="s">
        <v>48</v>
      </c>
      <c r="L16" s="46"/>
      <c r="M16" s="32" t="s">
        <v>150</v>
      </c>
      <c r="N16" s="32"/>
      <c r="O16" s="46"/>
      <c r="P16" s="30">
        <f>IF([1]計算!Z8=0," ",[1]計算!Z8)</f>
        <v>19.407</v>
      </c>
      <c r="Q16" s="29" t="s">
        <v>5</v>
      </c>
      <c r="R16" s="5" t="s">
        <v>0</v>
      </c>
      <c r="S16" s="84"/>
    </row>
    <row r="17" spans="1:19" ht="17.25" customHeight="1" x14ac:dyDescent="0.4">
      <c r="A17" s="91"/>
      <c r="B17" s="142"/>
      <c r="C17" s="118"/>
      <c r="D17" s="121"/>
      <c r="E17" s="28" t="str">
        <f>IF(ISERROR(VLOOKUP(6,[1]作成!$H$113:$K$167,3,FALSE))," ",VLOOKUP(6,[1]作成!$H$113:$K$167,3,FALSE))</f>
        <v>メロンゼリー</v>
      </c>
      <c r="F17" s="27" t="str">
        <f>IF(ISERROR(VLOOKUP(7,[1]作成!$H$113:$K$167,3,FALSE))," ",VLOOKUP(7,[1]作成!$H$113:$K$167,3,FALSE))</f>
        <v xml:space="preserve"> </v>
      </c>
      <c r="G17" s="26" t="s">
        <v>16</v>
      </c>
      <c r="H17" s="25"/>
      <c r="I17" s="45"/>
      <c r="J17" s="26" t="s">
        <v>149</v>
      </c>
      <c r="K17" s="25" t="s">
        <v>148</v>
      </c>
      <c r="L17" s="45"/>
      <c r="M17" s="25" t="s">
        <v>22</v>
      </c>
      <c r="N17" s="25"/>
      <c r="O17" s="45"/>
      <c r="P17" s="140" t="s">
        <v>147</v>
      </c>
      <c r="Q17" s="141"/>
      <c r="R17" s="5" t="s">
        <v>47</v>
      </c>
      <c r="S17" s="84"/>
    </row>
    <row r="18" spans="1:19" ht="17.25" customHeight="1" x14ac:dyDescent="0.4">
      <c r="A18" s="89">
        <f>IF([1]人数!$F15=0," ",[1]人数!$F15)</f>
        <v>3</v>
      </c>
      <c r="B18" s="142" t="s">
        <v>27</v>
      </c>
      <c r="C18" s="116" t="str">
        <f>IF(ISERROR(VLOOKUP(1,[1]作成!$H$168:$K$222,3,FALSE))," ",VLOOKUP(1,[1]作成!$H$168:$K$222,3,FALSE))</f>
        <v>ごはん</v>
      </c>
      <c r="D18" s="119" t="str">
        <f>IF(ISERROR(VLOOKUP(2,[1]作成!$H$168:$K$222,4,FALSE))," ",VLOOKUP(2,[1]作成!$H$168:$K$222,4,FALSE))</f>
        <v>牛乳</v>
      </c>
      <c r="E18" s="122" t="str">
        <f>IF(ISERROR(VLOOKUP(3,[1]作成!$H$168:$K$222,3,FALSE))," ",VLOOKUP(3,[1]作成!$H$168:$K$222,3,FALSE))</f>
        <v>チンジャオロースーどん</v>
      </c>
      <c r="F18" s="123"/>
      <c r="G18" s="33" t="s">
        <v>26</v>
      </c>
      <c r="H18" s="32"/>
      <c r="I18" s="46"/>
      <c r="J18" s="33" t="s">
        <v>25</v>
      </c>
      <c r="K18" s="32" t="s">
        <v>50</v>
      </c>
      <c r="L18" s="31" t="s">
        <v>105</v>
      </c>
      <c r="M18" s="32" t="s">
        <v>49</v>
      </c>
      <c r="N18" s="32" t="s">
        <v>56</v>
      </c>
      <c r="O18" s="49"/>
      <c r="P18" s="30">
        <f>IF([1]計算!U9=0," ",[1]計算!U9)</f>
        <v>620.94759999999974</v>
      </c>
      <c r="Q18" s="34" t="s">
        <v>146</v>
      </c>
      <c r="R18" s="5" t="s">
        <v>90</v>
      </c>
      <c r="S18" s="4"/>
    </row>
    <row r="19" spans="1:19" ht="17.25" customHeight="1" x14ac:dyDescent="0.4">
      <c r="A19" s="90"/>
      <c r="B19" s="142"/>
      <c r="C19" s="117"/>
      <c r="D19" s="120"/>
      <c r="E19" s="124" t="str">
        <f>IF(ISERROR(VLOOKUP(4,[1]作成!$H$168:$K$222,3,FALSE))," ",VLOOKUP(4,[1]作成!$H$168:$K$222,3,FALSE))</f>
        <v>ワンタンスープ</v>
      </c>
      <c r="F19" s="125"/>
      <c r="G19" s="33" t="s">
        <v>21</v>
      </c>
      <c r="H19" s="32"/>
      <c r="I19" s="46"/>
      <c r="J19" s="33" t="s">
        <v>20</v>
      </c>
      <c r="K19" s="32" t="s">
        <v>145</v>
      </c>
      <c r="L19" s="46" t="s">
        <v>14</v>
      </c>
      <c r="M19" s="32" t="s">
        <v>18</v>
      </c>
      <c r="N19" s="32"/>
      <c r="O19" s="49"/>
      <c r="P19" s="30">
        <f>IF([1]計算!X9=0," ",[1]計算!X9)</f>
        <v>24.324460000000006</v>
      </c>
      <c r="Q19" s="29" t="s">
        <v>75</v>
      </c>
      <c r="R19" s="5" t="s">
        <v>9</v>
      </c>
      <c r="S19" s="4"/>
    </row>
    <row r="20" spans="1:19" ht="17.25" customHeight="1" x14ac:dyDescent="0.4">
      <c r="A20" s="90"/>
      <c r="B20" s="142"/>
      <c r="C20" s="117"/>
      <c r="D20" s="120"/>
      <c r="E20" s="124" t="str">
        <f>IF(ISERROR(VLOOKUP(5,[1]作成!$H$168:$K$222,3,FALSE))," ",VLOOKUP(5,[1]作成!$H$168:$K$222,3,FALSE))</f>
        <v xml:space="preserve"> </v>
      </c>
      <c r="F20" s="125"/>
      <c r="G20" s="33" t="s">
        <v>16</v>
      </c>
      <c r="H20" s="32"/>
      <c r="I20" s="46"/>
      <c r="J20" s="33" t="s">
        <v>73</v>
      </c>
      <c r="K20" s="32" t="s">
        <v>24</v>
      </c>
      <c r="L20" s="46"/>
      <c r="M20" s="32" t="s">
        <v>144</v>
      </c>
      <c r="N20" s="32"/>
      <c r="O20" s="49"/>
      <c r="P20" s="30">
        <f>IF([1]計算!Z9=0," ",[1]計算!Z9)</f>
        <v>18.344250000000006</v>
      </c>
      <c r="Q20" s="29" t="s">
        <v>75</v>
      </c>
      <c r="R20" s="5" t="s">
        <v>9</v>
      </c>
      <c r="S20" s="4"/>
    </row>
    <row r="21" spans="1:19" ht="17.25" customHeight="1" x14ac:dyDescent="0.4">
      <c r="A21" s="91"/>
      <c r="B21" s="142"/>
      <c r="C21" s="118"/>
      <c r="D21" s="121"/>
      <c r="E21" s="28" t="str">
        <f>IF(ISERROR(VLOOKUP(6,[1]作成!$H$168:$K$222,3,FALSE))," ",VLOOKUP(6,[1]作成!$H$168:$K$222,3,FALSE))</f>
        <v xml:space="preserve"> </v>
      </c>
      <c r="F21" s="27" t="str">
        <f>IF(ISERROR(VLOOKUP(7,[1]作成!$H$168:$K$222,3,FALSE))," ",VLOOKUP(7,[1]作成!$H$168:$K$222,3,FALSE))</f>
        <v xml:space="preserve"> </v>
      </c>
      <c r="G21" s="33" t="s">
        <v>95</v>
      </c>
      <c r="H21" s="32"/>
      <c r="I21" s="46"/>
      <c r="J21" s="33" t="s">
        <v>15</v>
      </c>
      <c r="K21" s="32" t="s">
        <v>11</v>
      </c>
      <c r="L21" s="46"/>
      <c r="M21" s="32" t="s">
        <v>22</v>
      </c>
      <c r="N21" s="42"/>
      <c r="O21" s="49"/>
      <c r="P21" s="140"/>
      <c r="Q21" s="141"/>
      <c r="R21" s="5" t="s">
        <v>72</v>
      </c>
      <c r="S21" s="4"/>
    </row>
    <row r="22" spans="1:19" ht="17.25" customHeight="1" x14ac:dyDescent="0.4">
      <c r="A22" s="89">
        <f>IF([1]人数!$F16=0," ",[1]人数!$F16)</f>
        <v>4</v>
      </c>
      <c r="B22" s="142" t="s">
        <v>8</v>
      </c>
      <c r="C22" s="116" t="str">
        <f>IF(ISERROR(VLOOKUP(1,[1]作成!$H$223:$K$277,3,FALSE))," ",VLOOKUP(1,[1]作成!$H$223:$K$277,3,FALSE))</f>
        <v>ごはん</v>
      </c>
      <c r="D22" s="119" t="str">
        <f>IF(ISERROR(VLOOKUP(2,[1]作成!$H$223:$K$277,4,FALSE))," ",VLOOKUP(2,[1]作成!$H$223:$K$277,4,FALSE))</f>
        <v>牛乳</v>
      </c>
      <c r="E22" s="122" t="str">
        <f>IF(ISERROR(VLOOKUP(3,[1]作成!$H$223:$K$277,3,FALSE))," ",VLOOKUP(3,[1]作成!$H$223:$K$277,3,FALSE))</f>
        <v>はるまき</v>
      </c>
      <c r="F22" s="123"/>
      <c r="G22" s="37" t="s">
        <v>26</v>
      </c>
      <c r="H22" s="36" t="s">
        <v>57</v>
      </c>
      <c r="I22" s="47"/>
      <c r="J22" s="37" t="s">
        <v>15</v>
      </c>
      <c r="K22" s="36" t="s">
        <v>143</v>
      </c>
      <c r="L22" s="35"/>
      <c r="M22" s="36" t="s">
        <v>43</v>
      </c>
      <c r="N22" s="36" t="s">
        <v>53</v>
      </c>
      <c r="O22" s="35"/>
      <c r="P22" s="30">
        <f>IF([1]計算!U10=0," ",[1]計算!U10)</f>
        <v>644.75060000000008</v>
      </c>
      <c r="Q22" s="34" t="s">
        <v>6</v>
      </c>
      <c r="R22" s="5" t="s">
        <v>0</v>
      </c>
      <c r="S22" s="4"/>
    </row>
    <row r="23" spans="1:19" ht="17.25" customHeight="1" x14ac:dyDescent="0.4">
      <c r="A23" s="90"/>
      <c r="B23" s="142"/>
      <c r="C23" s="117"/>
      <c r="D23" s="120"/>
      <c r="E23" s="124" t="str">
        <f>IF(ISERROR(VLOOKUP(4,[1]作成!$H$223:$K$277,3,FALSE))," ",VLOOKUP(4,[1]作成!$H$223:$K$277,3,FALSE))</f>
        <v>やさいのごまあえ</v>
      </c>
      <c r="F23" s="125"/>
      <c r="G23" s="33" t="s">
        <v>142</v>
      </c>
      <c r="H23" s="32" t="s">
        <v>37</v>
      </c>
      <c r="I23" s="46"/>
      <c r="J23" s="33" t="s">
        <v>25</v>
      </c>
      <c r="K23" s="32" t="s">
        <v>141</v>
      </c>
      <c r="L23" s="31"/>
      <c r="M23" s="32" t="s">
        <v>18</v>
      </c>
      <c r="N23" s="32" t="s">
        <v>56</v>
      </c>
      <c r="O23" s="31"/>
      <c r="P23" s="30">
        <f>IF([1]計算!X10=0," ",[1]計算!X10)</f>
        <v>21.865259999999992</v>
      </c>
      <c r="Q23" s="29" t="s">
        <v>67</v>
      </c>
      <c r="R23" s="5" t="s">
        <v>0</v>
      </c>
      <c r="S23" s="4"/>
    </row>
    <row r="24" spans="1:19" ht="17.25" customHeight="1" x14ac:dyDescent="0.4">
      <c r="A24" s="90"/>
      <c r="B24" s="142"/>
      <c r="C24" s="117"/>
      <c r="D24" s="120"/>
      <c r="E24" s="124" t="str">
        <f>IF(ISERROR(VLOOKUP(5,[1]作成!$H$223:$K$277,3,FALSE))," ",VLOOKUP(5,[1]作成!$H$223:$K$277,3,FALSE))</f>
        <v>にくだんごのスープ</v>
      </c>
      <c r="F24" s="125"/>
      <c r="G24" s="33" t="s">
        <v>74</v>
      </c>
      <c r="H24" s="32"/>
      <c r="I24" s="46"/>
      <c r="J24" s="33" t="s">
        <v>51</v>
      </c>
      <c r="K24" s="32" t="s">
        <v>105</v>
      </c>
      <c r="L24" s="31"/>
      <c r="M24" s="32" t="s">
        <v>49</v>
      </c>
      <c r="N24" s="32"/>
      <c r="O24" s="46"/>
      <c r="P24" s="30">
        <f>IF([1]計算!Z10=0," ",[1]計算!Z10)</f>
        <v>22.218849999999996</v>
      </c>
      <c r="Q24" s="29" t="s">
        <v>67</v>
      </c>
      <c r="R24" s="5" t="s">
        <v>0</v>
      </c>
      <c r="S24" s="4"/>
    </row>
    <row r="25" spans="1:19" ht="17.25" customHeight="1" x14ac:dyDescent="0.4">
      <c r="A25" s="91"/>
      <c r="B25" s="142"/>
      <c r="C25" s="118"/>
      <c r="D25" s="121"/>
      <c r="E25" s="28" t="str">
        <f>IF(ISERROR(VLOOKUP(6,[1]作成!$H$223:$K$277,3,FALSE))," ",VLOOKUP(6,[1]作成!$H$223:$K$277,3,FALSE))</f>
        <v xml:space="preserve"> </v>
      </c>
      <c r="F25" s="27" t="str">
        <f>IF(ISERROR(VLOOKUP(7,[1]作成!$H$223:$K$277,3,FALSE))," ",VLOOKUP(7,[1]作成!$H$223:$K$277,3,FALSE))</f>
        <v xml:space="preserve"> </v>
      </c>
      <c r="G25" s="26" t="s">
        <v>16</v>
      </c>
      <c r="H25" s="25"/>
      <c r="I25" s="45"/>
      <c r="J25" s="26" t="s">
        <v>11</v>
      </c>
      <c r="K25" s="25"/>
      <c r="L25" s="24"/>
      <c r="M25" s="25" t="s">
        <v>22</v>
      </c>
      <c r="N25" s="25"/>
      <c r="O25" s="45"/>
      <c r="P25" s="140"/>
      <c r="Q25" s="141"/>
      <c r="R25" s="5" t="s">
        <v>0</v>
      </c>
      <c r="S25" s="4"/>
    </row>
    <row r="26" spans="1:19" ht="17.25" customHeight="1" x14ac:dyDescent="0.4">
      <c r="A26" s="89">
        <f>IF([1]人数!$F17=0," ",[1]人数!$F17)</f>
        <v>7</v>
      </c>
      <c r="B26" s="143" t="s">
        <v>7</v>
      </c>
      <c r="C26" s="116" t="str">
        <f>IF(ISERROR(VLOOKUP(1,[1]作成!$H$278:$K$332,3,FALSE))," ",VLOOKUP(1,[1]作成!$H$278:$K$332,3,FALSE))</f>
        <v>ごはん</v>
      </c>
      <c r="D26" s="119" t="str">
        <f>IF(ISERROR(VLOOKUP(2,[1]作成!$H$278:$K$332,4,FALSE))," ",VLOOKUP(2,[1]作成!$H$278:$K$332,4,FALSE))</f>
        <v>牛乳</v>
      </c>
      <c r="E26" s="122" t="str">
        <f>IF(ISERROR(VLOOKUP(3,[1]作成!$H$278:$K$332,3,FALSE))," ",VLOOKUP(3,[1]作成!$H$278:$K$332,3,FALSE))</f>
        <v>よかたはべんのいそべあげ</v>
      </c>
      <c r="F26" s="123"/>
      <c r="G26" s="33" t="s">
        <v>26</v>
      </c>
      <c r="H26" s="32" t="s">
        <v>140</v>
      </c>
      <c r="I26" s="31"/>
      <c r="J26" s="33" t="s">
        <v>25</v>
      </c>
      <c r="K26" s="32" t="s">
        <v>107</v>
      </c>
      <c r="L26" s="31"/>
      <c r="M26" s="32" t="s">
        <v>38</v>
      </c>
      <c r="N26" s="32" t="s">
        <v>22</v>
      </c>
      <c r="O26" s="32"/>
      <c r="P26" s="30">
        <f>IF([1]計算!U11=0," ",[1]計算!U11)</f>
        <v>643.58699999999976</v>
      </c>
      <c r="Q26" s="34" t="s">
        <v>139</v>
      </c>
      <c r="R26" s="5" t="s">
        <v>90</v>
      </c>
      <c r="S26" s="4"/>
    </row>
    <row r="27" spans="1:19" ht="17.25" customHeight="1" x14ac:dyDescent="0.4">
      <c r="A27" s="90"/>
      <c r="B27" s="144"/>
      <c r="C27" s="117"/>
      <c r="D27" s="120"/>
      <c r="E27" s="124" t="str">
        <f>IF(ISERROR(VLOOKUP(4,[1]作成!$H$278:$K$332,3,FALSE))," ",VLOOKUP(4,[1]作成!$H$278:$K$332,3,FALSE))</f>
        <v>ひじきとツナのいために</v>
      </c>
      <c r="F27" s="125"/>
      <c r="G27" s="33" t="s">
        <v>138</v>
      </c>
      <c r="H27" s="32" t="s">
        <v>60</v>
      </c>
      <c r="I27" s="31"/>
      <c r="J27" s="33" t="s">
        <v>15</v>
      </c>
      <c r="K27" s="32" t="s">
        <v>105</v>
      </c>
      <c r="L27" s="46"/>
      <c r="M27" s="32" t="s">
        <v>104</v>
      </c>
      <c r="N27" s="32" t="s">
        <v>53</v>
      </c>
      <c r="O27" s="42"/>
      <c r="P27" s="30">
        <f>IF([1]計算!X11=0," ",[1]計算!X11)</f>
        <v>26.161899999999996</v>
      </c>
      <c r="Q27" s="29" t="s">
        <v>5</v>
      </c>
      <c r="R27" s="5" t="s">
        <v>131</v>
      </c>
      <c r="S27" s="4"/>
    </row>
    <row r="28" spans="1:19" ht="17.25" customHeight="1" x14ac:dyDescent="0.4">
      <c r="A28" s="90"/>
      <c r="B28" s="144"/>
      <c r="C28" s="117"/>
      <c r="D28" s="120"/>
      <c r="E28" s="124" t="str">
        <f>IF(ISERROR(VLOOKUP(5,[1]作成!$H$278:$K$332,3,FALSE))," ",VLOOKUP(5,[1]作成!$H$278:$K$332,3,FALSE))</f>
        <v>かやくうどん</v>
      </c>
      <c r="F28" s="125"/>
      <c r="G28" s="33" t="s">
        <v>66</v>
      </c>
      <c r="H28" s="32" t="s">
        <v>137</v>
      </c>
      <c r="I28" s="31"/>
      <c r="J28" s="33" t="s">
        <v>29</v>
      </c>
      <c r="K28" s="32"/>
      <c r="L28" s="46"/>
      <c r="M28" s="32" t="s">
        <v>18</v>
      </c>
      <c r="N28" s="32"/>
      <c r="O28" s="42"/>
      <c r="P28" s="30">
        <f>IF([1]計算!Z11=0," ",[1]計算!Z11)</f>
        <v>18.835100000000001</v>
      </c>
      <c r="Q28" s="29" t="s">
        <v>124</v>
      </c>
      <c r="R28" s="5" t="s">
        <v>47</v>
      </c>
      <c r="S28" s="4"/>
    </row>
    <row r="29" spans="1:19" ht="17.25" customHeight="1" x14ac:dyDescent="0.4">
      <c r="A29" s="91"/>
      <c r="B29" s="145"/>
      <c r="C29" s="118"/>
      <c r="D29" s="121"/>
      <c r="E29" s="38" t="str">
        <f>IF(ISERROR(VLOOKUP(6,[1]作成!$H$278:$K$332,3,FALSE))," ",VLOOKUP(6,[1]作成!$H$278:$K$332,3,FALSE))</f>
        <v xml:space="preserve"> </v>
      </c>
      <c r="F29" s="38" t="str">
        <f>IF(ISERROR(VLOOKUP(7,[1]作成!$H$278:$K$332,3,FALSE))," ",VLOOKUP(7,[1]作成!$H$278:$K$332,3,FALSE))</f>
        <v xml:space="preserve"> </v>
      </c>
      <c r="G29" s="33" t="s">
        <v>21</v>
      </c>
      <c r="H29" s="32" t="s">
        <v>118</v>
      </c>
      <c r="I29" s="31"/>
      <c r="J29" s="33" t="s">
        <v>121</v>
      </c>
      <c r="K29" s="32"/>
      <c r="L29" s="46"/>
      <c r="M29" s="32" t="s">
        <v>136</v>
      </c>
      <c r="N29" s="32"/>
      <c r="O29" s="42"/>
      <c r="P29" s="140" t="str">
        <f>IF([1]人数!I17=0," ",[1]人数!I17)</f>
        <v xml:space="preserve"> </v>
      </c>
      <c r="Q29" s="141"/>
      <c r="R29" s="5" t="s">
        <v>0</v>
      </c>
      <c r="S29" s="4"/>
    </row>
    <row r="30" spans="1:19" ht="17.25" customHeight="1" x14ac:dyDescent="0.4">
      <c r="A30" s="89">
        <f>IF([1]人数!$F18=0," ",[1]人数!$F18)</f>
        <v>8</v>
      </c>
      <c r="B30" s="142" t="s">
        <v>58</v>
      </c>
      <c r="C30" s="116" t="str">
        <f>IF(ISERROR(VLOOKUP(1,[1]作成!$H$333:$K$387,3,FALSE))," ",VLOOKUP(1,[1]作成!$H$333:$K$387,3,FALSE))</f>
        <v>ごはん</v>
      </c>
      <c r="D30" s="119" t="str">
        <f>IF(ISERROR(VLOOKUP(2,[1]作成!$H$333:$K$387,4,FALSE))," ",VLOOKUP(2,[1]作成!$H$333:$K$387,4,FALSE))</f>
        <v>牛乳</v>
      </c>
      <c r="E30" s="122" t="str">
        <f>IF(ISERROR(VLOOKUP(3,[1]作成!$H$333:$K$387,3,FALSE))," ",VLOOKUP(3,[1]作成!$H$333:$K$387,3,FALSE))</f>
        <v>タンドリーチキン</v>
      </c>
      <c r="F30" s="123"/>
      <c r="G30" s="37" t="s">
        <v>26</v>
      </c>
      <c r="H30" s="36" t="s">
        <v>100</v>
      </c>
      <c r="I30" s="35"/>
      <c r="J30" s="37" t="s">
        <v>135</v>
      </c>
      <c r="K30" s="36" t="s">
        <v>11</v>
      </c>
      <c r="L30" s="35"/>
      <c r="M30" s="36" t="s">
        <v>43</v>
      </c>
      <c r="N30" s="36" t="s">
        <v>32</v>
      </c>
      <c r="O30" s="35"/>
      <c r="P30" s="30">
        <f>IF([1]計算!U12=0," ",[1]計算!U12)</f>
        <v>666.91599999999971</v>
      </c>
      <c r="Q30" s="34" t="s">
        <v>6</v>
      </c>
      <c r="R30" s="5" t="s">
        <v>47</v>
      </c>
      <c r="S30" s="4"/>
    </row>
    <row r="31" spans="1:19" ht="17.25" customHeight="1" x14ac:dyDescent="0.4">
      <c r="A31" s="90"/>
      <c r="B31" s="142"/>
      <c r="C31" s="117"/>
      <c r="D31" s="120"/>
      <c r="E31" s="124" t="str">
        <f>IF(ISERROR(VLOOKUP(4,[1]作成!$H$333:$K$387,3,FALSE))," ",VLOOKUP(4,[1]作成!$H$333:$K$387,3,FALSE))</f>
        <v>コールスローサラダ</v>
      </c>
      <c r="F31" s="125"/>
      <c r="G31" s="33" t="s">
        <v>16</v>
      </c>
      <c r="H31" s="32" t="s">
        <v>134</v>
      </c>
      <c r="I31" s="46"/>
      <c r="J31" s="33" t="s">
        <v>25</v>
      </c>
      <c r="K31" s="32" t="s">
        <v>24</v>
      </c>
      <c r="L31" s="31"/>
      <c r="M31" s="32" t="s">
        <v>18</v>
      </c>
      <c r="N31" s="32" t="s">
        <v>22</v>
      </c>
      <c r="O31" s="31"/>
      <c r="P31" s="30">
        <f>IF([1]計算!X12=0," ",[1]計算!X12)</f>
        <v>28.201340000000002</v>
      </c>
      <c r="Q31" s="29" t="s">
        <v>124</v>
      </c>
      <c r="R31" s="5" t="s">
        <v>0</v>
      </c>
      <c r="S31" s="4"/>
    </row>
    <row r="32" spans="1:19" ht="17.25" customHeight="1" x14ac:dyDescent="0.4">
      <c r="A32" s="90"/>
      <c r="B32" s="142"/>
      <c r="C32" s="117"/>
      <c r="D32" s="120"/>
      <c r="E32" s="124" t="str">
        <f>IF(ISERROR(VLOOKUP(5,[1]作成!$H$333:$K$387,3,FALSE))," ",VLOOKUP(5,[1]作成!$H$333:$K$387,3,FALSE))</f>
        <v>クラムチャウダー</v>
      </c>
      <c r="F32" s="125"/>
      <c r="G32" s="33" t="s">
        <v>74</v>
      </c>
      <c r="H32" s="32"/>
      <c r="I32" s="46"/>
      <c r="J32" s="33" t="s">
        <v>133</v>
      </c>
      <c r="K32" s="32" t="s">
        <v>39</v>
      </c>
      <c r="L32" s="31"/>
      <c r="M32" s="32" t="s">
        <v>13</v>
      </c>
      <c r="N32" s="32" t="s">
        <v>91</v>
      </c>
      <c r="O32" s="31"/>
      <c r="P32" s="30">
        <f>IF([1]計算!Z12=0," ",[1]計算!Z12)</f>
        <v>20.014539999999997</v>
      </c>
      <c r="Q32" s="29" t="s">
        <v>5</v>
      </c>
      <c r="R32" s="5" t="s">
        <v>0</v>
      </c>
      <c r="S32" s="4"/>
    </row>
    <row r="33" spans="1:19" ht="17.25" customHeight="1" x14ac:dyDescent="0.4">
      <c r="A33" s="91"/>
      <c r="B33" s="142"/>
      <c r="C33" s="118"/>
      <c r="D33" s="121"/>
      <c r="E33" s="28" t="str">
        <f>IF(ISERROR(VLOOKUP(6,[1]作成!$H$333:$K$387,3,FALSE))," ",VLOOKUP(6,[1]作成!$H$333:$K$387,3,FALSE))</f>
        <v>ふりかけ</v>
      </c>
      <c r="F33" s="27" t="str">
        <f>IF(ISERROR(VLOOKUP(7,[1]作成!$H$333:$K$387,3,FALSE))," ",VLOOKUP(7,[1]作成!$H$333:$K$387,3,FALSE))</f>
        <v xml:space="preserve"> </v>
      </c>
      <c r="G33" s="26" t="s">
        <v>132</v>
      </c>
      <c r="H33" s="25"/>
      <c r="I33" s="45"/>
      <c r="J33" s="26" t="s">
        <v>19</v>
      </c>
      <c r="K33" s="25" t="s">
        <v>35</v>
      </c>
      <c r="L33" s="45"/>
      <c r="M33" s="25" t="s">
        <v>104</v>
      </c>
      <c r="N33" s="25"/>
      <c r="O33" s="45"/>
      <c r="P33" s="140" t="str">
        <f>IF([1]人数!I18=0," ",[1]人数!I18)</f>
        <v xml:space="preserve"> </v>
      </c>
      <c r="Q33" s="141"/>
      <c r="R33" s="5" t="s">
        <v>131</v>
      </c>
      <c r="S33" s="4"/>
    </row>
    <row r="34" spans="1:19" ht="17.25" customHeight="1" x14ac:dyDescent="0.4">
      <c r="A34" s="89">
        <f>IF([1]人数!$F19=0," ",[1]人数!$F19)</f>
        <v>9</v>
      </c>
      <c r="B34" s="142" t="s">
        <v>46</v>
      </c>
      <c r="C34" s="116" t="str">
        <f>IF(ISERROR(VLOOKUP(1,[1]作成!$H$388:$K$442,3,FALSE))," ",VLOOKUP(1,[1]作成!$H$388:$K$442,3,FALSE))</f>
        <v>むぎごはん</v>
      </c>
      <c r="D34" s="119" t="str">
        <f>IF(ISERROR(VLOOKUP(2,[1]作成!$H$388:$K$442,4,FALSE))," ",VLOOKUP(2,[1]作成!$H$388:$K$442,4,FALSE))</f>
        <v>牛乳</v>
      </c>
      <c r="E34" s="122" t="str">
        <f>IF(ISERROR(VLOOKUP(3,[1]作成!$H$388:$K$442,3,FALSE))," ",VLOOKUP(3,[1]作成!$H$388:$K$442,3,FALSE))</f>
        <v>カレー</v>
      </c>
      <c r="F34" s="123"/>
      <c r="G34" s="33" t="s">
        <v>26</v>
      </c>
      <c r="H34" s="32" t="s">
        <v>79</v>
      </c>
      <c r="I34" s="31"/>
      <c r="J34" s="33" t="s">
        <v>25</v>
      </c>
      <c r="K34" s="32" t="s">
        <v>19</v>
      </c>
      <c r="L34" s="31"/>
      <c r="M34" s="32" t="s">
        <v>13</v>
      </c>
      <c r="N34" s="32" t="s">
        <v>91</v>
      </c>
      <c r="O34" s="31"/>
      <c r="P34" s="30">
        <f>IF([1]計算!U13=0," ",[1]計算!U13)</f>
        <v>678.84919999999988</v>
      </c>
      <c r="Q34" s="34" t="s">
        <v>6</v>
      </c>
      <c r="R34" s="5" t="s">
        <v>0</v>
      </c>
      <c r="S34" s="4"/>
    </row>
    <row r="35" spans="1:19" ht="17.25" customHeight="1" x14ac:dyDescent="0.4">
      <c r="A35" s="90"/>
      <c r="B35" s="142"/>
      <c r="C35" s="117"/>
      <c r="D35" s="120"/>
      <c r="E35" s="124" t="str">
        <f>IF(ISERROR(VLOOKUP(4,[1]作成!$H$388:$K$442,3,FALSE))," ",VLOOKUP(4,[1]作成!$H$388:$K$442,3,FALSE))</f>
        <v>かいそうサラダ</v>
      </c>
      <c r="F35" s="125"/>
      <c r="G35" s="33" t="s">
        <v>16</v>
      </c>
      <c r="H35" s="32" t="s">
        <v>130</v>
      </c>
      <c r="I35" s="31"/>
      <c r="J35" s="33" t="s">
        <v>114</v>
      </c>
      <c r="K35" s="32" t="s">
        <v>39</v>
      </c>
      <c r="L35" s="31"/>
      <c r="M35" s="32" t="s">
        <v>38</v>
      </c>
      <c r="N35" s="32" t="s">
        <v>17</v>
      </c>
      <c r="O35" s="31"/>
      <c r="P35" s="30">
        <f>IF([1]計算!X13=0," ",[1]計算!X13)</f>
        <v>19.718220000000009</v>
      </c>
      <c r="Q35" s="29" t="s">
        <v>5</v>
      </c>
      <c r="R35" s="5" t="s">
        <v>0</v>
      </c>
      <c r="S35" s="4"/>
    </row>
    <row r="36" spans="1:19" ht="17.25" customHeight="1" x14ac:dyDescent="0.4">
      <c r="A36" s="90"/>
      <c r="B36" s="142"/>
      <c r="C36" s="117"/>
      <c r="D36" s="120"/>
      <c r="E36" s="124" t="str">
        <f>IF(ISERROR(VLOOKUP(5,[1]作成!$H$388:$K$442,3,FALSE))," ",VLOOKUP(5,[1]作成!$H$388:$K$442,3,FALSE))</f>
        <v xml:space="preserve"> </v>
      </c>
      <c r="F36" s="125"/>
      <c r="G36" s="33" t="s">
        <v>52</v>
      </c>
      <c r="H36" s="32"/>
      <c r="I36" s="46"/>
      <c r="J36" s="33" t="s">
        <v>24</v>
      </c>
      <c r="K36" s="32" t="s">
        <v>35</v>
      </c>
      <c r="L36" s="31"/>
      <c r="M36" s="32" t="s">
        <v>18</v>
      </c>
      <c r="N36" s="42"/>
      <c r="O36" s="31"/>
      <c r="P36" s="30">
        <f>IF([1]計算!Z13=0," ",[1]計算!Z13)</f>
        <v>19.594349999999999</v>
      </c>
      <c r="Q36" s="29" t="s">
        <v>5</v>
      </c>
      <c r="R36" s="5" t="s">
        <v>0</v>
      </c>
      <c r="S36" s="4"/>
    </row>
    <row r="37" spans="1:19" ht="17.25" customHeight="1" x14ac:dyDescent="0.4">
      <c r="A37" s="91"/>
      <c r="B37" s="142"/>
      <c r="C37" s="118"/>
      <c r="D37" s="121"/>
      <c r="E37" s="28" t="str">
        <f>IF(ISERROR(VLOOKUP(6,[1]作成!$H$388:$K$442,3,FALSE))," ",VLOOKUP(6,[1]作成!$H$388:$K$442,3,FALSE))</f>
        <v xml:space="preserve"> </v>
      </c>
      <c r="F37" s="27" t="str">
        <f>IF(ISERROR(VLOOKUP(7,[1]作成!$H$388:$K$442,3,FALSE))," ",VLOOKUP(7,[1]作成!$H$388:$K$442,3,FALSE))</f>
        <v xml:space="preserve"> </v>
      </c>
      <c r="G37" s="33" t="s">
        <v>85</v>
      </c>
      <c r="H37" s="32"/>
      <c r="I37" s="46"/>
      <c r="J37" s="33" t="s">
        <v>11</v>
      </c>
      <c r="K37" s="32" t="s">
        <v>129</v>
      </c>
      <c r="L37" s="46"/>
      <c r="M37" s="32" t="s">
        <v>22</v>
      </c>
      <c r="N37" s="42"/>
      <c r="O37" s="31"/>
      <c r="P37" s="140" t="str">
        <f>IF([1]人数!I19=0," ",[1]人数!I19)</f>
        <v xml:space="preserve"> </v>
      </c>
      <c r="Q37" s="141"/>
      <c r="R37" s="5" t="s">
        <v>0</v>
      </c>
      <c r="S37" s="4"/>
    </row>
    <row r="38" spans="1:19" ht="17.25" customHeight="1" x14ac:dyDescent="0.4">
      <c r="A38" s="146">
        <f>IF([1]人数!$F20=0," ",[1]人数!$F20)</f>
        <v>10</v>
      </c>
      <c r="B38" s="142" t="s">
        <v>27</v>
      </c>
      <c r="C38" s="116" t="str">
        <f>IF(ISERROR(VLOOKUP(1,[1]作成!$H$443:$K$497,3,FALSE))," ",VLOOKUP(1,[1]作成!$H$443:$K$497,3,FALSE))</f>
        <v>ごはん</v>
      </c>
      <c r="D38" s="119" t="str">
        <f>IF(ISERROR(VLOOKUP(2,[1]作成!$H$443:$K$497,4,FALSE))," ",VLOOKUP(2,[1]作成!$H$443:$K$497,4,FALSE))</f>
        <v>牛乳</v>
      </c>
      <c r="E38" s="122" t="str">
        <f>IF(ISERROR(VLOOKUP(3,[1]作成!$H$443:$K$497,3,FALSE))," ",VLOOKUP(3,[1]作成!$H$443:$K$497,3,FALSE))</f>
        <v>サンマのかばやき</v>
      </c>
      <c r="F38" s="123"/>
      <c r="G38" s="37" t="s">
        <v>26</v>
      </c>
      <c r="H38" s="36" t="s">
        <v>37</v>
      </c>
      <c r="I38" s="47"/>
      <c r="J38" s="37" t="s">
        <v>128</v>
      </c>
      <c r="K38" s="36" t="s">
        <v>39</v>
      </c>
      <c r="L38" s="35"/>
      <c r="M38" s="36" t="s">
        <v>43</v>
      </c>
      <c r="N38" s="36" t="s">
        <v>127</v>
      </c>
      <c r="O38" s="35"/>
      <c r="P38" s="30">
        <f>IF([1]計算!U14=0," ",[1]計算!U14)</f>
        <v>707.27799999999979</v>
      </c>
      <c r="Q38" s="34" t="s">
        <v>6</v>
      </c>
      <c r="R38" s="5" t="s">
        <v>0</v>
      </c>
      <c r="S38" s="4"/>
    </row>
    <row r="39" spans="1:19" ht="17.25" customHeight="1" x14ac:dyDescent="0.4">
      <c r="A39" s="147"/>
      <c r="B39" s="142"/>
      <c r="C39" s="117"/>
      <c r="D39" s="120"/>
      <c r="E39" s="124" t="str">
        <f>IF(ISERROR(VLOOKUP(4,[1]作成!$H$443:$K$497,3,FALSE))," ",VLOOKUP(4,[1]作成!$H$443:$K$497,3,FALSE))</f>
        <v>ブロッコリーのおかかあえ</v>
      </c>
      <c r="F39" s="125"/>
      <c r="G39" s="33" t="s">
        <v>126</v>
      </c>
      <c r="H39" s="32"/>
      <c r="I39" s="46"/>
      <c r="J39" s="33" t="s">
        <v>25</v>
      </c>
      <c r="K39" s="32" t="s">
        <v>51</v>
      </c>
      <c r="L39" s="31"/>
      <c r="M39" s="32" t="s">
        <v>104</v>
      </c>
      <c r="N39" s="32" t="s">
        <v>22</v>
      </c>
      <c r="O39" s="46"/>
      <c r="P39" s="30">
        <f>IF([1]計算!X14=0," ",[1]計算!X14)</f>
        <v>24.955400000000001</v>
      </c>
      <c r="Q39" s="29" t="s">
        <v>5</v>
      </c>
      <c r="R39" s="5" t="s">
        <v>0</v>
      </c>
      <c r="S39" s="4"/>
    </row>
    <row r="40" spans="1:19" ht="17.25" customHeight="1" x14ac:dyDescent="0.4">
      <c r="A40" s="147"/>
      <c r="B40" s="142"/>
      <c r="C40" s="117"/>
      <c r="D40" s="120"/>
      <c r="E40" s="124" t="str">
        <f>IF(ISERROR(VLOOKUP(5,[1]作成!$H$443:$K$497,3,FALSE))," ",VLOOKUP(5,[1]作成!$H$443:$K$497,3,FALSE))</f>
        <v>かきたまじる</v>
      </c>
      <c r="F40" s="125"/>
      <c r="G40" s="33" t="s">
        <v>125</v>
      </c>
      <c r="H40" s="32"/>
      <c r="I40" s="46"/>
      <c r="J40" s="33" t="s">
        <v>15</v>
      </c>
      <c r="K40" s="32" t="s">
        <v>99</v>
      </c>
      <c r="L40" s="31"/>
      <c r="M40" s="32" t="s">
        <v>18</v>
      </c>
      <c r="N40" s="32" t="s">
        <v>53</v>
      </c>
      <c r="O40" s="46"/>
      <c r="P40" s="30">
        <f>IF([1]計算!Z14=0," ",[1]計算!Z14)</f>
        <v>23.4207</v>
      </c>
      <c r="Q40" s="29" t="s">
        <v>124</v>
      </c>
      <c r="R40" s="5" t="s">
        <v>0</v>
      </c>
      <c r="S40" s="4"/>
    </row>
    <row r="41" spans="1:19" ht="17.25" customHeight="1" x14ac:dyDescent="0.4">
      <c r="A41" s="148"/>
      <c r="B41" s="142"/>
      <c r="C41" s="118"/>
      <c r="D41" s="121"/>
      <c r="E41" s="28" t="str">
        <f>IF(ISERROR(VLOOKUP(6,[1]作成!$H$443:$K$497,3,FALSE))," ",VLOOKUP(6,[1]作成!$H$443:$K$497,3,FALSE))</f>
        <v>ブルーベリーゼリー</v>
      </c>
      <c r="F41" s="27" t="str">
        <f>IF(ISERROR(VLOOKUP(7,[1]作成!$H$443:$K$497,3,FALSE))," ",VLOOKUP(7,[1]作成!$H$443:$K$497,3,FALSE))</f>
        <v xml:space="preserve"> </v>
      </c>
      <c r="G41" s="26" t="s">
        <v>45</v>
      </c>
      <c r="H41" s="25"/>
      <c r="I41" s="45"/>
      <c r="J41" s="26" t="s">
        <v>11</v>
      </c>
      <c r="K41" s="25" t="s">
        <v>19</v>
      </c>
      <c r="L41" s="24"/>
      <c r="M41" s="25" t="s">
        <v>49</v>
      </c>
      <c r="N41" s="25"/>
      <c r="O41" s="45"/>
      <c r="P41" s="140" t="s">
        <v>123</v>
      </c>
      <c r="Q41" s="141"/>
      <c r="R41" s="5" t="s">
        <v>72</v>
      </c>
      <c r="S41" s="4"/>
    </row>
    <row r="42" spans="1:19" ht="17.25" customHeight="1" x14ac:dyDescent="0.4">
      <c r="A42" s="146">
        <f>IF([1]人数!$F21=0," ",[1]人数!$F21)</f>
        <v>11</v>
      </c>
      <c r="B42" s="142" t="s">
        <v>8</v>
      </c>
      <c r="C42" s="116" t="str">
        <f>IF(ISERROR(VLOOKUP(1,[1]作成!$H$498:$K$552,3,FALSE))," ",VLOOKUP(1,[1]作成!$H$498:$K$552,3,FALSE))</f>
        <v>こぎつねごはん</v>
      </c>
      <c r="D42" s="119" t="str">
        <f>IF(ISERROR(VLOOKUP(2,[1]作成!$H$498:$K$552,4,FALSE))," ",VLOOKUP(2,[1]作成!$H$498:$K$552,4,FALSE))</f>
        <v>牛乳</v>
      </c>
      <c r="E42" s="122" t="str">
        <f>IF(ISERROR(VLOOKUP(3,[1]作成!$H$498:$K$552,3,FALSE))," ",VLOOKUP(3,[1]作成!$H$498:$K$552,3,FALSE))</f>
        <v>ぶたにくとれんこんのてりあえ</v>
      </c>
      <c r="F42" s="123"/>
      <c r="G42" s="33" t="s">
        <v>26</v>
      </c>
      <c r="H42" s="32" t="s">
        <v>95</v>
      </c>
      <c r="I42" s="46"/>
      <c r="J42" s="33" t="s">
        <v>122</v>
      </c>
      <c r="K42" s="32" t="s">
        <v>121</v>
      </c>
      <c r="L42" s="31" t="s">
        <v>120</v>
      </c>
      <c r="M42" s="32" t="s">
        <v>119</v>
      </c>
      <c r="N42" s="32" t="s">
        <v>22</v>
      </c>
      <c r="O42" s="31"/>
      <c r="P42" s="30">
        <f>IF([1]計算!U15=0," ",[1]計算!U15)</f>
        <v>713.00399999999991</v>
      </c>
      <c r="Q42" s="34" t="s">
        <v>6</v>
      </c>
      <c r="R42" s="5" t="s">
        <v>90</v>
      </c>
      <c r="S42" s="4"/>
    </row>
    <row r="43" spans="1:19" ht="17.25" customHeight="1" x14ac:dyDescent="0.4">
      <c r="A43" s="147"/>
      <c r="B43" s="142"/>
      <c r="C43" s="117"/>
      <c r="D43" s="120"/>
      <c r="E43" s="124" t="str">
        <f>IF(ISERROR(VLOOKUP(4,[1]作成!$H$498:$K$552,3,FALSE))," ",VLOOKUP(4,[1]作成!$H$498:$K$552,3,FALSE))</f>
        <v>しらたまどうふのみそしる</v>
      </c>
      <c r="F43" s="125"/>
      <c r="G43" s="33" t="s">
        <v>60</v>
      </c>
      <c r="H43" s="32" t="s">
        <v>40</v>
      </c>
      <c r="I43" s="46"/>
      <c r="J43" s="33" t="s">
        <v>25</v>
      </c>
      <c r="K43" s="32" t="s">
        <v>61</v>
      </c>
      <c r="L43" s="31"/>
      <c r="M43" s="32" t="s">
        <v>18</v>
      </c>
      <c r="N43" s="32"/>
      <c r="O43" s="31"/>
      <c r="P43" s="30">
        <f>IF([1]計算!X15=0," ",[1]計算!X15)</f>
        <v>32.086800000000011</v>
      </c>
      <c r="Q43" s="29" t="s">
        <v>5</v>
      </c>
      <c r="R43" s="5" t="s">
        <v>0</v>
      </c>
      <c r="S43" s="4"/>
    </row>
    <row r="44" spans="1:19" ht="17.25" customHeight="1" x14ac:dyDescent="0.4">
      <c r="A44" s="147"/>
      <c r="B44" s="142"/>
      <c r="C44" s="117"/>
      <c r="D44" s="120"/>
      <c r="E44" s="124" t="str">
        <f>IF(ISERROR(VLOOKUP(5,[1]作成!$H$498:$K$552,3,FALSE))," ",VLOOKUP(5,[1]作成!$H$498:$K$552,3,FALSE))</f>
        <v xml:space="preserve"> </v>
      </c>
      <c r="F44" s="125"/>
      <c r="G44" s="33" t="s">
        <v>21</v>
      </c>
      <c r="H44" s="32" t="s">
        <v>118</v>
      </c>
      <c r="I44" s="46"/>
      <c r="J44" s="33" t="s">
        <v>15</v>
      </c>
      <c r="K44" s="32" t="s">
        <v>11</v>
      </c>
      <c r="L44" s="31"/>
      <c r="M44" s="32" t="s">
        <v>49</v>
      </c>
      <c r="N44" s="32"/>
      <c r="O44" s="31"/>
      <c r="P44" s="30">
        <f>IF([1]計算!Z15=0," ",[1]計算!Z15)</f>
        <v>19.679500000000001</v>
      </c>
      <c r="Q44" s="29" t="s">
        <v>5</v>
      </c>
      <c r="R44" s="5" t="s">
        <v>0</v>
      </c>
      <c r="S44" s="4"/>
    </row>
    <row r="45" spans="1:19" ht="17.25" customHeight="1" x14ac:dyDescent="0.4">
      <c r="A45" s="148"/>
      <c r="B45" s="142"/>
      <c r="C45" s="118"/>
      <c r="D45" s="121"/>
      <c r="E45" s="28" t="str">
        <f>IF(ISERROR(VLOOKUP(6,[1]作成!$H$498:$K$552,3,FALSE))," ",VLOOKUP(6,[1]作成!$H$498:$K$552,3,FALSE))</f>
        <v xml:space="preserve"> </v>
      </c>
      <c r="F45" s="27" t="str">
        <f>IF(ISERROR(VLOOKUP(7,[1]作成!$H$498:$K$552,3,FALSE))," ",VLOOKUP(7,[1]作成!$H$498:$K$552,3,FALSE))</f>
        <v xml:space="preserve"> </v>
      </c>
      <c r="G45" s="33" t="s">
        <v>16</v>
      </c>
      <c r="H45" s="32" t="s">
        <v>117</v>
      </c>
      <c r="I45" s="46"/>
      <c r="J45" s="33" t="s">
        <v>99</v>
      </c>
      <c r="K45" s="32" t="s">
        <v>19</v>
      </c>
      <c r="L45" s="46"/>
      <c r="M45" s="32" t="s">
        <v>116</v>
      </c>
      <c r="N45" s="42"/>
      <c r="O45" s="31"/>
      <c r="P45" s="140"/>
      <c r="Q45" s="141"/>
      <c r="R45" s="5" t="s">
        <v>0</v>
      </c>
      <c r="S45" s="4"/>
    </row>
    <row r="46" spans="1:19" ht="12.75" customHeight="1" x14ac:dyDescent="0.4">
      <c r="A46" s="146">
        <f>IF([1]人数!$F22=0," ",[1]人数!$F22)</f>
        <v>14</v>
      </c>
      <c r="B46" s="143" t="s">
        <v>7</v>
      </c>
      <c r="C46" s="149"/>
      <c r="D46" s="152"/>
      <c r="E46" s="155"/>
      <c r="F46" s="155"/>
      <c r="G46" s="36"/>
      <c r="H46" s="36"/>
      <c r="I46" s="36"/>
      <c r="J46" s="36"/>
      <c r="K46" s="36"/>
      <c r="L46" s="48"/>
      <c r="M46" s="36"/>
      <c r="N46" s="36"/>
      <c r="O46" s="36"/>
      <c r="P46" s="44"/>
      <c r="Q46" s="43"/>
      <c r="R46" s="5" t="s">
        <v>0</v>
      </c>
      <c r="S46" s="4"/>
    </row>
    <row r="47" spans="1:19" ht="12.75" customHeight="1" x14ac:dyDescent="0.4">
      <c r="A47" s="147"/>
      <c r="B47" s="144"/>
      <c r="C47" s="150"/>
      <c r="D47" s="153"/>
      <c r="E47" s="156"/>
      <c r="F47" s="156"/>
      <c r="G47" s="32"/>
      <c r="H47" s="32"/>
      <c r="I47" s="42"/>
      <c r="J47" s="32"/>
      <c r="K47" s="32"/>
      <c r="L47" s="42"/>
      <c r="M47" s="32"/>
      <c r="N47" s="32"/>
      <c r="O47" s="32"/>
      <c r="P47" s="41"/>
      <c r="Q47" s="40"/>
      <c r="R47" s="5" t="s">
        <v>47</v>
      </c>
      <c r="S47" s="4"/>
    </row>
    <row r="48" spans="1:19" ht="12.75" customHeight="1" x14ac:dyDescent="0.4">
      <c r="A48" s="147"/>
      <c r="B48" s="144"/>
      <c r="C48" s="150"/>
      <c r="D48" s="153"/>
      <c r="E48" s="156"/>
      <c r="F48" s="156"/>
      <c r="G48" s="32"/>
      <c r="H48" s="32"/>
      <c r="I48" s="42"/>
      <c r="J48" s="32"/>
      <c r="K48" s="32"/>
      <c r="L48" s="42"/>
      <c r="M48" s="32"/>
      <c r="N48" s="32"/>
      <c r="O48" s="32"/>
      <c r="P48" s="41"/>
      <c r="Q48" s="40"/>
      <c r="R48" s="5" t="s">
        <v>0</v>
      </c>
      <c r="S48" s="4"/>
    </row>
    <row r="49" spans="1:19" ht="12.75" customHeight="1" x14ac:dyDescent="0.4">
      <c r="A49" s="148"/>
      <c r="B49" s="145"/>
      <c r="C49" s="151"/>
      <c r="D49" s="154"/>
      <c r="E49" s="38"/>
      <c r="F49" s="38"/>
      <c r="G49" s="25"/>
      <c r="H49" s="25"/>
      <c r="I49" s="39"/>
      <c r="J49" s="25"/>
      <c r="K49" s="25"/>
      <c r="L49" s="39"/>
      <c r="M49" s="25"/>
      <c r="N49" s="39"/>
      <c r="O49" s="25"/>
      <c r="P49" s="157"/>
      <c r="Q49" s="158"/>
      <c r="R49" s="5" t="s">
        <v>0</v>
      </c>
      <c r="S49" s="4"/>
    </row>
    <row r="50" spans="1:19" ht="17.25" customHeight="1" x14ac:dyDescent="0.4">
      <c r="A50" s="146">
        <f>IF([1]人数!$F23=0," ",[1]人数!$F23)</f>
        <v>15</v>
      </c>
      <c r="B50" s="142" t="s">
        <v>58</v>
      </c>
      <c r="C50" s="116" t="str">
        <f>IF(ISERROR(VLOOKUP(1,[1]作成!$H$608:$K$662,3,FALSE))," ",VLOOKUP(1,[1]作成!$H$608:$K$662,3,FALSE))</f>
        <v>むぎごはん</v>
      </c>
      <c r="D50" s="119" t="str">
        <f>IF(ISERROR(VLOOKUP(2,[1]作成!$H$608:$K$662,4,FALSE))," ",VLOOKUP(2,[1]作成!$H$608:$K$662,4,FALSE))</f>
        <v>牛乳</v>
      </c>
      <c r="E50" s="122" t="str">
        <f>IF(ISERROR(VLOOKUP(3,[1]作成!$H$608:$K$662,3,FALSE))," ",VLOOKUP(3,[1]作成!$H$608:$K$662,3,FALSE))</f>
        <v>ハヤシライス</v>
      </c>
      <c r="F50" s="123"/>
      <c r="G50" s="33" t="s">
        <v>26</v>
      </c>
      <c r="H50" s="32"/>
      <c r="I50" s="31"/>
      <c r="J50" s="33" t="s">
        <v>25</v>
      </c>
      <c r="K50" s="32" t="s">
        <v>19</v>
      </c>
      <c r="L50" s="31" t="s">
        <v>115</v>
      </c>
      <c r="M50" s="32" t="s">
        <v>23</v>
      </c>
      <c r="N50" s="32" t="s">
        <v>22</v>
      </c>
      <c r="O50" s="31"/>
      <c r="P50" s="30">
        <f>IF([1]計算!U17=0," ",[1]計算!U17)</f>
        <v>746.78920000000005</v>
      </c>
      <c r="Q50" s="34" t="s">
        <v>6</v>
      </c>
      <c r="R50" s="5" t="s">
        <v>0</v>
      </c>
      <c r="S50" s="4"/>
    </row>
    <row r="51" spans="1:19" ht="17.25" customHeight="1" x14ac:dyDescent="0.4">
      <c r="A51" s="147"/>
      <c r="B51" s="142"/>
      <c r="C51" s="117"/>
      <c r="D51" s="120"/>
      <c r="E51" s="124" t="str">
        <f>IF(ISERROR(VLOOKUP(4,[1]作成!$H$608:$K$662,3,FALSE))," ",VLOOKUP(4,[1]作成!$H$608:$K$662,3,FALSE))</f>
        <v>フルーツのゼリーあえ</v>
      </c>
      <c r="F51" s="125"/>
      <c r="G51" s="33" t="s">
        <v>88</v>
      </c>
      <c r="H51" s="32"/>
      <c r="I51" s="46"/>
      <c r="J51" s="33" t="s">
        <v>114</v>
      </c>
      <c r="K51" s="32" t="s">
        <v>99</v>
      </c>
      <c r="L51" s="31"/>
      <c r="M51" s="32" t="s">
        <v>38</v>
      </c>
      <c r="N51" s="32" t="s">
        <v>113</v>
      </c>
      <c r="O51" s="31"/>
      <c r="P51" s="30">
        <f>IF([1]計算!X17=0," ",[1]計算!X17)</f>
        <v>19.281319999999994</v>
      </c>
      <c r="Q51" s="29" t="s">
        <v>5</v>
      </c>
      <c r="R51" s="5" t="s">
        <v>0</v>
      </c>
      <c r="S51" s="4"/>
    </row>
    <row r="52" spans="1:19" ht="17.25" customHeight="1" x14ac:dyDescent="0.4">
      <c r="A52" s="147"/>
      <c r="B52" s="142"/>
      <c r="C52" s="117"/>
      <c r="D52" s="120"/>
      <c r="E52" s="124" t="str">
        <f>IF(ISERROR(VLOOKUP(5,[1]作成!$H$608:$K$662,3,FALSE))," ",VLOOKUP(5,[1]作成!$H$608:$K$662,3,FALSE))</f>
        <v xml:space="preserve"> </v>
      </c>
      <c r="F52" s="125"/>
      <c r="G52" s="33"/>
      <c r="H52" s="32"/>
      <c r="I52" s="46"/>
      <c r="J52" s="33" t="s">
        <v>24</v>
      </c>
      <c r="K52" s="32" t="s">
        <v>112</v>
      </c>
      <c r="L52" s="46"/>
      <c r="M52" s="32" t="s">
        <v>111</v>
      </c>
      <c r="N52" s="32" t="s">
        <v>91</v>
      </c>
      <c r="O52" s="31"/>
      <c r="P52" s="30">
        <f>IF([1]計算!Z17=0," ",[1]計算!Z17)</f>
        <v>22.643049999999999</v>
      </c>
      <c r="Q52" s="29" t="s">
        <v>5</v>
      </c>
      <c r="R52" s="5" t="s">
        <v>0</v>
      </c>
      <c r="S52" s="4"/>
    </row>
    <row r="53" spans="1:19" ht="17.25" customHeight="1" x14ac:dyDescent="0.4">
      <c r="A53" s="148"/>
      <c r="B53" s="142"/>
      <c r="C53" s="118"/>
      <c r="D53" s="121"/>
      <c r="E53" s="28" t="str">
        <f>IF(ISERROR(VLOOKUP(6,[1]作成!$H$608:$K$662,3,FALSE))," ",VLOOKUP(6,[1]作成!$H$608:$K$662,3,FALSE))</f>
        <v xml:space="preserve"> </v>
      </c>
      <c r="F53" s="27" t="str">
        <f>IF(ISERROR(VLOOKUP(7,[1]作成!$H$608:$K$662,3,FALSE))," ",VLOOKUP(7,[1]作成!$H$608:$K$662,3,FALSE))</f>
        <v xml:space="preserve"> </v>
      </c>
      <c r="G53" s="33"/>
      <c r="H53" s="32"/>
      <c r="I53" s="46"/>
      <c r="J53" s="33" t="s">
        <v>11</v>
      </c>
      <c r="K53" s="32" t="s">
        <v>110</v>
      </c>
      <c r="L53" s="46"/>
      <c r="M53" s="32" t="s">
        <v>18</v>
      </c>
      <c r="N53" s="42" t="s">
        <v>109</v>
      </c>
      <c r="O53" s="31"/>
      <c r="P53" s="140" t="str">
        <f>IF([1]人数!I23=0," ",[1]人数!I23)</f>
        <v xml:space="preserve"> </v>
      </c>
      <c r="Q53" s="141"/>
      <c r="R53" s="5" t="s">
        <v>0</v>
      </c>
      <c r="S53" s="4"/>
    </row>
    <row r="54" spans="1:19" ht="17.25" customHeight="1" x14ac:dyDescent="0.4">
      <c r="A54" s="146">
        <f>IF([1]人数!$F24=0," ",[1]人数!$F24)</f>
        <v>16</v>
      </c>
      <c r="B54" s="142" t="s">
        <v>46</v>
      </c>
      <c r="C54" s="116" t="str">
        <f>IF(ISERROR(VLOOKUP(1,[1]作成!$H$663:$K$717,3,FALSE))," ",VLOOKUP(1,[1]作成!$H$663:$K$717,3,FALSE))</f>
        <v>ごはん</v>
      </c>
      <c r="D54" s="119" t="str">
        <f>IF(ISERROR(VLOOKUP(2,[1]作成!$H$663:$K$717,4,FALSE))," ",VLOOKUP(2,[1]作成!$H$663:$K$717,4,FALSE))</f>
        <v>牛乳</v>
      </c>
      <c r="E54" s="122" t="str">
        <f>IF(ISERROR(VLOOKUP(3,[1]作成!$H$663:$K$717,3,FALSE))," ",VLOOKUP(3,[1]作成!$H$663:$K$717,3,FALSE))</f>
        <v>てづくりハンバーグ</v>
      </c>
      <c r="F54" s="123"/>
      <c r="G54" s="37" t="s">
        <v>26</v>
      </c>
      <c r="H54" s="36" t="s">
        <v>60</v>
      </c>
      <c r="I54" s="35" t="s">
        <v>52</v>
      </c>
      <c r="J54" s="37" t="s">
        <v>25</v>
      </c>
      <c r="K54" s="36" t="s">
        <v>14</v>
      </c>
      <c r="L54" s="35"/>
      <c r="M54" s="36" t="s">
        <v>43</v>
      </c>
      <c r="N54" s="36" t="s">
        <v>108</v>
      </c>
      <c r="O54" s="35"/>
      <c r="P54" s="30">
        <f>IF([1]計算!U18=0," ",[1]計算!U18)</f>
        <v>675.56799999999998</v>
      </c>
      <c r="Q54" s="34" t="s">
        <v>6</v>
      </c>
      <c r="R54" s="5" t="s">
        <v>0</v>
      </c>
      <c r="S54" s="4"/>
    </row>
    <row r="55" spans="1:19" ht="17.25" customHeight="1" x14ac:dyDescent="0.4">
      <c r="A55" s="147"/>
      <c r="B55" s="142"/>
      <c r="C55" s="117"/>
      <c r="D55" s="120"/>
      <c r="E55" s="124" t="str">
        <f>IF(ISERROR(VLOOKUP(4,[1]作成!$H$663:$K$717,3,FALSE))," ",VLOOKUP(4,[1]作成!$H$663:$K$717,3,FALSE))</f>
        <v>アーモンドサラダ</v>
      </c>
      <c r="F55" s="125"/>
      <c r="G55" s="33" t="s">
        <v>21</v>
      </c>
      <c r="H55" s="32" t="s">
        <v>40</v>
      </c>
      <c r="I55" s="31"/>
      <c r="J55" s="33" t="s">
        <v>107</v>
      </c>
      <c r="K55" s="32" t="s">
        <v>105</v>
      </c>
      <c r="L55" s="31"/>
      <c r="M55" s="32" t="s">
        <v>33</v>
      </c>
      <c r="N55" s="32" t="s">
        <v>22</v>
      </c>
      <c r="O55" s="31"/>
      <c r="P55" s="30">
        <f>IF([1]計算!X18=0," ",[1]計算!X18)</f>
        <v>27.097150000000006</v>
      </c>
      <c r="Q55" s="29" t="s">
        <v>5</v>
      </c>
      <c r="R55" s="5" t="s">
        <v>0</v>
      </c>
      <c r="S55" s="4"/>
    </row>
    <row r="56" spans="1:19" ht="17.25" customHeight="1" x14ac:dyDescent="0.4">
      <c r="A56" s="147"/>
      <c r="B56" s="142"/>
      <c r="C56" s="117"/>
      <c r="D56" s="120"/>
      <c r="E56" s="124" t="str">
        <f>IF(ISERROR(VLOOKUP(5,[1]作成!$H$663:$K$717,3,FALSE))," ",VLOOKUP(5,[1]作成!$H$663:$K$717,3,FALSE))</f>
        <v>じゃがいもとわかめのみそしる</v>
      </c>
      <c r="F56" s="125"/>
      <c r="G56" s="33" t="s">
        <v>88</v>
      </c>
      <c r="H56" s="32" t="s">
        <v>36</v>
      </c>
      <c r="I56" s="31"/>
      <c r="J56" s="33" t="s">
        <v>39</v>
      </c>
      <c r="K56" s="32"/>
      <c r="L56" s="46"/>
      <c r="M56" s="32" t="s">
        <v>18</v>
      </c>
      <c r="N56" s="32"/>
      <c r="O56" s="31"/>
      <c r="P56" s="30">
        <f>IF([1]計算!Z18=0," ",[1]計算!Z18)</f>
        <v>20.746059999999989</v>
      </c>
      <c r="Q56" s="29" t="s">
        <v>31</v>
      </c>
      <c r="R56" s="5" t="s">
        <v>0</v>
      </c>
      <c r="S56" s="4"/>
    </row>
    <row r="57" spans="1:19" ht="17.25" customHeight="1" x14ac:dyDescent="0.4">
      <c r="A57" s="148"/>
      <c r="B57" s="142"/>
      <c r="C57" s="118"/>
      <c r="D57" s="121"/>
      <c r="E57" s="28" t="str">
        <f>IF(ISERROR(VLOOKUP(6,[1]作成!$H$663:$K$717,3,FALSE))," ",VLOOKUP(6,[1]作成!$H$663:$K$717,3,FALSE))</f>
        <v xml:space="preserve"> </v>
      </c>
      <c r="F57" s="27" t="str">
        <f>IF(ISERROR(VLOOKUP(7,[1]作成!$H$663:$K$717,3,FALSE))," ",VLOOKUP(7,[1]作成!$H$663:$K$717,3,FALSE))</f>
        <v xml:space="preserve"> </v>
      </c>
      <c r="G57" s="26" t="s">
        <v>37</v>
      </c>
      <c r="H57" s="25" t="s">
        <v>79</v>
      </c>
      <c r="I57" s="24"/>
      <c r="J57" s="26" t="s">
        <v>35</v>
      </c>
      <c r="K57" s="25"/>
      <c r="L57" s="45"/>
      <c r="M57" s="25" t="s">
        <v>13</v>
      </c>
      <c r="N57" s="39"/>
      <c r="O57" s="24"/>
      <c r="P57" s="140"/>
      <c r="Q57" s="141"/>
      <c r="R57" s="5" t="s">
        <v>0</v>
      </c>
      <c r="S57" s="4"/>
    </row>
    <row r="58" spans="1:19" ht="17.25" customHeight="1" x14ac:dyDescent="0.4">
      <c r="A58" s="146">
        <f>IF([1]人数!$F25=0," ",[1]人数!$F25)</f>
        <v>17</v>
      </c>
      <c r="B58" s="142" t="s">
        <v>27</v>
      </c>
      <c r="C58" s="116" t="str">
        <f>IF(ISERROR(VLOOKUP(1,[1]作成!$H$718:$K$772,3,FALSE))," ",VLOOKUP(1,[1]作成!$H$718:$K$772,3,FALSE))</f>
        <v>ごはん</v>
      </c>
      <c r="D58" s="119" t="str">
        <f>IF(ISERROR(VLOOKUP(2,[1]作成!$H$718:$K$772,4,FALSE))," ",VLOOKUP(2,[1]作成!$H$718:$K$772,4,FALSE))</f>
        <v>牛乳</v>
      </c>
      <c r="E58" s="122" t="str">
        <f>IF(ISERROR(VLOOKUP(3,[1]作成!$H$718:$K$772,3,FALSE))," ",VLOOKUP(3,[1]作成!$H$718:$K$772,3,FALSE))</f>
        <v>ししゃものごまあげ</v>
      </c>
      <c r="F58" s="123"/>
      <c r="G58" s="33" t="s">
        <v>26</v>
      </c>
      <c r="H58" s="32" t="s">
        <v>40</v>
      </c>
      <c r="I58" s="46"/>
      <c r="J58" s="33" t="s">
        <v>73</v>
      </c>
      <c r="K58" s="32" t="s">
        <v>30</v>
      </c>
      <c r="L58" s="31"/>
      <c r="M58" s="32" t="s">
        <v>43</v>
      </c>
      <c r="N58" s="32" t="s">
        <v>13</v>
      </c>
      <c r="O58" s="31"/>
      <c r="P58" s="30">
        <f>IF([1]計算!U19=0," ",[1]計算!U19)</f>
        <v>684.17319999999984</v>
      </c>
      <c r="Q58" s="34" t="s">
        <v>6</v>
      </c>
      <c r="R58" s="5" t="s">
        <v>0</v>
      </c>
      <c r="S58" s="4"/>
    </row>
    <row r="59" spans="1:19" ht="17.25" customHeight="1" x14ac:dyDescent="0.4">
      <c r="A59" s="147"/>
      <c r="B59" s="142"/>
      <c r="C59" s="117"/>
      <c r="D59" s="120"/>
      <c r="E59" s="124" t="str">
        <f>IF(ISERROR(VLOOKUP(4,[1]作成!$H$718:$K$772,3,FALSE))," ",VLOOKUP(4,[1]作成!$H$718:$K$772,3,FALSE))</f>
        <v>きりぼしだいこんのサラダ</v>
      </c>
      <c r="F59" s="125"/>
      <c r="G59" s="33" t="s">
        <v>52</v>
      </c>
      <c r="H59" s="32" t="s">
        <v>106</v>
      </c>
      <c r="I59" s="46"/>
      <c r="J59" s="33" t="s">
        <v>25</v>
      </c>
      <c r="K59" s="32" t="s">
        <v>19</v>
      </c>
      <c r="L59" s="31"/>
      <c r="M59" s="32" t="s">
        <v>38</v>
      </c>
      <c r="N59" s="32" t="s">
        <v>53</v>
      </c>
      <c r="O59" s="31"/>
      <c r="P59" s="30">
        <f>IF([1]計算!X19=0," ",[1]計算!X19)</f>
        <v>27.825979999999994</v>
      </c>
      <c r="Q59" s="29" t="s">
        <v>5</v>
      </c>
      <c r="R59" s="5" t="s">
        <v>0</v>
      </c>
      <c r="S59" s="4"/>
    </row>
    <row r="60" spans="1:19" ht="17.25" customHeight="1" x14ac:dyDescent="0.4">
      <c r="A60" s="147"/>
      <c r="B60" s="142"/>
      <c r="C60" s="117"/>
      <c r="D60" s="120"/>
      <c r="E60" s="124" t="str">
        <f>IF(ISERROR(VLOOKUP(5,[1]作成!$H$718:$K$772,3,FALSE))," ",VLOOKUP(5,[1]作成!$H$718:$K$772,3,FALSE))</f>
        <v>とんじる</v>
      </c>
      <c r="F60" s="125"/>
      <c r="G60" s="33" t="s">
        <v>21</v>
      </c>
      <c r="H60" s="32"/>
      <c r="I60" s="46"/>
      <c r="J60" s="33" t="s">
        <v>65</v>
      </c>
      <c r="K60" s="32" t="s">
        <v>105</v>
      </c>
      <c r="L60" s="31"/>
      <c r="M60" s="32" t="s">
        <v>104</v>
      </c>
      <c r="N60" s="32" t="s">
        <v>22</v>
      </c>
      <c r="O60" s="31"/>
      <c r="P60" s="30">
        <f>IF([1]計算!Z19=0," ",[1]計算!Z19)</f>
        <v>23.404249999999998</v>
      </c>
      <c r="Q60" s="29" t="s">
        <v>5</v>
      </c>
      <c r="R60" s="5" t="s">
        <v>0</v>
      </c>
      <c r="S60" s="4"/>
    </row>
    <row r="61" spans="1:19" ht="17.25" customHeight="1" x14ac:dyDescent="0.4">
      <c r="A61" s="148"/>
      <c r="B61" s="142"/>
      <c r="C61" s="118"/>
      <c r="D61" s="121"/>
      <c r="E61" s="28" t="str">
        <f>IF(ISERROR(VLOOKUP(6,[1]作成!$H$718:$K$772,3,FALSE))," ",VLOOKUP(6,[1]作成!$H$718:$K$772,3,FALSE))</f>
        <v xml:space="preserve"> </v>
      </c>
      <c r="F61" s="27" t="str">
        <f>IF(ISERROR(VLOOKUP(7,[1]作成!$H$718:$K$772,3,FALSE))," ",VLOOKUP(7,[1]作成!$H$718:$K$772,3,FALSE))</f>
        <v xml:space="preserve"> </v>
      </c>
      <c r="G61" s="33" t="s">
        <v>81</v>
      </c>
      <c r="H61" s="32"/>
      <c r="I61" s="46"/>
      <c r="J61" s="33" t="s">
        <v>35</v>
      </c>
      <c r="K61" s="32" t="s">
        <v>29</v>
      </c>
      <c r="L61" s="31"/>
      <c r="M61" s="32" t="s">
        <v>18</v>
      </c>
      <c r="N61" s="32" t="s">
        <v>56</v>
      </c>
      <c r="O61" s="31"/>
      <c r="P61" s="140"/>
      <c r="Q61" s="141"/>
      <c r="R61" s="5" t="s">
        <v>0</v>
      </c>
      <c r="S61" s="4"/>
    </row>
    <row r="62" spans="1:19" ht="17.25" customHeight="1" x14ac:dyDescent="0.4">
      <c r="A62" s="146">
        <f>IF([1]人数!$F26=0," ",[1]人数!$F26)</f>
        <v>18</v>
      </c>
      <c r="B62" s="142" t="s">
        <v>8</v>
      </c>
      <c r="C62" s="116" t="str">
        <f>IF(ISERROR(VLOOKUP(1,[1]作成!$H$773:$K$827,3,FALSE))," ",VLOOKUP(1,[1]作成!$H$773:$K$827,3,FALSE))</f>
        <v>ミルクしょくパン</v>
      </c>
      <c r="D62" s="119" t="str">
        <f>IF(ISERROR(VLOOKUP(2,[1]作成!$H$773:$K$827,4,FALSE))," ",VLOOKUP(2,[1]作成!$H$773:$K$827,4,FALSE))</f>
        <v>牛乳</v>
      </c>
      <c r="E62" s="122" t="str">
        <f>IF(ISERROR(VLOOKUP(3,[1]作成!$H$773:$K$827,3,FALSE))," ",VLOOKUP(3,[1]作成!$H$773:$K$827,3,FALSE))</f>
        <v>かぼちゃとさつまいものグラタン</v>
      </c>
      <c r="F62" s="123"/>
      <c r="G62" s="37" t="s">
        <v>26</v>
      </c>
      <c r="H62" s="36" t="s">
        <v>85</v>
      </c>
      <c r="I62" s="47"/>
      <c r="J62" s="37" t="s">
        <v>103</v>
      </c>
      <c r="K62" s="36" t="s">
        <v>19</v>
      </c>
      <c r="L62" s="35"/>
      <c r="M62" s="36" t="s">
        <v>102</v>
      </c>
      <c r="N62" s="36" t="s">
        <v>49</v>
      </c>
      <c r="O62" s="35" t="s">
        <v>101</v>
      </c>
      <c r="P62" s="30">
        <f>IF([1]計算!U20=0," ",[1]計算!U20)</f>
        <v>615.55659999999989</v>
      </c>
      <c r="Q62" s="34" t="s">
        <v>6</v>
      </c>
      <c r="R62" s="5" t="s">
        <v>0</v>
      </c>
      <c r="S62" s="4"/>
    </row>
    <row r="63" spans="1:19" ht="17.25" customHeight="1" x14ac:dyDescent="0.4">
      <c r="A63" s="147"/>
      <c r="B63" s="142"/>
      <c r="C63" s="117"/>
      <c r="D63" s="120"/>
      <c r="E63" s="124" t="str">
        <f>IF(ISERROR(VLOOKUP(4,[1]作成!$H$773:$K$827,3,FALSE))," ",VLOOKUP(4,[1]作成!$H$773:$K$827,3,FALSE))</f>
        <v>たまごスープ</v>
      </c>
      <c r="F63" s="125"/>
      <c r="G63" s="33" t="s">
        <v>16</v>
      </c>
      <c r="H63" s="32" t="s">
        <v>100</v>
      </c>
      <c r="I63" s="46"/>
      <c r="J63" s="33" t="s">
        <v>25</v>
      </c>
      <c r="K63" s="32" t="s">
        <v>99</v>
      </c>
      <c r="L63" s="31"/>
      <c r="M63" s="32" t="s">
        <v>98</v>
      </c>
      <c r="N63" s="32" t="s">
        <v>97</v>
      </c>
      <c r="O63" s="31"/>
      <c r="P63" s="30">
        <f>IF([1]計算!X20=0," ",[1]計算!X20)</f>
        <v>23.69736</v>
      </c>
      <c r="Q63" s="29" t="s">
        <v>96</v>
      </c>
      <c r="R63" s="5" t="s">
        <v>90</v>
      </c>
      <c r="S63" s="4"/>
    </row>
    <row r="64" spans="1:19" ht="17.25" customHeight="1" x14ac:dyDescent="0.4">
      <c r="A64" s="147"/>
      <c r="B64" s="142"/>
      <c r="C64" s="117"/>
      <c r="D64" s="120"/>
      <c r="E64" s="124" t="str">
        <f>IF(ISERROR(VLOOKUP(5,[1]作成!$H$773:$K$827,3,FALSE))," ",VLOOKUP(5,[1]作成!$H$773:$K$827,3,FALSE))</f>
        <v>ジャム</v>
      </c>
      <c r="F64" s="125"/>
      <c r="G64" s="33" t="s">
        <v>95</v>
      </c>
      <c r="H64" s="32"/>
      <c r="I64" s="46"/>
      <c r="J64" s="33" t="s">
        <v>94</v>
      </c>
      <c r="K64" s="32" t="s">
        <v>93</v>
      </c>
      <c r="L64" s="31"/>
      <c r="M64" s="32" t="s">
        <v>38</v>
      </c>
      <c r="N64" s="32" t="s">
        <v>22</v>
      </c>
      <c r="O64" s="31"/>
      <c r="P64" s="30">
        <f>IF([1]計算!Z20=0," ",[1]計算!Z20)</f>
        <v>23.713850000000004</v>
      </c>
      <c r="Q64" s="29" t="s">
        <v>5</v>
      </c>
      <c r="R64" s="5" t="s">
        <v>0</v>
      </c>
      <c r="S64" s="4"/>
    </row>
    <row r="65" spans="1:19" ht="17.25" customHeight="1" x14ac:dyDescent="0.4">
      <c r="A65" s="148"/>
      <c r="B65" s="142"/>
      <c r="C65" s="118"/>
      <c r="D65" s="121"/>
      <c r="E65" s="28" t="str">
        <f>IF(ISERROR(VLOOKUP(6,[1]作成!$H$773:$K$827,3,FALSE))," ",VLOOKUP(6,[1]作成!$H$773:$K$827,3,FALSE))</f>
        <v>ヨーグルト</v>
      </c>
      <c r="F65" s="27" t="str">
        <f>IF(ISERROR(VLOOKUP(7,[1]作成!$H$773:$K$827,3,FALSE))," ",VLOOKUP(7,[1]作成!$H$773:$K$827,3,FALSE))</f>
        <v xml:space="preserve"> </v>
      </c>
      <c r="G65" s="26" t="s">
        <v>37</v>
      </c>
      <c r="H65" s="25"/>
      <c r="I65" s="45"/>
      <c r="J65" s="26" t="s">
        <v>92</v>
      </c>
      <c r="K65" s="25"/>
      <c r="L65" s="45"/>
      <c r="M65" s="25" t="s">
        <v>33</v>
      </c>
      <c r="N65" s="25" t="s">
        <v>91</v>
      </c>
      <c r="O65" s="24"/>
      <c r="P65" s="140"/>
      <c r="Q65" s="141"/>
      <c r="R65" s="5" t="s">
        <v>90</v>
      </c>
      <c r="S65" s="4"/>
    </row>
    <row r="66" spans="1:19" ht="17.25" customHeight="1" x14ac:dyDescent="0.4">
      <c r="A66" s="146">
        <f>IF([1]人数!$F27=0," ",[1]人数!$F27)</f>
        <v>21</v>
      </c>
      <c r="B66" s="143" t="s">
        <v>7</v>
      </c>
      <c r="C66" s="116" t="str">
        <f>IF(ISERROR(VLOOKUP(1,[1]作成!$H$828:$K$882,3,FALSE))," ",VLOOKUP(1,[1]作成!$H$828:$K$882,3,FALSE))</f>
        <v>ごはん</v>
      </c>
      <c r="D66" s="119" t="str">
        <f>IF(ISERROR(VLOOKUP(2,[1]作成!$H$828:$K$882,4,FALSE))," ",VLOOKUP(2,[1]作成!$H$828:$K$882,4,FALSE))</f>
        <v>牛乳</v>
      </c>
      <c r="E66" s="122" t="str">
        <f>IF(ISERROR(VLOOKUP(3,[1]作成!$H$828:$K$882,3,FALSE))," ",VLOOKUP(3,[1]作成!$H$828:$K$882,3,FALSE))</f>
        <v>トマトタコライス(にく・やさい)</v>
      </c>
      <c r="F66" s="155"/>
      <c r="G66" s="37" t="s">
        <v>26</v>
      </c>
      <c r="H66" s="36" t="s">
        <v>54</v>
      </c>
      <c r="I66" s="35"/>
      <c r="J66" s="37" t="s">
        <v>89</v>
      </c>
      <c r="K66" s="36" t="s">
        <v>24</v>
      </c>
      <c r="L66" s="35" t="s">
        <v>35</v>
      </c>
      <c r="M66" s="36" t="s">
        <v>43</v>
      </c>
      <c r="N66" s="36" t="s">
        <v>22</v>
      </c>
      <c r="O66" s="35"/>
      <c r="P66" s="30">
        <f>IF([1]計算!U21=0," ",[1]計算!U21)</f>
        <v>687.00360000000001</v>
      </c>
      <c r="Q66" s="34" t="s">
        <v>6</v>
      </c>
      <c r="R66" s="5" t="s">
        <v>0</v>
      </c>
      <c r="S66" s="4"/>
    </row>
    <row r="67" spans="1:19" ht="17.25" customHeight="1" x14ac:dyDescent="0.4">
      <c r="A67" s="147"/>
      <c r="B67" s="144"/>
      <c r="C67" s="117"/>
      <c r="D67" s="120"/>
      <c r="E67" s="124" t="str">
        <f>IF(ISERROR(VLOOKUP(4,[1]作成!$H$828:$K$882,3,FALSE))," ",VLOOKUP(4,[1]作成!$H$828:$K$882,3,FALSE))</f>
        <v>こまつなととうがんのスープ</v>
      </c>
      <c r="F67" s="156"/>
      <c r="G67" s="33" t="s">
        <v>88</v>
      </c>
      <c r="H67" s="32" t="s">
        <v>37</v>
      </c>
      <c r="I67" s="31"/>
      <c r="J67" s="33" t="s">
        <v>73</v>
      </c>
      <c r="K67" s="32" t="s">
        <v>87</v>
      </c>
      <c r="L67" s="31" t="s">
        <v>86</v>
      </c>
      <c r="M67" s="32" t="s">
        <v>18</v>
      </c>
      <c r="N67" s="32" t="s">
        <v>53</v>
      </c>
      <c r="O67" s="31"/>
      <c r="P67" s="30">
        <f>IF([1]計算!X21=0," ",[1]計算!X21)</f>
        <v>26.828960000000009</v>
      </c>
      <c r="Q67" s="29" t="s">
        <v>5</v>
      </c>
      <c r="R67" s="5" t="s">
        <v>0</v>
      </c>
      <c r="S67" s="4"/>
    </row>
    <row r="68" spans="1:19" ht="17.25" customHeight="1" x14ac:dyDescent="0.4">
      <c r="A68" s="147"/>
      <c r="B68" s="144"/>
      <c r="C68" s="117"/>
      <c r="D68" s="120"/>
      <c r="E68" s="124" t="str">
        <f>IF(ISERROR(VLOOKUP(5,[1]作成!$H$828:$K$882,3,FALSE))," ",VLOOKUP(5,[1]作成!$H$828:$K$882,3,FALSE))</f>
        <v>キャロットゼリー</v>
      </c>
      <c r="F68" s="156"/>
      <c r="G68" s="33" t="s">
        <v>21</v>
      </c>
      <c r="H68" s="32" t="s">
        <v>85</v>
      </c>
      <c r="I68" s="31"/>
      <c r="J68" s="33" t="s">
        <v>25</v>
      </c>
      <c r="K68" s="32" t="s">
        <v>19</v>
      </c>
      <c r="L68" s="31" t="s">
        <v>34</v>
      </c>
      <c r="M68" s="32" t="s">
        <v>49</v>
      </c>
      <c r="N68" s="32"/>
      <c r="O68" s="31"/>
      <c r="P68" s="30">
        <f>IF([1]計算!Z21=0," ",[1]計算!Z21)</f>
        <v>21.212850000000007</v>
      </c>
      <c r="Q68" s="29" t="s">
        <v>5</v>
      </c>
      <c r="R68" s="5" t="s">
        <v>0</v>
      </c>
      <c r="S68" s="4"/>
    </row>
    <row r="69" spans="1:19" ht="17.25" customHeight="1" x14ac:dyDescent="0.4">
      <c r="A69" s="148"/>
      <c r="B69" s="145"/>
      <c r="C69" s="118"/>
      <c r="D69" s="121"/>
      <c r="E69" s="38" t="str">
        <f>IF(ISERROR(VLOOKUP(6,[1]作成!$H$828:$K$882,3,FALSE))," ",VLOOKUP(6,[1]作成!$H$828:$K$882,3,FALSE))</f>
        <v xml:space="preserve"> </v>
      </c>
      <c r="F69" s="38" t="str">
        <f>IF(ISERROR(VLOOKUP(7,[1]作成!$H$828:$K$882,3,FALSE))," ",VLOOKUP(7,[1]作成!$H$828:$K$882,3,FALSE))</f>
        <v xml:space="preserve"> </v>
      </c>
      <c r="G69" s="26" t="s">
        <v>12</v>
      </c>
      <c r="H69" s="25"/>
      <c r="I69" s="24"/>
      <c r="J69" s="26" t="s">
        <v>15</v>
      </c>
      <c r="K69" s="25" t="s">
        <v>39</v>
      </c>
      <c r="L69" s="24"/>
      <c r="M69" s="25" t="s">
        <v>84</v>
      </c>
      <c r="N69" s="25"/>
      <c r="O69" s="24"/>
      <c r="P69" s="140" t="str">
        <f>IF([1]人数!I27=0," ",[1]人数!I27)</f>
        <v>小松市献立</v>
      </c>
      <c r="Q69" s="141"/>
      <c r="R69" s="5" t="s">
        <v>0</v>
      </c>
      <c r="S69" s="4"/>
    </row>
    <row r="70" spans="1:19" ht="12.75" customHeight="1" x14ac:dyDescent="0.4">
      <c r="A70" s="146">
        <f>IF([1]人数!$F28=0," ",[1]人数!$F28)</f>
        <v>22</v>
      </c>
      <c r="B70" s="142" t="s">
        <v>58</v>
      </c>
      <c r="C70" s="159"/>
      <c r="D70" s="152"/>
      <c r="E70" s="155"/>
      <c r="F70" s="155"/>
      <c r="G70" s="36"/>
      <c r="H70" s="36"/>
      <c r="I70" s="36"/>
      <c r="J70" s="36"/>
      <c r="K70" s="36"/>
      <c r="L70" s="36"/>
      <c r="M70" s="36"/>
      <c r="N70" s="36"/>
      <c r="O70" s="36"/>
      <c r="P70" s="44"/>
      <c r="Q70" s="43"/>
      <c r="R70" s="5" t="s">
        <v>0</v>
      </c>
      <c r="S70" s="4"/>
    </row>
    <row r="71" spans="1:19" ht="12.75" customHeight="1" x14ac:dyDescent="0.4">
      <c r="A71" s="147"/>
      <c r="B71" s="142"/>
      <c r="C71" s="160"/>
      <c r="D71" s="153"/>
      <c r="E71" s="156"/>
      <c r="F71" s="156"/>
      <c r="G71" s="32"/>
      <c r="H71" s="32"/>
      <c r="I71" s="42"/>
      <c r="J71" s="32"/>
      <c r="K71" s="32"/>
      <c r="L71" s="32"/>
      <c r="M71" s="32"/>
      <c r="N71" s="32"/>
      <c r="O71" s="32"/>
      <c r="P71" s="41"/>
      <c r="Q71" s="40"/>
      <c r="R71" s="5" t="s">
        <v>0</v>
      </c>
      <c r="S71" s="4"/>
    </row>
    <row r="72" spans="1:19" ht="12.75" customHeight="1" x14ac:dyDescent="0.4">
      <c r="A72" s="147"/>
      <c r="B72" s="142"/>
      <c r="C72" s="160"/>
      <c r="D72" s="153"/>
      <c r="E72" s="156"/>
      <c r="F72" s="156"/>
      <c r="G72" s="32"/>
      <c r="H72" s="32"/>
      <c r="I72" s="42"/>
      <c r="J72" s="32"/>
      <c r="K72" s="32"/>
      <c r="L72" s="32"/>
      <c r="M72" s="32"/>
      <c r="N72" s="32"/>
      <c r="O72" s="32"/>
      <c r="P72" s="41"/>
      <c r="Q72" s="40"/>
      <c r="R72" s="5" t="s">
        <v>0</v>
      </c>
      <c r="S72" s="4"/>
    </row>
    <row r="73" spans="1:19" ht="12.75" customHeight="1" x14ac:dyDescent="0.4">
      <c r="A73" s="148"/>
      <c r="B73" s="142"/>
      <c r="C73" s="161"/>
      <c r="D73" s="154"/>
      <c r="E73" s="38"/>
      <c r="F73" s="38"/>
      <c r="G73" s="25"/>
      <c r="H73" s="25"/>
      <c r="I73" s="39"/>
      <c r="J73" s="25"/>
      <c r="K73" s="25"/>
      <c r="L73" s="39"/>
      <c r="M73" s="25"/>
      <c r="N73" s="39"/>
      <c r="O73" s="25"/>
      <c r="P73" s="157"/>
      <c r="Q73" s="158"/>
      <c r="R73" s="5" t="s">
        <v>0</v>
      </c>
      <c r="S73" s="4"/>
    </row>
    <row r="74" spans="1:19" ht="17.25" customHeight="1" x14ac:dyDescent="0.4">
      <c r="A74" s="146">
        <f>IF([1]人数!$F29=0," ",[1]人数!$F29)</f>
        <v>23</v>
      </c>
      <c r="B74" s="142" t="s">
        <v>46</v>
      </c>
      <c r="C74" s="116" t="str">
        <f>IF(ISERROR(VLOOKUP(1,[1]作成!$H$938:$K$992,3,FALSE))," ",VLOOKUP(1,[1]作成!$H$938:$K$992,3,FALSE))</f>
        <v>ごはん</v>
      </c>
      <c r="D74" s="119" t="str">
        <f>IF(ISERROR(VLOOKUP(2,[1]作成!$H$938:$K$992,4,FALSE))," ",VLOOKUP(2,[1]作成!$H$938:$K$992,4,FALSE))</f>
        <v>牛乳</v>
      </c>
      <c r="E74" s="122" t="str">
        <f>IF(ISERROR(VLOOKUP(3,[1]作成!$H$938:$K$992,3,FALSE))," ",VLOOKUP(3,[1]作成!$H$938:$K$992,3,FALSE))</f>
        <v>さんみやき</v>
      </c>
      <c r="F74" s="123"/>
      <c r="G74" s="37" t="s">
        <v>26</v>
      </c>
      <c r="H74" s="36" t="s">
        <v>83</v>
      </c>
      <c r="I74" s="35"/>
      <c r="J74" s="37" t="s">
        <v>25</v>
      </c>
      <c r="K74" s="36" t="s">
        <v>39</v>
      </c>
      <c r="L74" s="35"/>
      <c r="M74" s="37" t="s">
        <v>43</v>
      </c>
      <c r="N74" s="36" t="s">
        <v>53</v>
      </c>
      <c r="O74" s="35"/>
      <c r="P74" s="30">
        <f>IF([1]計算!U23=0," ",[1]計算!U23)</f>
        <v>635.85699999999986</v>
      </c>
      <c r="Q74" s="34" t="s">
        <v>6</v>
      </c>
      <c r="R74" s="5" t="s">
        <v>0</v>
      </c>
      <c r="S74" s="4"/>
    </row>
    <row r="75" spans="1:19" ht="17.25" customHeight="1" x14ac:dyDescent="0.4">
      <c r="A75" s="147"/>
      <c r="B75" s="142"/>
      <c r="C75" s="117"/>
      <c r="D75" s="120"/>
      <c r="E75" s="124" t="str">
        <f>IF(ISERROR(VLOOKUP(4,[1]作成!$H$938:$K$992,3,FALSE))," ",VLOOKUP(4,[1]作成!$H$938:$K$992,3,FALSE))</f>
        <v>キャベツのこんぶあえ</v>
      </c>
      <c r="F75" s="125"/>
      <c r="G75" s="33" t="s">
        <v>45</v>
      </c>
      <c r="H75" s="32" t="s">
        <v>82</v>
      </c>
      <c r="I75" s="31"/>
      <c r="J75" s="33" t="s">
        <v>34</v>
      </c>
      <c r="K75" s="32" t="s">
        <v>35</v>
      </c>
      <c r="L75" s="31"/>
      <c r="M75" s="33" t="s">
        <v>18</v>
      </c>
      <c r="N75" s="32"/>
      <c r="O75" s="31"/>
      <c r="P75" s="30">
        <f>IF([1]計算!X23=0," ",[1]計算!X23)</f>
        <v>27.126700000000003</v>
      </c>
      <c r="Q75" s="29" t="s">
        <v>31</v>
      </c>
      <c r="R75" s="5" t="s">
        <v>0</v>
      </c>
      <c r="S75" s="4"/>
    </row>
    <row r="76" spans="1:19" ht="17.25" customHeight="1" x14ac:dyDescent="0.4">
      <c r="A76" s="147"/>
      <c r="B76" s="142"/>
      <c r="C76" s="117"/>
      <c r="D76" s="120"/>
      <c r="E76" s="124" t="str">
        <f>IF(ISERROR(VLOOKUP(5,[1]作成!$H$938:$K$992,3,FALSE))," ",VLOOKUP(5,[1]作成!$H$938:$K$992,3,FALSE))</f>
        <v>にくおでん</v>
      </c>
      <c r="F76" s="125"/>
      <c r="G76" s="33" t="s">
        <v>21</v>
      </c>
      <c r="H76" s="32"/>
      <c r="I76" s="31"/>
      <c r="J76" s="33" t="s">
        <v>24</v>
      </c>
      <c r="K76" s="32" t="s">
        <v>29</v>
      </c>
      <c r="L76" s="31"/>
      <c r="M76" s="33" t="s">
        <v>68</v>
      </c>
      <c r="N76" s="32"/>
      <c r="O76" s="31"/>
      <c r="P76" s="30">
        <f>IF([1]計算!Z23=0," ",[1]計算!Z23)</f>
        <v>18.571800000000003</v>
      </c>
      <c r="Q76" s="29" t="s">
        <v>67</v>
      </c>
      <c r="R76" s="5" t="s">
        <v>47</v>
      </c>
      <c r="S76" s="4"/>
    </row>
    <row r="77" spans="1:19" ht="17.25" customHeight="1" x14ac:dyDescent="0.4">
      <c r="A77" s="148"/>
      <c r="B77" s="142"/>
      <c r="C77" s="118"/>
      <c r="D77" s="121"/>
      <c r="E77" s="28" t="str">
        <f>IF(ISERROR(VLOOKUP(6,[1]作成!$H$938:$K$992,3,FALSE))," ",VLOOKUP(6,[1]作成!$H$938:$K$992,3,FALSE))</f>
        <v xml:space="preserve"> </v>
      </c>
      <c r="F77" s="27" t="str">
        <f>IF(ISERROR(VLOOKUP(7,[1]作成!$H$938:$K$992,3,FALSE))," ",VLOOKUP(7,[1]作成!$H$938:$K$992,3,FALSE))</f>
        <v xml:space="preserve"> </v>
      </c>
      <c r="G77" s="26" t="s">
        <v>81</v>
      </c>
      <c r="H77" s="25"/>
      <c r="I77" s="24"/>
      <c r="J77" s="26" t="s">
        <v>11</v>
      </c>
      <c r="K77" s="25" t="s">
        <v>80</v>
      </c>
      <c r="L77" s="24"/>
      <c r="M77" s="26" t="s">
        <v>56</v>
      </c>
      <c r="N77" s="25"/>
      <c r="O77" s="24"/>
      <c r="P77" s="140" t="str">
        <f>IF([1]人数!I29=0," ",[1]人数!I29)</f>
        <v xml:space="preserve"> </v>
      </c>
      <c r="Q77" s="141"/>
      <c r="R77" s="5" t="s">
        <v>72</v>
      </c>
      <c r="S77" s="4"/>
    </row>
    <row r="78" spans="1:19" ht="17.25" customHeight="1" x14ac:dyDescent="0.4">
      <c r="A78" s="146">
        <f>IF([1]人数!$F30=0," ",[1]人数!$F30)</f>
        <v>24</v>
      </c>
      <c r="B78" s="142" t="s">
        <v>27</v>
      </c>
      <c r="C78" s="116" t="str">
        <f>IF(ISERROR(VLOOKUP(1,[1]作成!$H$993:$K$1047,3,FALSE))," ",VLOOKUP(1,[1]作成!$H$993:$K$1047,3,FALSE))</f>
        <v>チャーハン</v>
      </c>
      <c r="D78" s="119" t="str">
        <f>IF(ISERROR(VLOOKUP(2,[1]作成!$H$993:$K$1047,4,FALSE))," ",VLOOKUP(2,[1]作成!$H$993:$K$1047,4,FALSE))</f>
        <v>牛乳</v>
      </c>
      <c r="E78" s="122" t="str">
        <f>IF(ISERROR(VLOOKUP(3,[1]作成!$H$993:$K$1047,3,FALSE))," ",VLOOKUP(3,[1]作成!$H$993:$K$1047,3,FALSE))</f>
        <v>とりにくとやさいのチリソース</v>
      </c>
      <c r="F78" s="123"/>
      <c r="G78" s="37" t="s">
        <v>26</v>
      </c>
      <c r="H78" s="36" t="s">
        <v>79</v>
      </c>
      <c r="I78" s="35"/>
      <c r="J78" s="37" t="s">
        <v>25</v>
      </c>
      <c r="K78" s="36" t="s">
        <v>15</v>
      </c>
      <c r="L78" s="35" t="s">
        <v>34</v>
      </c>
      <c r="M78" s="37" t="s">
        <v>78</v>
      </c>
      <c r="N78" s="36" t="s">
        <v>22</v>
      </c>
      <c r="O78" s="35"/>
      <c r="P78" s="30">
        <f>IF([1]計算!U24=0," ",[1]計算!U24)</f>
        <v>610.3535999999998</v>
      </c>
      <c r="Q78" s="34" t="s">
        <v>6</v>
      </c>
      <c r="R78" s="5" t="s">
        <v>9</v>
      </c>
      <c r="S78" s="4"/>
    </row>
    <row r="79" spans="1:19" ht="17.25" customHeight="1" x14ac:dyDescent="0.4">
      <c r="A79" s="147"/>
      <c r="B79" s="142"/>
      <c r="C79" s="117"/>
      <c r="D79" s="120"/>
      <c r="E79" s="124" t="str">
        <f>IF(ISERROR(VLOOKUP(4,[1]作成!$H$993:$K$1047,3,FALSE))," ",VLOOKUP(4,[1]作成!$H$993:$K$1047,3,FALSE))</f>
        <v>わかめスープ</v>
      </c>
      <c r="F79" s="125"/>
      <c r="G79" s="33" t="s">
        <v>77</v>
      </c>
      <c r="H79" s="32"/>
      <c r="I79" s="31"/>
      <c r="J79" s="33" t="s">
        <v>20</v>
      </c>
      <c r="K79" s="32" t="s">
        <v>19</v>
      </c>
      <c r="L79" s="31"/>
      <c r="M79" s="33" t="s">
        <v>49</v>
      </c>
      <c r="N79" s="32" t="s">
        <v>56</v>
      </c>
      <c r="O79" s="31"/>
      <c r="P79" s="30">
        <f>IF([1]計算!X24=0," ",[1]計算!X24)</f>
        <v>23.085110000000004</v>
      </c>
      <c r="Q79" s="29" t="s">
        <v>75</v>
      </c>
      <c r="R79" s="5" t="s">
        <v>0</v>
      </c>
      <c r="S79" s="4"/>
    </row>
    <row r="80" spans="1:19" ht="17.25" customHeight="1" x14ac:dyDescent="0.4">
      <c r="A80" s="147"/>
      <c r="B80" s="142"/>
      <c r="C80" s="117"/>
      <c r="D80" s="120"/>
      <c r="E80" s="124" t="str">
        <f>IF(ISERROR(VLOOKUP(5,[1]作成!$H$993:$K$1047,3,FALSE))," ",VLOOKUP(5,[1]作成!$H$993:$K$1047,3,FALSE))</f>
        <v xml:space="preserve"> </v>
      </c>
      <c r="F80" s="125"/>
      <c r="G80" s="33" t="s">
        <v>16</v>
      </c>
      <c r="H80" s="32"/>
      <c r="I80" s="31"/>
      <c r="J80" s="33" t="s">
        <v>76</v>
      </c>
      <c r="K80" s="32" t="s">
        <v>11</v>
      </c>
      <c r="L80" s="31"/>
      <c r="M80" s="33" t="s">
        <v>13</v>
      </c>
      <c r="N80" s="32"/>
      <c r="O80" s="31"/>
      <c r="P80" s="30">
        <f>IF([1]計算!Z24=0," ",[1]計算!Z24)</f>
        <v>19.206349999999997</v>
      </c>
      <c r="Q80" s="29" t="s">
        <v>75</v>
      </c>
      <c r="R80" s="5" t="s">
        <v>0</v>
      </c>
      <c r="S80" s="4"/>
    </row>
    <row r="81" spans="1:19" ht="17.25" customHeight="1" x14ac:dyDescent="0.4">
      <c r="A81" s="148"/>
      <c r="B81" s="142"/>
      <c r="C81" s="118"/>
      <c r="D81" s="121"/>
      <c r="E81" s="28" t="str">
        <f>IF(ISERROR(VLOOKUP(6,[1]作成!$H$993:$K$1047,3,FALSE))," ",VLOOKUP(6,[1]作成!$H$993:$K$1047,3,FALSE))</f>
        <v xml:space="preserve"> </v>
      </c>
      <c r="F81" s="27" t="str">
        <f>IF(ISERROR(VLOOKUP(7,[1]作成!$H$993:$K$1047,3,FALSE))," ",VLOOKUP(7,[1]作成!$H$993:$K$1047,3,FALSE))</f>
        <v xml:space="preserve"> </v>
      </c>
      <c r="G81" s="26" t="s">
        <v>74</v>
      </c>
      <c r="H81" s="25"/>
      <c r="I81" s="24"/>
      <c r="J81" s="26" t="s">
        <v>73</v>
      </c>
      <c r="K81" s="25" t="s">
        <v>24</v>
      </c>
      <c r="L81" s="24"/>
      <c r="M81" s="26" t="s">
        <v>18</v>
      </c>
      <c r="N81" s="25"/>
      <c r="O81" s="24"/>
      <c r="P81" s="140" t="str">
        <f>IF([1]人数!I30=0," ",[1]人数!I30)</f>
        <v xml:space="preserve"> </v>
      </c>
      <c r="Q81" s="141"/>
      <c r="R81" s="5" t="s">
        <v>72</v>
      </c>
      <c r="S81" s="4"/>
    </row>
    <row r="82" spans="1:19" ht="17.25" customHeight="1" x14ac:dyDescent="0.4">
      <c r="A82" s="146">
        <f>IF([1]人数!$F31=0," ",[1]人数!$F31)</f>
        <v>25</v>
      </c>
      <c r="B82" s="142" t="s">
        <v>8</v>
      </c>
      <c r="C82" s="116" t="str">
        <f>IF(ISERROR(VLOOKUP(1,[1]作成!$H$1048:$K$1102,3,FALSE))," ",VLOOKUP(1,[1]作成!$H$1048:$K$1102,3,FALSE))</f>
        <v>ごはん</v>
      </c>
      <c r="D82" s="119" t="str">
        <f>IF(ISERROR(VLOOKUP(2,[1]作成!$H$1048:$K$1102,4,FALSE))," ",VLOOKUP(2,[1]作成!$H$1048:$K$1102,4,FALSE))</f>
        <v>牛乳</v>
      </c>
      <c r="E82" s="122" t="str">
        <f>IF(ISERROR(VLOOKUP(3,[1]作成!$H$1048:$K$1102,3,FALSE))," ",VLOOKUP(3,[1]作成!$H$1048:$K$1102,3,FALSE))</f>
        <v>さばのみそに</v>
      </c>
      <c r="F82" s="123"/>
      <c r="G82" s="37" t="s">
        <v>26</v>
      </c>
      <c r="H82" s="36" t="s">
        <v>21</v>
      </c>
      <c r="I82" s="35"/>
      <c r="J82" s="37" t="s">
        <v>25</v>
      </c>
      <c r="K82" s="36" t="s">
        <v>51</v>
      </c>
      <c r="L82" s="35" t="s">
        <v>29</v>
      </c>
      <c r="M82" s="37" t="s">
        <v>43</v>
      </c>
      <c r="N82" s="36" t="s">
        <v>56</v>
      </c>
      <c r="O82" s="35"/>
      <c r="P82" s="30">
        <f>IF([1]計算!U25=0," ",[1]計算!U25)</f>
        <v>650.04539999999986</v>
      </c>
      <c r="Q82" s="34" t="s">
        <v>6</v>
      </c>
      <c r="R82" s="5" t="s">
        <v>0</v>
      </c>
      <c r="S82" s="4"/>
    </row>
    <row r="83" spans="1:19" ht="17.25" customHeight="1" x14ac:dyDescent="0.4">
      <c r="A83" s="147"/>
      <c r="B83" s="142"/>
      <c r="C83" s="117"/>
      <c r="D83" s="120"/>
      <c r="E83" s="124" t="str">
        <f>IF(ISERROR(VLOOKUP(4,[1]作成!$H$1048:$K$1102,3,FALSE))," ",VLOOKUP(4,[1]作成!$H$1048:$K$1102,3,FALSE))</f>
        <v>はりはりあえ</v>
      </c>
      <c r="F83" s="125"/>
      <c r="G83" s="33" t="s">
        <v>71</v>
      </c>
      <c r="H83" s="32" t="s">
        <v>70</v>
      </c>
      <c r="I83" s="31"/>
      <c r="J83" s="33" t="s">
        <v>11</v>
      </c>
      <c r="K83" s="32" t="s">
        <v>35</v>
      </c>
      <c r="L83" s="31"/>
      <c r="M83" s="33" t="s">
        <v>18</v>
      </c>
      <c r="N83" s="32"/>
      <c r="O83" s="31"/>
      <c r="P83" s="30">
        <f>IF([1]計算!X25=0," ",[1]計算!X25)</f>
        <v>27.43199000000001</v>
      </c>
      <c r="Q83" s="29" t="s">
        <v>5</v>
      </c>
      <c r="R83" s="5" t="s">
        <v>0</v>
      </c>
      <c r="S83" s="4"/>
    </row>
    <row r="84" spans="1:19" ht="17.25" customHeight="1" x14ac:dyDescent="0.4">
      <c r="A84" s="147"/>
      <c r="B84" s="142"/>
      <c r="C84" s="117"/>
      <c r="D84" s="120"/>
      <c r="E84" s="124" t="str">
        <f>IF(ISERROR(VLOOKUP(5,[1]作成!$H$1048:$K$1102,3,FALSE))," ",VLOOKUP(5,[1]作成!$H$1048:$K$1102,3,FALSE))</f>
        <v>いもっこじる</v>
      </c>
      <c r="F84" s="125"/>
      <c r="G84" s="33" t="s">
        <v>40</v>
      </c>
      <c r="H84" s="32"/>
      <c r="I84" s="31"/>
      <c r="J84" s="33" t="s">
        <v>34</v>
      </c>
      <c r="K84" s="32" t="s">
        <v>69</v>
      </c>
      <c r="L84" s="31"/>
      <c r="M84" s="33" t="s">
        <v>68</v>
      </c>
      <c r="N84" s="32"/>
      <c r="O84" s="31"/>
      <c r="P84" s="30">
        <f>IF([1]計算!Z25=0," ",[1]計算!Z25)</f>
        <v>19.638580000000001</v>
      </c>
      <c r="Q84" s="29" t="s">
        <v>67</v>
      </c>
      <c r="R84" s="5" t="s">
        <v>0</v>
      </c>
      <c r="S84" s="4"/>
    </row>
    <row r="85" spans="1:19" ht="17.25" customHeight="1" x14ac:dyDescent="0.4">
      <c r="A85" s="148"/>
      <c r="B85" s="142"/>
      <c r="C85" s="118"/>
      <c r="D85" s="121"/>
      <c r="E85" s="28" t="str">
        <f>IF(ISERROR(VLOOKUP(6,[1]作成!$H$1048:$K$1102,3,FALSE))," ",VLOOKUP(6,[1]作成!$H$1048:$K$1102,3,FALSE))</f>
        <v xml:space="preserve"> </v>
      </c>
      <c r="F85" s="27" t="str">
        <f>IF(ISERROR(VLOOKUP(7,[1]作成!$H$1048:$K$1102,3,FALSE))," ",VLOOKUP(7,[1]作成!$H$1048:$K$1102,3,FALSE))</f>
        <v xml:space="preserve"> </v>
      </c>
      <c r="G85" s="26" t="s">
        <v>66</v>
      </c>
      <c r="H85" s="25"/>
      <c r="I85" s="24"/>
      <c r="J85" s="26" t="s">
        <v>65</v>
      </c>
      <c r="K85" s="25" t="s">
        <v>64</v>
      </c>
      <c r="L85" s="24"/>
      <c r="M85" s="26" t="s">
        <v>53</v>
      </c>
      <c r="N85" s="25"/>
      <c r="O85" s="24"/>
      <c r="P85" s="140" t="str">
        <f>IF([1]人数!I31=0," ",[1]人数!I31)</f>
        <v xml:space="preserve"> </v>
      </c>
      <c r="Q85" s="141"/>
      <c r="R85" s="5" t="s">
        <v>9</v>
      </c>
      <c r="S85" s="4"/>
    </row>
    <row r="86" spans="1:19" ht="17.25" customHeight="1" x14ac:dyDescent="0.4">
      <c r="A86" s="146">
        <f>IF([1]人数!$F32=0," ",[1]人数!$F32)</f>
        <v>28</v>
      </c>
      <c r="B86" s="143" t="s">
        <v>7</v>
      </c>
      <c r="C86" s="116" t="str">
        <f>IF(ISERROR(VLOOKUP(1,[1]作成!$H$1103:$K$1157,3,FALSE))," ",VLOOKUP(1,[1]作成!$H$1103:$K$1157,3,FALSE))</f>
        <v>ごはん</v>
      </c>
      <c r="D86" s="119" t="str">
        <f>IF(ISERROR(VLOOKUP(2,[1]作成!$H$1103:$K$1157,4,FALSE))," ",VLOOKUP(2,[1]作成!$H$1103:$K$1157,4,FALSE))</f>
        <v>牛乳</v>
      </c>
      <c r="E86" s="122" t="str">
        <f>IF(ISERROR(VLOOKUP(3,[1]作成!$H$1103:$K$1157,3,FALSE))," ",VLOOKUP(3,[1]作成!$H$1103:$K$1157,3,FALSE))</f>
        <v>とりにくのおいだれやき</v>
      </c>
      <c r="F86" s="123"/>
      <c r="G86" s="37" t="s">
        <v>26</v>
      </c>
      <c r="H86" s="36" t="s">
        <v>40</v>
      </c>
      <c r="I86" s="35"/>
      <c r="J86" s="37" t="s">
        <v>24</v>
      </c>
      <c r="K86" s="36" t="s">
        <v>25</v>
      </c>
      <c r="L86" s="35" t="s">
        <v>63</v>
      </c>
      <c r="M86" s="37" t="s">
        <v>43</v>
      </c>
      <c r="N86" s="36" t="s">
        <v>53</v>
      </c>
      <c r="O86" s="35"/>
      <c r="P86" s="30">
        <f>IF([1]計算!U26=0," ",[1]計算!U26)</f>
        <v>642.82539999999972</v>
      </c>
      <c r="Q86" s="34" t="s">
        <v>6</v>
      </c>
      <c r="R86" s="5" t="s">
        <v>0</v>
      </c>
      <c r="S86" s="4"/>
    </row>
    <row r="87" spans="1:19" ht="17.25" customHeight="1" x14ac:dyDescent="0.4">
      <c r="A87" s="147"/>
      <c r="B87" s="144"/>
      <c r="C87" s="117"/>
      <c r="D87" s="120"/>
      <c r="E87" s="124" t="str">
        <f>IF(ISERROR(VLOOKUP(4,[1]作成!$H$1103:$K$1157,3,FALSE))," ",VLOOKUP(4,[1]作成!$H$1103:$K$1157,3,FALSE))</f>
        <v>レンコンサラダ</v>
      </c>
      <c r="F87" s="125"/>
      <c r="G87" s="33" t="s">
        <v>16</v>
      </c>
      <c r="H87" s="32" t="s">
        <v>36</v>
      </c>
      <c r="I87" s="31"/>
      <c r="J87" s="33" t="s">
        <v>62</v>
      </c>
      <c r="K87" s="32" t="s">
        <v>15</v>
      </c>
      <c r="L87" s="31" t="s">
        <v>19</v>
      </c>
      <c r="M87" s="33" t="s">
        <v>18</v>
      </c>
      <c r="N87" s="32" t="s">
        <v>32</v>
      </c>
      <c r="O87" s="31"/>
      <c r="P87" s="30">
        <f>IF([1]計算!X26=0," ",[1]計算!X26)</f>
        <v>28.502739999999999</v>
      </c>
      <c r="Q87" s="29" t="s">
        <v>5</v>
      </c>
      <c r="R87" s="5" t="s">
        <v>0</v>
      </c>
      <c r="S87" s="4"/>
    </row>
    <row r="88" spans="1:19" ht="17.25" customHeight="1" x14ac:dyDescent="0.4">
      <c r="A88" s="147"/>
      <c r="B88" s="144"/>
      <c r="C88" s="117"/>
      <c r="D88" s="120"/>
      <c r="E88" s="124" t="str">
        <f>IF(ISERROR(VLOOKUP(5,[1]作成!$H$1103:$K$1157,3,FALSE))," ",VLOOKUP(5,[1]作成!$H$1103:$K$1157,3,FALSE))</f>
        <v>ふとあげのみそしる</v>
      </c>
      <c r="F88" s="125"/>
      <c r="G88" s="33" t="s">
        <v>52</v>
      </c>
      <c r="H88" s="32"/>
      <c r="I88" s="31"/>
      <c r="J88" s="33" t="s">
        <v>61</v>
      </c>
      <c r="K88" s="32" t="s">
        <v>11</v>
      </c>
      <c r="L88" s="31" t="s">
        <v>44</v>
      </c>
      <c r="M88" s="33" t="s">
        <v>49</v>
      </c>
      <c r="N88" s="32"/>
      <c r="O88" s="31"/>
      <c r="P88" s="30">
        <f>IF([1]計算!Z26=0," ",[1]計算!Z26)</f>
        <v>19.231499999999997</v>
      </c>
      <c r="Q88" s="29" t="s">
        <v>5</v>
      </c>
      <c r="R88" s="5" t="s">
        <v>0</v>
      </c>
      <c r="S88" s="4"/>
    </row>
    <row r="89" spans="1:19" ht="17.25" customHeight="1" x14ac:dyDescent="0.4">
      <c r="A89" s="148"/>
      <c r="B89" s="145"/>
      <c r="C89" s="118"/>
      <c r="D89" s="121"/>
      <c r="E89" s="38" t="str">
        <f>IF(ISERROR(VLOOKUP(6,[1]作成!$H$1103:$K$1157,3,FALSE))," ",VLOOKUP(6,[1]作成!$H$1103:$K$1157,3,FALSE))</f>
        <v xml:space="preserve"> </v>
      </c>
      <c r="F89" s="38" t="str">
        <f>IF(ISERROR(VLOOKUP(7,[1]作成!$H$1103:$K$1157,3,FALSE))," ",VLOOKUP(7,[1]作成!$H$1103:$K$1157,3,FALSE))</f>
        <v xml:space="preserve"> </v>
      </c>
      <c r="G89" s="26" t="s">
        <v>60</v>
      </c>
      <c r="H89" s="25"/>
      <c r="I89" s="24"/>
      <c r="J89" s="26" t="s">
        <v>35</v>
      </c>
      <c r="K89" s="25" t="s">
        <v>14</v>
      </c>
      <c r="L89" s="24"/>
      <c r="M89" s="26" t="s">
        <v>59</v>
      </c>
      <c r="N89" s="25"/>
      <c r="O89" s="24"/>
      <c r="P89" s="140" t="str">
        <f>IF([1]人数!I32=0," ",[1]人数!I32)</f>
        <v xml:space="preserve"> </v>
      </c>
      <c r="Q89" s="141"/>
      <c r="R89" s="5" t="s">
        <v>0</v>
      </c>
      <c r="S89" s="4"/>
    </row>
    <row r="90" spans="1:19" ht="17.25" customHeight="1" x14ac:dyDescent="0.4">
      <c r="A90" s="146">
        <f>IF([1]人数!$F33=0," ",[1]人数!$F33)</f>
        <v>29</v>
      </c>
      <c r="B90" s="142" t="s">
        <v>58</v>
      </c>
      <c r="C90" s="116" t="str">
        <f>IF(ISERROR(VLOOKUP(1,[1]作成!$H$1158:$K$1212,3,FALSE))," ",VLOOKUP(1,[1]作成!$H$1158:$K$1212,3,FALSE))</f>
        <v>ごはん</v>
      </c>
      <c r="D90" s="119" t="str">
        <f>IF(ISERROR(VLOOKUP(2,[1]作成!$H$1158:$K$1212,4,FALSE))," ",VLOOKUP(2,[1]作成!$H$1158:$K$1212,4,FALSE))</f>
        <v>牛乳</v>
      </c>
      <c r="E90" s="122" t="str">
        <f>IF(ISERROR(VLOOKUP(3,[1]作成!$H$1158:$K$1212,3,FALSE))," ",VLOOKUP(3,[1]作成!$H$1158:$K$1212,3,FALSE))</f>
        <v>あげギョーザ</v>
      </c>
      <c r="F90" s="123"/>
      <c r="G90" s="37" t="s">
        <v>26</v>
      </c>
      <c r="H90" s="36" t="s">
        <v>57</v>
      </c>
      <c r="I90" s="35"/>
      <c r="J90" s="37" t="s">
        <v>25</v>
      </c>
      <c r="K90" s="36" t="s">
        <v>24</v>
      </c>
      <c r="L90" s="35" t="s">
        <v>34</v>
      </c>
      <c r="M90" s="37" t="s">
        <v>43</v>
      </c>
      <c r="N90" s="36" t="s">
        <v>56</v>
      </c>
      <c r="O90" s="35"/>
      <c r="P90" s="30">
        <f>IF([1]計算!U27=0," ",[1]計算!U27)</f>
        <v>684.13639999999998</v>
      </c>
      <c r="Q90" s="34" t="s">
        <v>6</v>
      </c>
      <c r="R90" s="5" t="s">
        <v>0</v>
      </c>
      <c r="S90" s="4"/>
    </row>
    <row r="91" spans="1:19" ht="17.25" customHeight="1" x14ac:dyDescent="0.4">
      <c r="A91" s="147"/>
      <c r="B91" s="142"/>
      <c r="C91" s="117"/>
      <c r="D91" s="120"/>
      <c r="E91" s="124" t="str">
        <f>IF(ISERROR(VLOOKUP(4,[1]作成!$H$1158:$K$1212,3,FALSE))," ",VLOOKUP(4,[1]作成!$H$1158:$K$1212,3,FALSE))</f>
        <v>ナムル</v>
      </c>
      <c r="F91" s="125"/>
      <c r="G91" s="33" t="s">
        <v>55</v>
      </c>
      <c r="H91" s="32" t="s">
        <v>54</v>
      </c>
      <c r="I91" s="31"/>
      <c r="J91" s="33" t="s">
        <v>15</v>
      </c>
      <c r="K91" s="32" t="s">
        <v>19</v>
      </c>
      <c r="L91" s="31"/>
      <c r="M91" s="33" t="s">
        <v>18</v>
      </c>
      <c r="N91" s="32" t="s">
        <v>53</v>
      </c>
      <c r="O91" s="31"/>
      <c r="P91" s="30">
        <f>IF([1]計算!X27=0," ",[1]計算!X27)</f>
        <v>27.756540000000012</v>
      </c>
      <c r="Q91" s="29" t="s">
        <v>5</v>
      </c>
      <c r="R91" s="5" t="s">
        <v>0</v>
      </c>
      <c r="S91" s="4"/>
    </row>
    <row r="92" spans="1:19" ht="17.25" customHeight="1" x14ac:dyDescent="0.4">
      <c r="A92" s="147"/>
      <c r="B92" s="142"/>
      <c r="C92" s="117"/>
      <c r="D92" s="120"/>
      <c r="E92" s="124" t="str">
        <f>IF(ISERROR(VLOOKUP(5,[1]作成!$H$1158:$K$1212,3,FALSE))," ",VLOOKUP(5,[1]作成!$H$1158:$K$1212,3,FALSE))</f>
        <v>マーボーどうふ</v>
      </c>
      <c r="F92" s="125"/>
      <c r="G92" s="33" t="s">
        <v>52</v>
      </c>
      <c r="H92" s="32"/>
      <c r="I92" s="31"/>
      <c r="J92" s="33" t="s">
        <v>51</v>
      </c>
      <c r="K92" s="32" t="s">
        <v>50</v>
      </c>
      <c r="L92" s="31"/>
      <c r="M92" s="33" t="s">
        <v>49</v>
      </c>
      <c r="N92" s="32"/>
      <c r="O92" s="31"/>
      <c r="P92" s="30">
        <f>IF([1]計算!Z27=0," ",[1]計算!Z27)</f>
        <v>22.4939</v>
      </c>
      <c r="Q92" s="29" t="s">
        <v>5</v>
      </c>
      <c r="R92" s="5" t="s">
        <v>0</v>
      </c>
      <c r="S92" s="4"/>
    </row>
    <row r="93" spans="1:19" ht="17.25" customHeight="1" x14ac:dyDescent="0.4">
      <c r="A93" s="148"/>
      <c r="B93" s="142"/>
      <c r="C93" s="118"/>
      <c r="D93" s="121"/>
      <c r="E93" s="28" t="str">
        <f>IF(ISERROR(VLOOKUP(6,[1]作成!$H$1158:$K$1212,3,FALSE))," ",VLOOKUP(6,[1]作成!$H$1158:$K$1212,3,FALSE))</f>
        <v xml:space="preserve"> </v>
      </c>
      <c r="F93" s="27" t="str">
        <f>IF(ISERROR(VLOOKUP(7,[1]作成!$H$1158:$K$1212,3,FALSE))," ",VLOOKUP(7,[1]作成!$H$1158:$K$1212,3,FALSE))</f>
        <v xml:space="preserve"> </v>
      </c>
      <c r="G93" s="26" t="s">
        <v>21</v>
      </c>
      <c r="H93" s="25"/>
      <c r="I93" s="24"/>
      <c r="J93" s="26" t="s">
        <v>11</v>
      </c>
      <c r="K93" s="25" t="s">
        <v>48</v>
      </c>
      <c r="L93" s="24"/>
      <c r="M93" s="26" t="s">
        <v>22</v>
      </c>
      <c r="N93" s="25"/>
      <c r="O93" s="24"/>
      <c r="P93" s="162" t="str">
        <f>IF([1]人数!I33=0," ",[1]人数!I33)</f>
        <v xml:space="preserve"> </v>
      </c>
      <c r="Q93" s="162"/>
      <c r="R93" s="5" t="s">
        <v>47</v>
      </c>
      <c r="S93" s="4"/>
    </row>
    <row r="94" spans="1:19" ht="17.25" customHeight="1" x14ac:dyDescent="0.4">
      <c r="A94" s="146">
        <f>IF([1]人数!$F34=0," ",[1]人数!$F34)</f>
        <v>30</v>
      </c>
      <c r="B94" s="142" t="s">
        <v>46</v>
      </c>
      <c r="C94" s="116" t="str">
        <f>IF(ISERROR(VLOOKUP(1,[1]作成!$H$1213:$K$1267,3,FALSE))," ",VLOOKUP(1,[1]作成!$H$1213:$K$1267,3,FALSE))</f>
        <v>ごはん</v>
      </c>
      <c r="D94" s="119" t="str">
        <f>IF(ISERROR(VLOOKUP(2,[1]作成!$H$1213:$K$1267,4,FALSE))," ",VLOOKUP(2,[1]作成!$H$1213:$K$1267,4,FALSE))</f>
        <v>牛乳</v>
      </c>
      <c r="E94" s="122" t="str">
        <f>IF(ISERROR(VLOOKUP(3,[1]作成!$H$1213:$K$1267,3,FALSE))," ",VLOOKUP(3,[1]作成!$H$1213:$K$1267,3,FALSE))</f>
        <v>ハタハタのフライ</v>
      </c>
      <c r="F94" s="123"/>
      <c r="G94" s="37" t="s">
        <v>26</v>
      </c>
      <c r="H94" s="36" t="s">
        <v>45</v>
      </c>
      <c r="I94" s="35"/>
      <c r="J94" s="37" t="s">
        <v>25</v>
      </c>
      <c r="K94" s="36" t="s">
        <v>44</v>
      </c>
      <c r="L94" s="35"/>
      <c r="M94" s="37" t="s">
        <v>43</v>
      </c>
      <c r="N94" s="36" t="s">
        <v>42</v>
      </c>
      <c r="O94" s="35"/>
      <c r="P94" s="30">
        <f>IF([1]計算!U28=0," ",[1]計算!U28)</f>
        <v>655.59677999999985</v>
      </c>
      <c r="Q94" s="34" t="s">
        <v>6</v>
      </c>
      <c r="R94" s="5" t="s">
        <v>0</v>
      </c>
      <c r="S94" s="4"/>
    </row>
    <row r="95" spans="1:19" ht="17.25" customHeight="1" x14ac:dyDescent="0.4">
      <c r="A95" s="147"/>
      <c r="B95" s="142"/>
      <c r="C95" s="117"/>
      <c r="D95" s="120"/>
      <c r="E95" s="124" t="str">
        <f>IF(ISERROR(VLOOKUP(4,[1]作成!$H$1213:$K$1267,3,FALSE))," ",VLOOKUP(4,[1]作成!$H$1213:$K$1267,3,FALSE))</f>
        <v>タルタルサラダ</v>
      </c>
      <c r="F95" s="125"/>
      <c r="G95" s="33" t="s">
        <v>41</v>
      </c>
      <c r="H95" s="32" t="s">
        <v>40</v>
      </c>
      <c r="I95" s="31"/>
      <c r="J95" s="33" t="s">
        <v>39</v>
      </c>
      <c r="K95" s="32" t="s">
        <v>19</v>
      </c>
      <c r="L95" s="31"/>
      <c r="M95" s="33" t="s">
        <v>38</v>
      </c>
      <c r="N95" s="32" t="s">
        <v>22</v>
      </c>
      <c r="O95" s="31"/>
      <c r="P95" s="30">
        <f>IF([1]計算!X28=0," ",[1]計算!X28)</f>
        <v>23.065917999999993</v>
      </c>
      <c r="Q95" s="29" t="s">
        <v>5</v>
      </c>
      <c r="R95" s="5" t="s">
        <v>0</v>
      </c>
      <c r="S95" s="4"/>
    </row>
    <row r="96" spans="1:19" ht="17.25" customHeight="1" x14ac:dyDescent="0.4">
      <c r="A96" s="147"/>
      <c r="B96" s="142"/>
      <c r="C96" s="117"/>
      <c r="D96" s="120"/>
      <c r="E96" s="124" t="str">
        <f>IF(ISERROR(VLOOKUP(5,[1]作成!$H$1213:$K$1267,3,FALSE))," ",VLOOKUP(5,[1]作成!$H$1213:$K$1267,3,FALSE))</f>
        <v>さつまじる</v>
      </c>
      <c r="F96" s="125"/>
      <c r="G96" s="33" t="s">
        <v>37</v>
      </c>
      <c r="H96" s="32" t="s">
        <v>36</v>
      </c>
      <c r="I96" s="31"/>
      <c r="J96" s="33" t="s">
        <v>35</v>
      </c>
      <c r="K96" s="32" t="s">
        <v>34</v>
      </c>
      <c r="L96" s="31"/>
      <c r="M96" s="33" t="s">
        <v>33</v>
      </c>
      <c r="N96" s="32" t="s">
        <v>32</v>
      </c>
      <c r="O96" s="31"/>
      <c r="P96" s="30">
        <f>IF([1]計算!Z28=0," ",[1]計算!Z28)</f>
        <v>20.260370000000005</v>
      </c>
      <c r="Q96" s="29" t="s">
        <v>31</v>
      </c>
      <c r="R96" s="5" t="s">
        <v>0</v>
      </c>
      <c r="S96" s="4"/>
    </row>
    <row r="97" spans="1:19" ht="17.25" customHeight="1" x14ac:dyDescent="0.4">
      <c r="A97" s="148"/>
      <c r="B97" s="142"/>
      <c r="C97" s="118"/>
      <c r="D97" s="121"/>
      <c r="E97" s="28" t="str">
        <f>IF(ISERROR(VLOOKUP(6,[1]作成!$H$1213:$K$1267,3,FALSE))," ",VLOOKUP(6,[1]作成!$H$1213:$K$1267,3,FALSE))</f>
        <v xml:space="preserve"> </v>
      </c>
      <c r="F97" s="27" t="str">
        <f>IF(ISERROR(VLOOKUP(7,[1]作成!$H$1213:$K$1267,3,FALSE))," ",VLOOKUP(7,[1]作成!$H$1213:$K$1267,3,FALSE))</f>
        <v xml:space="preserve"> </v>
      </c>
      <c r="G97" s="26" t="s">
        <v>16</v>
      </c>
      <c r="H97" s="25"/>
      <c r="I97" s="24"/>
      <c r="J97" s="26" t="s">
        <v>30</v>
      </c>
      <c r="K97" s="25" t="s">
        <v>29</v>
      </c>
      <c r="L97" s="24"/>
      <c r="M97" s="26" t="s">
        <v>28</v>
      </c>
      <c r="N97" s="25"/>
      <c r="O97" s="24"/>
      <c r="P97" s="140" t="str">
        <f>IF([1]人数!I34=0," ",[1]人数!I34)</f>
        <v xml:space="preserve"> </v>
      </c>
      <c r="Q97" s="141"/>
      <c r="R97" s="5" t="s">
        <v>0</v>
      </c>
      <c r="S97" s="4"/>
    </row>
    <row r="98" spans="1:19" ht="17.25" customHeight="1" x14ac:dyDescent="0.4">
      <c r="A98" s="146">
        <f>IF([1]人数!$F35=0," ",[1]人数!$F35)</f>
        <v>31</v>
      </c>
      <c r="B98" s="142" t="s">
        <v>27</v>
      </c>
      <c r="C98" s="116" t="str">
        <f>IF(ISERROR(VLOOKUP(1,[1]作成!$H$1268:$K$1322,3,FALSE))," ",VLOOKUP(1,[1]作成!$H$1268:$K$1322,3,FALSE))</f>
        <v>ターメリックむぎライス</v>
      </c>
      <c r="D98" s="119" t="str">
        <f>IF(ISERROR(VLOOKUP(2,[1]作成!$H$1268:$K$1322,4,FALSE))," ",VLOOKUP(2,[1]作成!$H$1268:$K$1322,4,FALSE))</f>
        <v>牛乳</v>
      </c>
      <c r="E98" s="122" t="str">
        <f>IF(ISERROR(VLOOKUP(3,[1]作成!$H$1268:$K$1322,3,FALSE))," ",VLOOKUP(3,[1]作成!$H$1268:$K$1322,3,FALSE))</f>
        <v>だいずのキーマカレー</v>
      </c>
      <c r="F98" s="123"/>
      <c r="G98" s="37" t="s">
        <v>26</v>
      </c>
      <c r="H98" s="36"/>
      <c r="I98" s="35"/>
      <c r="J98" s="37" t="s">
        <v>25</v>
      </c>
      <c r="K98" s="36" t="s">
        <v>24</v>
      </c>
      <c r="L98" s="35"/>
      <c r="M98" s="37" t="s">
        <v>23</v>
      </c>
      <c r="N98" s="36" t="s">
        <v>22</v>
      </c>
      <c r="O98" s="35"/>
      <c r="P98" s="30">
        <f>IF([1]計算!U29=0," ",[1]計算!U29)</f>
        <v>687.46659999999986</v>
      </c>
      <c r="Q98" s="34" t="s">
        <v>6</v>
      </c>
      <c r="R98" s="5" t="s">
        <v>0</v>
      </c>
      <c r="S98" s="4"/>
    </row>
    <row r="99" spans="1:19" ht="17.25" customHeight="1" x14ac:dyDescent="0.4">
      <c r="A99" s="147"/>
      <c r="B99" s="142"/>
      <c r="C99" s="117"/>
      <c r="D99" s="120"/>
      <c r="E99" s="124" t="str">
        <f>IF(ISERROR(VLOOKUP(4,[1]作成!$H$1268:$K$1322,3,FALSE))," ",VLOOKUP(4,[1]作成!$H$1268:$K$1322,3,FALSE))</f>
        <v>ペイザンヌスープ</v>
      </c>
      <c r="F99" s="125"/>
      <c r="G99" s="33" t="s">
        <v>21</v>
      </c>
      <c r="H99" s="32"/>
      <c r="I99" s="31"/>
      <c r="J99" s="33" t="s">
        <v>20</v>
      </c>
      <c r="K99" s="32" t="s">
        <v>19</v>
      </c>
      <c r="L99" s="31"/>
      <c r="M99" s="33" t="s">
        <v>18</v>
      </c>
      <c r="N99" s="32" t="s">
        <v>17</v>
      </c>
      <c r="O99" s="31"/>
      <c r="P99" s="30">
        <f>IF([1]計算!X29=0," ",[1]計算!X29)</f>
        <v>27.231159999999999</v>
      </c>
      <c r="Q99" s="29" t="s">
        <v>5</v>
      </c>
      <c r="R99" s="5" t="s">
        <v>0</v>
      </c>
      <c r="S99" s="4"/>
    </row>
    <row r="100" spans="1:19" ht="17.25" customHeight="1" x14ac:dyDescent="0.4">
      <c r="A100" s="147"/>
      <c r="B100" s="142"/>
      <c r="C100" s="117"/>
      <c r="D100" s="120"/>
      <c r="E100" s="124" t="str">
        <f>IF(ISERROR(VLOOKUP(5,[1]作成!$H$1268:$K$1322,3,FALSE))," ",VLOOKUP(5,[1]作成!$H$1268:$K$1322,3,FALSE))</f>
        <v>かぼちゃプリン</v>
      </c>
      <c r="F100" s="125"/>
      <c r="G100" s="33" t="s">
        <v>16</v>
      </c>
      <c r="H100" s="32"/>
      <c r="I100" s="31"/>
      <c r="J100" s="33" t="s">
        <v>15</v>
      </c>
      <c r="K100" s="32" t="s">
        <v>14</v>
      </c>
      <c r="L100" s="31"/>
      <c r="M100" s="33" t="s">
        <v>13</v>
      </c>
      <c r="N100" s="32"/>
      <c r="O100" s="31"/>
      <c r="P100" s="30">
        <f>IF([1]計算!Z29=0," ",[1]計算!Z29)</f>
        <v>16.547749999999997</v>
      </c>
      <c r="Q100" s="29" t="s">
        <v>5</v>
      </c>
      <c r="R100" s="5" t="s">
        <v>0</v>
      </c>
      <c r="S100" s="4"/>
    </row>
    <row r="101" spans="1:19" ht="17.25" customHeight="1" x14ac:dyDescent="0.4">
      <c r="A101" s="148"/>
      <c r="B101" s="142"/>
      <c r="C101" s="118"/>
      <c r="D101" s="121"/>
      <c r="E101" s="28" t="str">
        <f>IF(ISERROR(VLOOKUP(6,[1]作成!$H$1268:$K$1322,3,FALSE))," ",VLOOKUP(6,[1]作成!$H$1268:$K$1322,3,FALSE))</f>
        <v xml:space="preserve"> </v>
      </c>
      <c r="F101" s="27" t="str">
        <f>IF(ISERROR(VLOOKUP(7,[1]作成!$H$1268:$K$1322,3,FALSE))," ",VLOOKUP(7,[1]作成!$H$1268:$K$1322,3,FALSE))</f>
        <v xml:space="preserve"> </v>
      </c>
      <c r="G101" s="26" t="s">
        <v>12</v>
      </c>
      <c r="H101" s="25"/>
      <c r="I101" s="24"/>
      <c r="J101" s="26" t="s">
        <v>11</v>
      </c>
      <c r="K101" s="25"/>
      <c r="L101" s="24"/>
      <c r="M101" s="26" t="s">
        <v>10</v>
      </c>
      <c r="N101" s="25"/>
      <c r="O101" s="24"/>
      <c r="P101" s="162" t="str">
        <f>IF([1]人数!I35=0," ",[1]人数!I35)</f>
        <v xml:space="preserve"> </v>
      </c>
      <c r="Q101" s="162"/>
      <c r="R101" s="5" t="s">
        <v>9</v>
      </c>
      <c r="S101" s="4"/>
    </row>
    <row r="102" spans="1:19" ht="17.25" hidden="1" customHeight="1" x14ac:dyDescent="0.4">
      <c r="A102" s="126" t="str">
        <f>IF([1]人数!$F36=0," ",[1]人数!$F36)</f>
        <v xml:space="preserve"> </v>
      </c>
      <c r="B102" s="129" t="s">
        <v>8</v>
      </c>
      <c r="C102" s="132" t="str">
        <f>IF(ISERROR(VLOOKUP(1,[1]作成!$H$1323:$K$1377,3,FALSE))," ",VLOOKUP(1,[1]作成!$H$1323:$K$1377,3,FALSE))</f>
        <v xml:space="preserve"> </v>
      </c>
      <c r="D102" s="135" t="str">
        <f>IF(ISERROR(VLOOKUP(2,[1]作成!$H$1323:$K$1377,4,FALSE))," ",VLOOKUP(2,[1]作成!$H$1323:$K$1377,4,FALSE))</f>
        <v xml:space="preserve"> </v>
      </c>
      <c r="E102" s="138" t="str">
        <f>IF(ISERROR(VLOOKUP(3,[1]作成!$H$1323:$K$1377,3,FALSE))," ",VLOOKUP(3,[1]作成!$H$1323:$K$1377,3,FALSE))</f>
        <v xml:space="preserve"> </v>
      </c>
      <c r="F102" s="139"/>
      <c r="G102" s="19"/>
      <c r="H102" s="18"/>
      <c r="I102" s="17"/>
      <c r="J102" s="19"/>
      <c r="K102" s="18"/>
      <c r="L102" s="17"/>
      <c r="M102" s="19"/>
      <c r="N102" s="18"/>
      <c r="O102" s="17"/>
      <c r="P102" s="16" t="str">
        <f>IF([1]計算!U30=0," ",[1]計算!U30)</f>
        <v xml:space="preserve"> </v>
      </c>
      <c r="Q102" s="20" t="s">
        <v>6</v>
      </c>
    </row>
    <row r="103" spans="1:19" ht="17.25" hidden="1" customHeight="1" x14ac:dyDescent="0.4">
      <c r="A103" s="127"/>
      <c r="B103" s="130"/>
      <c r="C103" s="133"/>
      <c r="D103" s="136"/>
      <c r="E103" s="85" t="str">
        <f>IF(ISERROR(VLOOKUP(4,[1]作成!$H$1323:$K$1377,3,FALSE))," ",VLOOKUP(4,[1]作成!$H$1323:$K$1377,3,FALSE))</f>
        <v xml:space="preserve"> </v>
      </c>
      <c r="F103" s="86"/>
      <c r="G103" s="19"/>
      <c r="H103" s="18"/>
      <c r="I103" s="17"/>
      <c r="J103" s="19"/>
      <c r="K103" s="18"/>
      <c r="L103" s="17"/>
      <c r="M103" s="19"/>
      <c r="N103" s="18"/>
      <c r="O103" s="17"/>
      <c r="P103" s="16" t="str">
        <f>IF([1]計算!X30=0," ",[1]計算!X30)</f>
        <v xml:space="preserve"> </v>
      </c>
      <c r="Q103" s="15" t="s">
        <v>5</v>
      </c>
    </row>
    <row r="104" spans="1:19" ht="17.25" hidden="1" customHeight="1" x14ac:dyDescent="0.4">
      <c r="A104" s="127"/>
      <c r="B104" s="130"/>
      <c r="C104" s="133"/>
      <c r="D104" s="136"/>
      <c r="E104" s="85" t="str">
        <f>IF(ISERROR(VLOOKUP(5,[1]作成!$H$1323:$K$1377,3,FALSE))," ",VLOOKUP(5,[1]作成!$H$1323:$K$1377,3,FALSE))</f>
        <v xml:space="preserve"> </v>
      </c>
      <c r="F104" s="86"/>
      <c r="G104" s="19"/>
      <c r="H104" s="18"/>
      <c r="I104" s="17"/>
      <c r="J104" s="19"/>
      <c r="K104" s="18"/>
      <c r="L104" s="17"/>
      <c r="M104" s="19"/>
      <c r="N104" s="18"/>
      <c r="O104" s="17"/>
      <c r="P104" s="16" t="str">
        <f>IF([1]計算!Z30=0," ",[1]計算!Z30)</f>
        <v xml:space="preserve"> </v>
      </c>
      <c r="Q104" s="15" t="s">
        <v>5</v>
      </c>
    </row>
    <row r="105" spans="1:19" ht="17.25" hidden="1" customHeight="1" x14ac:dyDescent="0.4">
      <c r="A105" s="128"/>
      <c r="B105" s="131"/>
      <c r="C105" s="134"/>
      <c r="D105" s="137"/>
      <c r="E105" s="14" t="str">
        <f>IF(ISERROR(VLOOKUP(6,[1]作成!$H$1323:$K$1377,3,FALSE))," ",VLOOKUP(6,[1]作成!$H$1323:$K$1377,3,FALSE))</f>
        <v xml:space="preserve"> </v>
      </c>
      <c r="F105" s="13" t="str">
        <f>IF(ISERROR(VLOOKUP(7,[1]作成!$H$1323:$K$1377,3,FALSE))," ",VLOOKUP(7,[1]作成!$H$1323:$K$1377,3,FALSE))</f>
        <v xml:space="preserve"> </v>
      </c>
      <c r="G105" s="12"/>
      <c r="H105" s="11"/>
      <c r="I105" s="10"/>
      <c r="J105" s="12"/>
      <c r="K105" s="11"/>
      <c r="L105" s="10"/>
      <c r="M105" s="12"/>
      <c r="N105" s="11"/>
      <c r="O105" s="10"/>
      <c r="P105" s="163" t="str">
        <f>IF([1]人数!I36=0," ",[1]人数!I36)</f>
        <v xml:space="preserve"> </v>
      </c>
      <c r="Q105" s="163"/>
    </row>
    <row r="106" spans="1:19" ht="17.25" hidden="1" customHeight="1" x14ac:dyDescent="0.4">
      <c r="A106" s="126" t="str">
        <f>IF([1]人数!$F37=0," ",[1]人数!$F37)</f>
        <v xml:space="preserve"> </v>
      </c>
      <c r="B106" s="129" t="s">
        <v>7</v>
      </c>
      <c r="C106" s="132" t="str">
        <f>IF(ISERROR(VLOOKUP(1,[1]作成!$H$1378:$K$1432,3,FALSE))," ",VLOOKUP(1,[1]作成!$H$1378:$K$1432,3,FALSE))</f>
        <v xml:space="preserve"> </v>
      </c>
      <c r="D106" s="135" t="str">
        <f>IF(ISERROR(VLOOKUP(2,[1]作成!$H$1378:$K$1432,4,FALSE))," ",VLOOKUP(2,[1]作成!$H$1378:$K$1432,4,FALSE))</f>
        <v xml:space="preserve"> </v>
      </c>
      <c r="E106" s="138" t="str">
        <f>IF(ISERROR(VLOOKUP(3,[1]作成!$H$1378:$K$1432,3,FALSE))," ",VLOOKUP(3,[1]作成!$H$1378:$K$1432,3,FALSE))</f>
        <v xml:space="preserve"> </v>
      </c>
      <c r="F106" s="139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6</v>
      </c>
    </row>
    <row r="107" spans="1:19" ht="17.25" hidden="1" customHeight="1" x14ac:dyDescent="0.4">
      <c r="A107" s="127"/>
      <c r="B107" s="130"/>
      <c r="C107" s="133"/>
      <c r="D107" s="136"/>
      <c r="E107" s="85" t="str">
        <f>IF(ISERROR(VLOOKUP(4,[1]作成!$H$1378:$K$1432,3,FALSE))," ",VLOOKUP(4,[1]作成!$H$1378:$K$1432,3,FALSE))</f>
        <v xml:space="preserve"> </v>
      </c>
      <c r="F107" s="86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5</v>
      </c>
    </row>
    <row r="108" spans="1:19" ht="17.25" hidden="1" customHeight="1" x14ac:dyDescent="0.4">
      <c r="A108" s="127"/>
      <c r="B108" s="130"/>
      <c r="C108" s="133"/>
      <c r="D108" s="136"/>
      <c r="E108" s="85" t="str">
        <f>IF(ISERROR(VLOOKUP(5,[1]作成!$H$1378:$K$1432,3,FALSE))," ",VLOOKUP(5,[1]作成!$H$1378:$K$1432,3,FALSE))</f>
        <v xml:space="preserve"> </v>
      </c>
      <c r="F108" s="86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5</v>
      </c>
    </row>
    <row r="109" spans="1:19" ht="17.25" hidden="1" customHeight="1" x14ac:dyDescent="0.4">
      <c r="A109" s="128"/>
      <c r="B109" s="131"/>
      <c r="C109" s="134"/>
      <c r="D109" s="137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63" t="str">
        <f>IF([1]人数!I37=0," ",[1]人数!I37)</f>
        <v xml:space="preserve"> </v>
      </c>
      <c r="Q109" s="163"/>
    </row>
    <row r="110" spans="1:19" ht="15.95" customHeight="1" x14ac:dyDescent="0.4">
      <c r="A110" s="5"/>
      <c r="B110" s="5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5.95" customHeight="1" x14ac:dyDescent="0.4">
      <c r="A111" s="5"/>
      <c r="B111" s="5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9" t="s">
        <v>2</v>
      </c>
      <c r="M111" s="9"/>
      <c r="N111" s="9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ht="15.95" hidden="1" customHeight="1" x14ac:dyDescent="0.4">
      <c r="A114" s="2"/>
      <c r="B114" s="2"/>
      <c r="C114" s="7"/>
      <c r="D114" s="2"/>
      <c r="E114" s="2"/>
      <c r="F114" s="2"/>
      <c r="P114" s="2"/>
      <c r="Q114" s="2"/>
    </row>
    <row r="115" spans="1:19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6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D4:D5"/>
    <mergeCell ref="E4:F5"/>
    <mergeCell ref="G4:I5"/>
    <mergeCell ref="J4:L5"/>
    <mergeCell ref="M4:O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P3:Q3"/>
    <mergeCell ref="C4:C5"/>
    <mergeCell ref="P4:Q4"/>
    <mergeCell ref="P5:Q5"/>
    <mergeCell ref="N1:P1"/>
    <mergeCell ref="A2:A5"/>
    <mergeCell ref="B2:B5"/>
    <mergeCell ref="C2:F3"/>
    <mergeCell ref="G2:I3"/>
    <mergeCell ref="J2:L3"/>
    <mergeCell ref="M2:O3"/>
    <mergeCell ref="P2:Q2"/>
  </mergeCells>
  <phoneticPr fontId="3"/>
  <pageMargins left="0.51181102362204722" right="0.31496062992125984" top="0.55118110236220474" bottom="0.15748031496062992" header="0.31496062992125984" footer="0.31496062992125984"/>
  <pageSetup paperSize="9" scale="4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2019-09-26T00:28:37Z</cp:lastPrinted>
  <dcterms:created xsi:type="dcterms:W3CDTF">2019-09-26T00:28:02Z</dcterms:created>
  <dcterms:modified xsi:type="dcterms:W3CDTF">2019-09-30T00:12:47Z</dcterms:modified>
</cp:coreProperties>
</file>