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小学校\"/>
    </mc:Choice>
  </mc:AlternateContent>
  <xr:revisionPtr revIDLastSave="0" documentId="8_{ED191890-70C3-4479-AC4F-01C3E4A6A3FB}" xr6:coauthVersionLast="44" xr6:coauthVersionMax="44" xr10:uidLastSave="{00000000-0000-0000-0000-000000000000}"/>
  <bookViews>
    <workbookView xWindow="2805" yWindow="1500" windowWidth="23055" windowHeight="13470" xr2:uid="{00000000-000D-0000-FFFF-FFFF00000000}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(2)'!$R$1:$R$131</definedName>
    <definedName name="_xlnm.Print_Area" localSheetId="0">'家庭配布 (2)'!$A$1:$Q$131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E14" i="1"/>
  <c r="P14" i="1"/>
  <c r="E15" i="1"/>
  <c r="P15" i="1"/>
  <c r="E16" i="1"/>
  <c r="P16" i="1"/>
  <c r="E17" i="1"/>
  <c r="F17" i="1"/>
  <c r="C18" i="1"/>
  <c r="D18" i="1"/>
  <c r="E18" i="1"/>
  <c r="P18" i="1"/>
  <c r="E19" i="1"/>
  <c r="P19" i="1"/>
  <c r="E20" i="1"/>
  <c r="P20" i="1"/>
  <c r="E21" i="1"/>
  <c r="P21" i="1"/>
  <c r="C22" i="1"/>
  <c r="D22" i="1"/>
  <c r="E22" i="1"/>
  <c r="P22" i="1"/>
  <c r="E23" i="1"/>
  <c r="P23" i="1"/>
  <c r="E24" i="1"/>
  <c r="P24" i="1"/>
  <c r="E25" i="1"/>
  <c r="F25" i="1"/>
  <c r="P25" i="1"/>
  <c r="C26" i="1"/>
  <c r="D26" i="1"/>
  <c r="E26" i="1"/>
  <c r="P26" i="1"/>
  <c r="E27" i="1"/>
  <c r="P27" i="1"/>
  <c r="E28" i="1"/>
  <c r="P28" i="1"/>
  <c r="E29" i="1"/>
  <c r="F29" i="1"/>
  <c r="P29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C42" i="1"/>
  <c r="D42" i="1"/>
  <c r="E42" i="1"/>
  <c r="P42" i="1"/>
  <c r="E43" i="1"/>
  <c r="P43" i="1"/>
  <c r="E44" i="1"/>
  <c r="P44" i="1"/>
  <c r="E45" i="1"/>
  <c r="F45" i="1"/>
  <c r="P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C58" i="1"/>
  <c r="D58" i="1"/>
  <c r="E58" i="1"/>
  <c r="P58" i="1"/>
  <c r="E59" i="1"/>
  <c r="P59" i="1"/>
  <c r="E60" i="1"/>
  <c r="P60" i="1"/>
  <c r="E61" i="1"/>
  <c r="F61" i="1"/>
  <c r="P61" i="1"/>
  <c r="C62" i="1"/>
  <c r="D62" i="1"/>
  <c r="E62" i="1"/>
  <c r="P62" i="1"/>
  <c r="E63" i="1"/>
  <c r="P63" i="1"/>
  <c r="E64" i="1"/>
  <c r="P64" i="1"/>
  <c r="E65" i="1"/>
  <c r="F65" i="1"/>
  <c r="P65" i="1"/>
  <c r="C70" i="1"/>
  <c r="D70" i="1"/>
  <c r="E70" i="1"/>
  <c r="P70" i="1"/>
  <c r="E71" i="1"/>
  <c r="P71" i="1"/>
  <c r="E72" i="1"/>
  <c r="P72" i="1"/>
  <c r="E73" i="1"/>
  <c r="F73" i="1"/>
  <c r="P73" i="1"/>
  <c r="C74" i="1"/>
  <c r="D74" i="1"/>
  <c r="E74" i="1"/>
  <c r="P74" i="1"/>
  <c r="E75" i="1"/>
  <c r="P75" i="1"/>
  <c r="E76" i="1"/>
  <c r="P76" i="1"/>
  <c r="E77" i="1"/>
  <c r="F77" i="1"/>
  <c r="P77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6" i="1" l="1"/>
  <c r="A10" i="1" l="1"/>
  <c r="A14" i="1" l="1"/>
  <c r="A106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<sst xmlns="http://schemas.openxmlformats.org/spreadsheetml/2006/main" count="591" uniqueCount="201">
  <si>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</si>
  <si>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</si>
  <si>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</si>
  <si>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</si>
  <si>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</si>
  <si>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</si>
  <si>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</si>
  <si>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</si>
  <si>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ｇ</t>
    <phoneticPr fontId="3"/>
  </si>
  <si>
    <t>Kcal</t>
    <phoneticPr fontId="3"/>
  </si>
  <si>
    <t>金</t>
    <rPh sb="0" eb="1">
      <t>キン</t>
    </rPh>
    <phoneticPr fontId="3"/>
  </si>
  <si>
    <t>ｇ</t>
    <phoneticPr fontId="3"/>
  </si>
  <si>
    <t>Kcal</t>
    <phoneticPr fontId="3"/>
  </si>
  <si>
    <t>木</t>
    <rPh sb="0" eb="1">
      <t>モク</t>
    </rPh>
    <phoneticPr fontId="3"/>
  </si>
  <si>
    <t>ｇ</t>
    <phoneticPr fontId="3"/>
  </si>
  <si>
    <t>Kcal</t>
    <phoneticPr fontId="3"/>
  </si>
  <si>
    <t>水</t>
    <rPh sb="0" eb="1">
      <t>スイ</t>
    </rPh>
    <phoneticPr fontId="3"/>
  </si>
  <si>
    <t>火</t>
    <rPh sb="0" eb="1">
      <t>カ</t>
    </rPh>
    <phoneticPr fontId="3"/>
  </si>
  <si>
    <t>ｇ</t>
    <phoneticPr fontId="3"/>
  </si>
  <si>
    <t>Kcal</t>
    <phoneticPr fontId="3"/>
  </si>
  <si>
    <t>生クリーム</t>
  </si>
  <si>
    <t>プチシュー</t>
  </si>
  <si>
    <t>マッシュルーム</t>
    <phoneticPr fontId="3"/>
  </si>
  <si>
    <t>たまねぎ</t>
  </si>
  <si>
    <t>ベーコン</t>
  </si>
  <si>
    <t>●</t>
    <phoneticPr fontId="3"/>
  </si>
  <si>
    <t>バター</t>
  </si>
  <si>
    <t>マカロニ</t>
  </si>
  <si>
    <t>エリンギ</t>
  </si>
  <si>
    <t>こまつな</t>
  </si>
  <si>
    <t>大豆ペースト</t>
  </si>
  <si>
    <t>サラダ油</t>
  </si>
  <si>
    <t>小麦粉</t>
  </si>
  <si>
    <t>しめじ</t>
  </si>
  <si>
    <t>にんじん</t>
  </si>
  <si>
    <t>鶏肉</t>
  </si>
  <si>
    <t>ケチャップライス</t>
  </si>
  <si>
    <t>コーン</t>
  </si>
  <si>
    <t>青ピーマン</t>
  </si>
  <si>
    <t>牛乳</t>
    <rPh sb="0" eb="2">
      <t>ギュウニュウ</t>
    </rPh>
    <phoneticPr fontId="3"/>
  </si>
  <si>
    <t>大麦</t>
  </si>
  <si>
    <t>豚肉</t>
  </si>
  <si>
    <t>●</t>
    <phoneticPr fontId="3"/>
  </si>
  <si>
    <t>ｇ</t>
    <phoneticPr fontId="3"/>
  </si>
  <si>
    <t>にんにく</t>
  </si>
  <si>
    <t>●大豆</t>
    <phoneticPr fontId="3"/>
  </si>
  <si>
    <t>じゃがいも</t>
  </si>
  <si>
    <t>片栗粉</t>
  </si>
  <si>
    <t>かぶ</t>
    <phoneticPr fontId="3"/>
  </si>
  <si>
    <t>フランクフルトソーセージ</t>
  </si>
  <si>
    <t>レンズ豆</t>
  </si>
  <si>
    <t>ピタパン</t>
    <phoneticPr fontId="3"/>
  </si>
  <si>
    <t>キャベツ</t>
    <phoneticPr fontId="3"/>
  </si>
  <si>
    <t>大豆たんぱく</t>
  </si>
  <si>
    <t>●</t>
    <phoneticPr fontId="3"/>
  </si>
  <si>
    <t>ごま</t>
  </si>
  <si>
    <t>うずら卵</t>
  </si>
  <si>
    <t>ごま油</t>
  </si>
  <si>
    <t>だいこん</t>
  </si>
  <si>
    <t>こんにゃく</t>
    <phoneticPr fontId="3"/>
  </si>
  <si>
    <t>三温糖</t>
  </si>
  <si>
    <t>しょうが</t>
  </si>
  <si>
    <t>さやいんげん</t>
  </si>
  <si>
    <t>ホキ</t>
  </si>
  <si>
    <t>白飯</t>
  </si>
  <si>
    <t>デコポン</t>
    <phoneticPr fontId="3"/>
  </si>
  <si>
    <t>わかめ</t>
  </si>
  <si>
    <t>まぐろフレーク</t>
  </si>
  <si>
    <t>●</t>
    <phoneticPr fontId="3"/>
  </si>
  <si>
    <t>ｇ</t>
    <phoneticPr fontId="3"/>
  </si>
  <si>
    <t>パン粉</t>
  </si>
  <si>
    <t>鶏卵</t>
  </si>
  <si>
    <t>キャベツ</t>
  </si>
  <si>
    <t>みそ</t>
  </si>
  <si>
    <t>えのきたけ</t>
  </si>
  <si>
    <t>ブロッコリー</t>
  </si>
  <si>
    <t>あつあげ</t>
  </si>
  <si>
    <t>●</t>
    <phoneticPr fontId="3"/>
  </si>
  <si>
    <t>天皇誕生日振替休日</t>
    <rPh sb="0" eb="2">
      <t>テンノウ</t>
    </rPh>
    <rPh sb="2" eb="5">
      <t>タンジョウビ</t>
    </rPh>
    <rPh sb="5" eb="7">
      <t>フリカエ</t>
    </rPh>
    <rPh sb="7" eb="9">
      <t>キュウジツ</t>
    </rPh>
    <phoneticPr fontId="3"/>
  </si>
  <si>
    <t>角切りゼリー</t>
  </si>
  <si>
    <t>パイン缶</t>
  </si>
  <si>
    <t>ヨーグルト</t>
  </si>
  <si>
    <t>黄桃缶</t>
  </si>
  <si>
    <t>チーズ</t>
  </si>
  <si>
    <t>カレールウ</t>
  </si>
  <si>
    <t>みかん缶</t>
  </si>
  <si>
    <t>トマト水煮</t>
  </si>
  <si>
    <t>むぎ飯</t>
  </si>
  <si>
    <t>バナナ</t>
  </si>
  <si>
    <t>うどん</t>
  </si>
  <si>
    <t>しょうが</t>
    <phoneticPr fontId="3"/>
  </si>
  <si>
    <t>ロースハム　　</t>
  </si>
  <si>
    <t>牛乳</t>
  </si>
  <si>
    <t>きゅうり</t>
  </si>
  <si>
    <t>うすあげ</t>
  </si>
  <si>
    <t>鮭</t>
  </si>
  <si>
    <t>マヨネーズ</t>
  </si>
  <si>
    <t>ねぎ</t>
  </si>
  <si>
    <t>切り干し大根</t>
  </si>
  <si>
    <t>赤ピーマン</t>
  </si>
  <si>
    <t>穴水町メニュー</t>
    <rPh sb="0" eb="3">
      <t>アナミズマチ</t>
    </rPh>
    <phoneticPr fontId="3"/>
  </si>
  <si>
    <t>れんこん</t>
  </si>
  <si>
    <t>米粉</t>
  </si>
  <si>
    <t>もずく</t>
  </si>
  <si>
    <t>黄ピーマン</t>
  </si>
  <si>
    <t>オリーブ油</t>
  </si>
  <si>
    <t>白いんげん豆</t>
  </si>
  <si>
    <t>にんにく</t>
    <phoneticPr fontId="3"/>
  </si>
  <si>
    <t>マスカットゼリー</t>
  </si>
  <si>
    <t>Kcal</t>
    <phoneticPr fontId="3"/>
  </si>
  <si>
    <t>チャーハンライス</t>
  </si>
  <si>
    <t>●大豆</t>
    <phoneticPr fontId="3"/>
  </si>
  <si>
    <t>たけのこ</t>
  </si>
  <si>
    <t>もやし</t>
  </si>
  <si>
    <t>糸かまぼこ</t>
  </si>
  <si>
    <t>木綿豆腐</t>
  </si>
  <si>
    <t>春巻き</t>
  </si>
  <si>
    <t>干ししいたけ</t>
  </si>
  <si>
    <t>●ヤーコン</t>
    <phoneticPr fontId="3"/>
  </si>
  <si>
    <t>チンゲンサイ</t>
  </si>
  <si>
    <t>豆乳</t>
  </si>
  <si>
    <t>牛肉</t>
  </si>
  <si>
    <t>チョコレート</t>
    <phoneticPr fontId="3"/>
  </si>
  <si>
    <t>りんごの砂糖漬</t>
  </si>
  <si>
    <t>りんご</t>
  </si>
  <si>
    <t>こんにゃく</t>
  </si>
  <si>
    <t>●大豆</t>
    <phoneticPr fontId="3"/>
  </si>
  <si>
    <t>はくさい</t>
  </si>
  <si>
    <t>生姜</t>
  </si>
  <si>
    <t>昆布</t>
  </si>
  <si>
    <t>焼きちくわ</t>
  </si>
  <si>
    <t>青のり粉</t>
  </si>
  <si>
    <t>高野豆腐</t>
  </si>
  <si>
    <t>建国記念の日</t>
    <rPh sb="0" eb="2">
      <t>ケンコク</t>
    </rPh>
    <rPh sb="2" eb="4">
      <t>キネン</t>
    </rPh>
    <rPh sb="5" eb="6">
      <t>ヒ</t>
    </rPh>
    <phoneticPr fontId="3"/>
  </si>
  <si>
    <t>さつまあげ</t>
  </si>
  <si>
    <t>白玉粉</t>
  </si>
  <si>
    <t>絹ごし豆腐</t>
  </si>
  <si>
    <t>さば</t>
  </si>
  <si>
    <t>なめこ</t>
  </si>
  <si>
    <t>●ねぎ</t>
    <phoneticPr fontId="3"/>
  </si>
  <si>
    <t>りんごゼリー</t>
  </si>
  <si>
    <t>ひじき</t>
  </si>
  <si>
    <t>いわし</t>
  </si>
  <si>
    <t>ごぼう</t>
  </si>
  <si>
    <t>えだまめ</t>
  </si>
  <si>
    <t>がんもどき</t>
  </si>
  <si>
    <t>スパゲッティ</t>
  </si>
  <si>
    <t>●しいたけ</t>
    <phoneticPr fontId="3"/>
  </si>
  <si>
    <t>はくさい</t>
    <phoneticPr fontId="3"/>
  </si>
  <si>
    <t>えのきたけ</t>
    <phoneticPr fontId="3"/>
  </si>
  <si>
    <t>いか</t>
  </si>
  <si>
    <t>チョコクリーム</t>
  </si>
  <si>
    <t>しめじ</t>
    <phoneticPr fontId="3"/>
  </si>
  <si>
    <t>パセリ</t>
  </si>
  <si>
    <t>えび</t>
  </si>
  <si>
    <t>食パン</t>
  </si>
  <si>
    <t>だいこん</t>
    <phoneticPr fontId="3"/>
  </si>
  <si>
    <t>ほうれんそう</t>
  </si>
  <si>
    <t>チーズ</t>
    <phoneticPr fontId="3"/>
  </si>
  <si>
    <t>あさりむき身</t>
  </si>
  <si>
    <t>しめじ</t>
    <phoneticPr fontId="3"/>
  </si>
  <si>
    <t>たまねぎ</t>
    <phoneticPr fontId="3"/>
  </si>
  <si>
    <t>●大豆</t>
    <phoneticPr fontId="3"/>
  </si>
  <si>
    <t>赤ピーマン</t>
    <rPh sb="0" eb="1">
      <t>アカ</t>
    </rPh>
    <phoneticPr fontId="3"/>
  </si>
  <si>
    <t>むきえび</t>
  </si>
  <si>
    <t>ピーマン</t>
    <phoneticPr fontId="3"/>
  </si>
  <si>
    <t>にんにく</t>
    <phoneticPr fontId="3"/>
  </si>
  <si>
    <t>焼き豚</t>
  </si>
  <si>
    <t>にんじん</t>
    <phoneticPr fontId="3"/>
  </si>
  <si>
    <t>車麩</t>
  </si>
  <si>
    <t>ししゃも</t>
  </si>
  <si>
    <t>ゆかり粉</t>
  </si>
  <si>
    <t>焼き豆腐</t>
  </si>
  <si>
    <t>水あめ</t>
  </si>
  <si>
    <t>こまつな</t>
    <phoneticPr fontId="3"/>
  </si>
  <si>
    <t>のり</t>
  </si>
  <si>
    <t>かぼちゃ</t>
  </si>
  <si>
    <t>福豆</t>
  </si>
  <si>
    <t>鶏卵</t>
    <rPh sb="0" eb="2">
      <t>ケイラン</t>
    </rPh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</si>
  <si>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</si>
  <si>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すし飯</t>
  </si>
  <si>
    <t>くきわかめ</t>
  </si>
  <si>
    <t>かまぼこ</t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</si>
  <si>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</si>
  <si>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</si>
  <si>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</si>
  <si>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</si>
  <si>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</si>
  <si>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</si>
  <si>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</si>
  <si>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</si>
  <si>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</si>
  <si>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</si>
  <si>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2"/>
  </si>
  <si>
    <t>体の調子を整える</t>
    <rPh sb="0" eb="1">
      <t>カラダ</t>
    </rPh>
    <rPh sb="2" eb="4">
      <t>チョウシ</t>
    </rPh>
    <rPh sb="5" eb="6">
      <t>トトノ</t>
    </rPh>
    <phoneticPr fontId="12"/>
  </si>
  <si>
    <t>血や肉、骨になる</t>
    <rPh sb="0" eb="1">
      <t>チ</t>
    </rPh>
    <rPh sb="2" eb="3">
      <t>ニク</t>
    </rPh>
    <rPh sb="4" eb="5">
      <t>ホネ</t>
    </rPh>
    <phoneticPr fontId="12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</si>
  <si>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</si>
  <si>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</si>
  <si>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</si>
  <si>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●</t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</si>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</sst>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Protection="1">
      <alignment vertical="center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horizontal="left" vertical="center" shrinkToFit="1"/>
      <protection hidden="1"/>
    </xf>
    <xf numFmtId="0" fontId="7" fillId="0" borderId="4" xfId="0" applyFont="1" applyFill="1" applyBorder="1" applyAlignment="1" applyProtection="1">
      <alignment horizontal="left" vertical="center" shrinkToFit="1"/>
      <protection hidden="1"/>
    </xf>
    <xf numFmtId="176" fontId="5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5" fillId="0" borderId="7" xfId="1" applyFont="1" applyFill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38" fontId="5" fillId="0" borderId="6" xfId="1" applyFont="1" applyFill="1" applyBorder="1" applyAlignment="1" applyProtection="1">
      <alignment horizontal="left" vertical="center" shrinkToFit="1"/>
      <protection hidden="1"/>
    </xf>
    <xf numFmtId="0" fontId="6" fillId="0" borderId="11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9" xfId="0" applyFont="1" applyFill="1" applyBorder="1" applyAlignment="1" applyProtection="1">
      <alignment vertical="center" shrinkToFit="1"/>
      <protection locked="0"/>
    </xf>
    <xf numFmtId="0" fontId="6" fillId="0" borderId="11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 applyProtection="1">
      <alignment vertical="center" shrinkToFit="1"/>
      <protection locked="0"/>
    </xf>
    <xf numFmtId="0" fontId="6" fillId="0" borderId="13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horizontal="left" vertical="center" shrinkToFit="1"/>
      <protection hidden="1"/>
    </xf>
    <xf numFmtId="0" fontId="6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Protection="1">
      <alignment vertical="center"/>
      <protection hidden="1"/>
    </xf>
    <xf numFmtId="0" fontId="13" fillId="0" borderId="3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textRotation="255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 shrinkToFit="1"/>
      <protection hidden="1"/>
    </xf>
    <xf numFmtId="0" fontId="5" fillId="0" borderId="10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10" fillId="0" borderId="13" xfId="0" applyFont="1" applyBorder="1" applyAlignment="1" applyProtection="1">
      <alignment horizontal="center" vertical="center" shrinkToFit="1"/>
      <protection hidden="1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10" fillId="0" borderId="11" xfId="0" applyFont="1" applyBorder="1" applyAlignment="1" applyProtection="1">
      <alignment horizontal="center" vertical="center" shrinkToFit="1"/>
      <protection hidden="1"/>
    </xf>
    <xf numFmtId="0" fontId="10" fillId="0" borderId="17" xfId="0" applyFont="1" applyBorder="1" applyAlignment="1" applyProtection="1">
      <alignment horizontal="center" vertical="center" shrinkToFit="1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10" fillId="0" borderId="15" xfId="0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0" fontId="7" fillId="0" borderId="10" xfId="0" applyFont="1" applyBorder="1" applyAlignment="1" applyProtection="1">
      <alignment horizontal="center" vertical="center" shrinkToFit="1"/>
      <protection hidden="1"/>
    </xf>
    <xf numFmtId="0" fontId="7" fillId="0" borderId="5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textRotation="255" shrinkToFit="1"/>
      <protection hidden="1"/>
    </xf>
    <xf numFmtId="0" fontId="10" fillId="0" borderId="5" xfId="0" applyFont="1" applyBorder="1" applyAlignment="1" applyProtection="1">
      <alignment horizontal="center" vertical="center" textRotation="255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 applyProtection="1">
      <alignment horizontal="center" vertical="center" wrapText="1" shrinkToFit="1"/>
      <protection hidden="1"/>
    </xf>
    <xf numFmtId="0" fontId="10" fillId="0" borderId="0" xfId="0" applyFont="1" applyBorder="1" applyAlignment="1" applyProtection="1">
      <alignment horizontal="center" vertical="center" wrapText="1" shrinkToFit="1"/>
      <protection hidden="1"/>
    </xf>
    <xf numFmtId="0" fontId="10" fillId="0" borderId="8" xfId="0" applyFont="1" applyBorder="1" applyAlignment="1" applyProtection="1">
      <alignment horizontal="center" vertical="center" wrapText="1" shrinkToFit="1"/>
      <protection hidden="1"/>
    </xf>
    <xf numFmtId="0" fontId="10" fillId="0" borderId="4" xfId="0" applyFont="1" applyBorder="1" applyAlignment="1" applyProtection="1">
      <alignment horizontal="center" vertical="center" wrapText="1" shrinkToFit="1"/>
      <protection hidden="1"/>
    </xf>
    <xf numFmtId="0" fontId="10" fillId="0" borderId="3" xfId="0" applyFont="1" applyBorder="1" applyAlignment="1" applyProtection="1">
      <alignment horizontal="center" vertical="center" wrapText="1" shrinkToFit="1"/>
      <protection hidden="1"/>
    </xf>
    <xf numFmtId="0" fontId="10" fillId="0" borderId="2" xfId="0" applyFont="1" applyBorder="1" applyAlignment="1" applyProtection="1">
      <alignment horizontal="center" vertical="center" wrapText="1" shrinkToFi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 applyProtection="1">
      <alignment horizontal="center" vertical="center" shrinkToFit="1"/>
      <protection hidden="1"/>
    </xf>
    <xf numFmtId="0" fontId="9" fillId="0" borderId="10" xfId="0" applyFont="1" applyFill="1" applyBorder="1" applyAlignment="1" applyProtection="1">
      <alignment horizontal="center" vertical="center" shrinkToFit="1"/>
      <protection hidden="1"/>
    </xf>
    <xf numFmtId="0" fontId="9" fillId="0" borderId="5" xfId="0" applyFont="1" applyFill="1" applyBorder="1" applyAlignment="1" applyProtection="1">
      <alignment horizontal="center" vertical="center" shrinkToFit="1"/>
      <protection hidden="1"/>
    </xf>
    <xf numFmtId="0" fontId="8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7" fillId="0" borderId="13" xfId="0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left" vertical="center" shrinkToFit="1"/>
      <protection hidden="1"/>
    </xf>
    <xf numFmtId="0" fontId="7" fillId="0" borderId="8" xfId="0" applyFont="1" applyFill="1" applyBorder="1" applyAlignment="1" applyProtection="1">
      <alignment horizontal="left" vertical="center" shrinkToFit="1"/>
      <protection hidden="1"/>
    </xf>
    <xf numFmtId="38" fontId="5" fillId="0" borderId="7" xfId="1" applyFont="1" applyFill="1" applyBorder="1" applyAlignment="1" applyProtection="1">
      <alignment horizontal="center" vertical="center" shrinkToFit="1"/>
      <protection hidden="1"/>
    </xf>
    <xf numFmtId="38" fontId="5" fillId="0" borderId="6" xfId="1" applyFont="1" applyFill="1" applyBorder="1" applyAlignment="1" applyProtection="1">
      <alignment horizontal="center" vertical="center" shrinkToFi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hidden="1"/>
    </xf>
    <xf numFmtId="0" fontId="7" fillId="0" borderId="2" xfId="0" applyFont="1" applyFill="1" applyBorder="1" applyAlignment="1" applyProtection="1">
      <alignment vertical="center" shrinkToFit="1"/>
      <protection hidden="1"/>
    </xf>
    <xf numFmtId="0" fontId="9" fillId="0" borderId="13" xfId="0" applyFont="1" applyFill="1" applyBorder="1" applyAlignment="1" applyProtection="1">
      <alignment horizontal="center" vertical="center" shrinkToFit="1"/>
      <protection hidden="1"/>
    </xf>
    <xf numFmtId="0" fontId="9" fillId="0" borderId="12" xfId="0" applyFont="1" applyFill="1" applyBorder="1" applyAlignment="1" applyProtection="1">
      <alignment horizontal="center" vertical="center" shrinkToFit="1"/>
      <protection hidden="1"/>
    </xf>
    <xf numFmtId="0" fontId="9" fillId="0" borderId="11" xfId="0" applyFont="1" applyFill="1" applyBorder="1" applyAlignment="1" applyProtection="1">
      <alignment horizontal="center" vertical="center" shrinkToFit="1"/>
      <protection hidden="1"/>
    </xf>
    <xf numFmtId="0" fontId="9" fillId="0" borderId="9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8" xfId="0" applyFont="1" applyFill="1" applyBorder="1" applyAlignment="1" applyProtection="1">
      <alignment horizontal="center" vertical="center" shrinkToFit="1"/>
      <protection hidden="1"/>
    </xf>
    <xf numFmtId="0" fontId="9" fillId="0" borderId="4" xfId="0" applyFont="1" applyFill="1" applyBorder="1" applyAlignment="1" applyProtection="1">
      <alignment horizontal="center" vertical="center" shrinkToFit="1"/>
      <protection hidden="1"/>
    </xf>
    <xf numFmtId="0" fontId="9" fillId="0" borderId="3" xfId="0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Fill="1" applyBorder="1" applyAlignment="1" applyProtection="1">
      <alignment horizontal="center" vertical="center" shrinkToFit="1"/>
      <protection hidden="1"/>
    </xf>
    <xf numFmtId="0" fontId="4" fillId="0" borderId="13" xfId="0" applyFont="1" applyFill="1" applyBorder="1" applyAlignment="1" applyProtection="1">
      <alignment horizontal="center" vertical="center" shrinkToFit="1"/>
      <protection hidden="1"/>
    </xf>
    <xf numFmtId="0" fontId="4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1" xfId="0" applyFont="1" applyFill="1" applyBorder="1" applyAlignment="1" applyProtection="1">
      <alignment horizontal="center" vertical="center" shrinkToFit="1"/>
      <protection hidden="1"/>
    </xf>
    <xf numFmtId="0" fontId="4" fillId="0" borderId="9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8" xfId="0" applyFont="1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4" fillId="0" borderId="2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38" fontId="5" fillId="0" borderId="1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124</xdr:row>
      <xdr:rowOff>114418</xdr:rowOff>
    </xdr:from>
    <xdr:to>
      <xdr:col>15</xdr:col>
      <xdr:colOff>190500</xdr:colOff>
      <xdr:row>128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759" y="21374218"/>
          <a:ext cx="1160141" cy="682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115</xdr:row>
      <xdr:rowOff>0</xdr:rowOff>
    </xdr:from>
    <xdr:ext cx="9096375" cy="101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50" y="19716750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9</xdr:col>
      <xdr:colOff>361517</xdr:colOff>
      <xdr:row>109</xdr:row>
      <xdr:rowOff>119063</xdr:rowOff>
    </xdr:from>
    <xdr:ext cx="1160318" cy="797718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167" y="18807113"/>
          <a:ext cx="1160318" cy="797718"/>
        </a:xfrm>
        <a:prstGeom prst="rect">
          <a:avLst/>
        </a:prstGeom>
      </xdr:spPr>
    </xdr:pic>
    <xdr:clientData/>
  </xdr:oneCellAnchor>
  <xdr:oneCellAnchor>
    <xdr:from>
      <xdr:col>5</xdr:col>
      <xdr:colOff>586768</xdr:colOff>
      <xdr:row>6</xdr:row>
      <xdr:rowOff>190500</xdr:rowOff>
    </xdr:from>
    <xdr:ext cx="574466" cy="440528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1993" y="1200150"/>
          <a:ext cx="574466" cy="440528"/>
        </a:xfrm>
        <a:prstGeom prst="rect">
          <a:avLst/>
        </a:prstGeom>
      </xdr:spPr>
    </xdr:pic>
    <xdr:clientData/>
  </xdr:oneCellAnchor>
  <xdr:oneCellAnchor>
    <xdr:from>
      <xdr:col>11</xdr:col>
      <xdr:colOff>595312</xdr:colOff>
      <xdr:row>0</xdr:row>
      <xdr:rowOff>119256</xdr:rowOff>
    </xdr:from>
    <xdr:ext cx="464343" cy="592799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1212" y="119256"/>
          <a:ext cx="464343" cy="592799"/>
        </a:xfrm>
        <a:prstGeom prst="rect">
          <a:avLst/>
        </a:prstGeom>
      </xdr:spPr>
    </xdr:pic>
    <xdr:clientData/>
  </xdr:oneCellAnchor>
  <xdr:oneCellAnchor>
    <xdr:from>
      <xdr:col>2</xdr:col>
      <xdr:colOff>833437</xdr:colOff>
      <xdr:row>0</xdr:row>
      <xdr:rowOff>116149</xdr:rowOff>
    </xdr:from>
    <xdr:ext cx="503179" cy="497098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7" y="116149"/>
          <a:ext cx="503179" cy="49709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2019&#24180;&#24230;(H31&#12289;R1)\&#9733;&#32102;&#39135;&#31649;&#29702;2019(2&#26376;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検収簿 (1.30納品調味料)"/>
      <sheetName val="検収簿 (調味料)"/>
      <sheetName val="検収簿 (肉)"/>
      <sheetName val="検収簿 (その他)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3</v>
          </cell>
          <cell r="I12" t="str">
            <v>節分メニュー</v>
          </cell>
        </row>
        <row r="13">
          <cell r="F13">
            <v>4</v>
          </cell>
        </row>
        <row r="14">
          <cell r="F14">
            <v>5</v>
          </cell>
        </row>
        <row r="15">
          <cell r="F15">
            <v>6</v>
          </cell>
        </row>
        <row r="16">
          <cell r="F16">
            <v>7</v>
          </cell>
        </row>
        <row r="17">
          <cell r="F17">
            <v>10</v>
          </cell>
        </row>
        <row r="18">
          <cell r="F18">
            <v>11</v>
          </cell>
        </row>
        <row r="19">
          <cell r="F19">
            <v>12</v>
          </cell>
        </row>
        <row r="20">
          <cell r="F20">
            <v>13</v>
          </cell>
        </row>
        <row r="21">
          <cell r="F21">
            <v>14</v>
          </cell>
        </row>
        <row r="22">
          <cell r="F22">
            <v>17</v>
          </cell>
        </row>
        <row r="23">
          <cell r="F23">
            <v>18</v>
          </cell>
        </row>
        <row r="24">
          <cell r="F24">
            <v>19</v>
          </cell>
        </row>
        <row r="25">
          <cell r="F25">
            <v>20</v>
          </cell>
        </row>
        <row r="26">
          <cell r="F26">
            <v>21</v>
          </cell>
        </row>
        <row r="27">
          <cell r="F27">
            <v>24</v>
          </cell>
        </row>
        <row r="28">
          <cell r="F28">
            <v>25</v>
          </cell>
        </row>
        <row r="29">
          <cell r="F29">
            <v>26</v>
          </cell>
        </row>
        <row r="30">
          <cell r="F30">
            <v>27</v>
          </cell>
          <cell r="I30" t="str">
            <v>アメリカ(アトランタ)メニュー</v>
          </cell>
        </row>
        <row r="31">
          <cell r="F31">
            <v>28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2</v>
          </cell>
        </row>
        <row r="3">
          <cell r="H3">
            <v>1</v>
          </cell>
          <cell r="I3">
            <v>3</v>
          </cell>
          <cell r="J3" t="str">
            <v>てまきちらし</v>
          </cell>
          <cell r="K3" t="str">
            <v>手巻きちらし</v>
          </cell>
        </row>
        <row r="24">
          <cell r="H24">
            <v>2</v>
          </cell>
          <cell r="I24">
            <v>2</v>
          </cell>
          <cell r="J24" t="str">
            <v>牛乳</v>
          </cell>
          <cell r="K24" t="str">
            <v>牛乳</v>
          </cell>
        </row>
        <row r="26">
          <cell r="H26">
            <v>3</v>
          </cell>
          <cell r="I26">
            <v>4</v>
          </cell>
          <cell r="J26" t="str">
            <v>とりにくとかぼちゃのからめ</v>
          </cell>
          <cell r="K26" t="str">
            <v>鶏肉とかぼちゃの揚げからめ</v>
          </cell>
        </row>
        <row r="42">
          <cell r="H42">
            <v>4</v>
          </cell>
          <cell r="I42">
            <v>7</v>
          </cell>
          <cell r="J42" t="str">
            <v>おにかまいりすましじる</v>
          </cell>
          <cell r="K42" t="str">
            <v>鬼かま入りすまし汁</v>
          </cell>
        </row>
        <row r="56">
          <cell r="H56">
            <v>5</v>
          </cell>
          <cell r="I56">
            <v>8</v>
          </cell>
          <cell r="J56" t="str">
            <v>いりまめ</v>
          </cell>
          <cell r="K56" t="str">
            <v>炒り豆</v>
          </cell>
        </row>
        <row r="58">
          <cell r="H58">
            <v>1</v>
          </cell>
          <cell r="I58">
            <v>1</v>
          </cell>
          <cell r="J58" t="str">
            <v>ごはん</v>
          </cell>
          <cell r="K58" t="str">
            <v>ごはん</v>
          </cell>
        </row>
        <row r="61">
          <cell r="H61">
            <v>2</v>
          </cell>
          <cell r="I61">
            <v>2</v>
          </cell>
          <cell r="J61" t="str">
            <v>牛乳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J63" t="str">
            <v>ししゃものごまあげ</v>
          </cell>
          <cell r="K63" t="str">
            <v>ししゃものごま揚げ</v>
          </cell>
        </row>
        <row r="73">
          <cell r="H73">
            <v>4</v>
          </cell>
          <cell r="I73">
            <v>5</v>
          </cell>
          <cell r="J73" t="str">
            <v>ゆかりあえ</v>
          </cell>
          <cell r="K73" t="str">
            <v>ゆかり和え</v>
          </cell>
        </row>
        <row r="81">
          <cell r="H81">
            <v>5</v>
          </cell>
          <cell r="I81">
            <v>6</v>
          </cell>
          <cell r="J81" t="str">
            <v>すきやきふうに</v>
          </cell>
          <cell r="K81" t="str">
            <v>すき焼き風煮</v>
          </cell>
        </row>
        <row r="113">
          <cell r="H113">
            <v>1</v>
          </cell>
          <cell r="I113">
            <v>1</v>
          </cell>
          <cell r="J113" t="str">
            <v>やきぶたチャーハン</v>
          </cell>
          <cell r="K113" t="str">
            <v>焼豚チャーハン</v>
          </cell>
        </row>
        <row r="126">
          <cell r="H126">
            <v>2</v>
          </cell>
          <cell r="I126">
            <v>2</v>
          </cell>
          <cell r="J126" t="str">
            <v>牛乳</v>
          </cell>
          <cell r="K126" t="str">
            <v>牛乳</v>
          </cell>
        </row>
        <row r="129">
          <cell r="H129">
            <v>3</v>
          </cell>
          <cell r="I129">
            <v>4</v>
          </cell>
          <cell r="J129" t="str">
            <v>えびとだいずのチリソース</v>
          </cell>
          <cell r="K129" t="str">
            <v>えびと大豆のチリソース</v>
          </cell>
        </row>
        <row r="147">
          <cell r="H147">
            <v>4</v>
          </cell>
          <cell r="I147">
            <v>7</v>
          </cell>
          <cell r="J147" t="str">
            <v>ちゅうかふうコーンわかめスープ</v>
          </cell>
          <cell r="K147" t="str">
            <v>中華風コーンスープ</v>
          </cell>
        </row>
        <row r="163">
          <cell r="H163">
            <v>5</v>
          </cell>
          <cell r="I163">
            <v>8</v>
          </cell>
          <cell r="J163" t="str">
            <v>ヨーグルト</v>
          </cell>
          <cell r="K163" t="str">
            <v>ヨーグルト</v>
          </cell>
        </row>
        <row r="168">
          <cell r="H168">
            <v>1</v>
          </cell>
          <cell r="I168">
            <v>1</v>
          </cell>
          <cell r="J168" t="str">
            <v>しょくパン</v>
          </cell>
          <cell r="K168" t="str">
            <v>食パン</v>
          </cell>
        </row>
        <row r="170">
          <cell r="H170">
            <v>6</v>
          </cell>
          <cell r="I170">
            <v>9</v>
          </cell>
          <cell r="J170" t="str">
            <v>チョコクリーム</v>
          </cell>
          <cell r="K170" t="str">
            <v>ﾁｮｺｸﾘｰﾑ</v>
          </cell>
        </row>
        <row r="172">
          <cell r="H172">
            <v>2</v>
          </cell>
          <cell r="I172">
            <v>2</v>
          </cell>
          <cell r="J172" t="str">
            <v>牛乳</v>
          </cell>
          <cell r="K172" t="str">
            <v>牛乳</v>
          </cell>
        </row>
        <row r="174">
          <cell r="H174">
            <v>3</v>
          </cell>
          <cell r="I174">
            <v>4</v>
          </cell>
          <cell r="J174" t="str">
            <v>スパニッシュオムレツ</v>
          </cell>
          <cell r="K174" t="str">
            <v>スパニッシュオムレツ</v>
          </cell>
        </row>
        <row r="188">
          <cell r="H188">
            <v>4</v>
          </cell>
          <cell r="I188">
            <v>4</v>
          </cell>
          <cell r="J188" t="str">
            <v>シーフードのクリームパスタ</v>
          </cell>
          <cell r="K188" t="str">
            <v>シーフードのクリームパスタ</v>
          </cell>
        </row>
        <row r="209">
          <cell r="H209">
            <v>5</v>
          </cell>
          <cell r="I209">
            <v>7</v>
          </cell>
          <cell r="J209" t="str">
            <v>はくさいときのこのスープ</v>
          </cell>
          <cell r="K209" t="str">
            <v>白菜ときのこのスープ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J228" t="str">
            <v>がんものふくめに</v>
          </cell>
          <cell r="K228" t="str">
            <v>がんものふくめ煮</v>
          </cell>
        </row>
        <row r="236">
          <cell r="H236">
            <v>4</v>
          </cell>
          <cell r="I236">
            <v>5</v>
          </cell>
          <cell r="J236" t="str">
            <v>ひじきのツナいため</v>
          </cell>
          <cell r="K236" t="str">
            <v>ひじきのツナ炒め</v>
          </cell>
        </row>
        <row r="249">
          <cell r="H249">
            <v>5</v>
          </cell>
          <cell r="I249">
            <v>6</v>
          </cell>
          <cell r="J249" t="str">
            <v>つみれじる</v>
          </cell>
          <cell r="K249" t="str">
            <v>つみれ汁</v>
          </cell>
        </row>
        <row r="265">
          <cell r="H265">
            <v>6</v>
          </cell>
          <cell r="I265">
            <v>8</v>
          </cell>
          <cell r="J265" t="str">
            <v>りんごゼリー</v>
          </cell>
          <cell r="K265" t="str">
            <v>デザート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4">
          <cell r="H284">
            <v>3</v>
          </cell>
          <cell r="I284">
            <v>4</v>
          </cell>
          <cell r="J284" t="str">
            <v>さばのみそに</v>
          </cell>
          <cell r="K284" t="str">
            <v>さばのみそ煮</v>
          </cell>
        </row>
        <row r="295">
          <cell r="H295">
            <v>4</v>
          </cell>
          <cell r="I295">
            <v>5</v>
          </cell>
          <cell r="J295" t="str">
            <v>れんこんのきんぴら</v>
          </cell>
          <cell r="K295" t="str">
            <v>れんこんのきんぴら</v>
          </cell>
        </row>
        <row r="308">
          <cell r="H308">
            <v>5</v>
          </cell>
          <cell r="I308">
            <v>7</v>
          </cell>
          <cell r="J308" t="str">
            <v>みぞれだんごじる</v>
          </cell>
          <cell r="K308" t="str">
            <v>みぞれだんご汁</v>
          </cell>
        </row>
        <row r="388">
          <cell r="I388">
            <v>1</v>
          </cell>
          <cell r="J388" t="str">
            <v>ごはん</v>
          </cell>
          <cell r="K388" t="str">
            <v>ごはん</v>
          </cell>
        </row>
        <row r="390">
          <cell r="H390">
            <v>1</v>
          </cell>
          <cell r="I390">
            <v>3</v>
          </cell>
          <cell r="J390" t="str">
            <v>わかめごはん</v>
          </cell>
          <cell r="K390" t="str">
            <v>わかめごはん</v>
          </cell>
        </row>
        <row r="393">
          <cell r="H393">
            <v>2</v>
          </cell>
          <cell r="I393">
            <v>2</v>
          </cell>
          <cell r="J393" t="str">
            <v>牛乳</v>
          </cell>
          <cell r="K393" t="str">
            <v>牛乳</v>
          </cell>
        </row>
        <row r="396">
          <cell r="H396">
            <v>3</v>
          </cell>
          <cell r="I396">
            <v>4</v>
          </cell>
          <cell r="J396" t="str">
            <v>オイマヨグラタン</v>
          </cell>
          <cell r="K396" t="str">
            <v>オイマヨグラタン</v>
          </cell>
        </row>
        <row r="414">
          <cell r="H414">
            <v>4</v>
          </cell>
          <cell r="I414">
            <v>6</v>
          </cell>
          <cell r="J414" t="str">
            <v>ぶただいこん</v>
          </cell>
          <cell r="K414" t="str">
            <v>ぶた大根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ちくわのかわりあげ</v>
          </cell>
          <cell r="K448" t="str">
            <v>竹輪のかわり揚げ</v>
          </cell>
        </row>
        <row r="457">
          <cell r="H457">
            <v>4</v>
          </cell>
          <cell r="I457">
            <v>5</v>
          </cell>
          <cell r="J457" t="str">
            <v>えどっこに</v>
          </cell>
          <cell r="K457" t="str">
            <v>江戸っ子煮</v>
          </cell>
        </row>
        <row r="473">
          <cell r="H473">
            <v>5</v>
          </cell>
          <cell r="I473">
            <v>6</v>
          </cell>
          <cell r="J473" t="str">
            <v>あげとはくさいのみそしる</v>
          </cell>
          <cell r="K473" t="str">
            <v>揚げと白菜のみそ汁</v>
          </cell>
        </row>
        <row r="498">
          <cell r="H498">
            <v>1</v>
          </cell>
          <cell r="I498">
            <v>1</v>
          </cell>
          <cell r="J498" t="str">
            <v>むぎごはん</v>
          </cell>
          <cell r="K498" t="str">
            <v>麦ごはん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3</v>
          </cell>
          <cell r="I503">
            <v>3</v>
          </cell>
          <cell r="J503" t="str">
            <v>ドライカレー</v>
          </cell>
          <cell r="K503" t="str">
            <v>ドライカレー</v>
          </cell>
        </row>
        <row r="522">
          <cell r="H522">
            <v>4</v>
          </cell>
          <cell r="I522">
            <v>7</v>
          </cell>
          <cell r="J522" t="str">
            <v>やさいスープ</v>
          </cell>
          <cell r="K522" t="str">
            <v>野菜スープ</v>
          </cell>
        </row>
        <row r="537">
          <cell r="H537">
            <v>5</v>
          </cell>
          <cell r="I537">
            <v>8</v>
          </cell>
          <cell r="J537" t="str">
            <v>てづくりカップケーキ</v>
          </cell>
          <cell r="K537" t="str">
            <v>手作りカップケーキ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9">
          <cell r="H559">
            <v>3</v>
          </cell>
          <cell r="I559">
            <v>3</v>
          </cell>
          <cell r="J559" t="str">
            <v>はるまき</v>
          </cell>
          <cell r="K559" t="str">
            <v>春巻き</v>
          </cell>
        </row>
        <row r="563">
          <cell r="H563">
            <v>4</v>
          </cell>
          <cell r="I563">
            <v>5</v>
          </cell>
          <cell r="J563" t="str">
            <v>もやしのナムル</v>
          </cell>
          <cell r="K563" t="str">
            <v>もやしのナムル</v>
          </cell>
        </row>
        <row r="576">
          <cell r="H576">
            <v>5</v>
          </cell>
          <cell r="I576">
            <v>6</v>
          </cell>
          <cell r="J576" t="str">
            <v>マーボーどうふ</v>
          </cell>
          <cell r="K576" t="str">
            <v>麻婆豆腐</v>
          </cell>
        </row>
        <row r="608">
          <cell r="H608">
            <v>1</v>
          </cell>
          <cell r="I608">
            <v>1</v>
          </cell>
          <cell r="J608" t="str">
            <v>ハムピラフ</v>
          </cell>
          <cell r="K608" t="str">
            <v>ハムピラフ</v>
          </cell>
        </row>
        <row r="622">
          <cell r="H622">
            <v>2</v>
          </cell>
          <cell r="I622">
            <v>2</v>
          </cell>
          <cell r="J622" t="str">
            <v>牛乳</v>
          </cell>
          <cell r="K622" t="str">
            <v>牛乳</v>
          </cell>
        </row>
        <row r="625">
          <cell r="H625">
            <v>3</v>
          </cell>
          <cell r="I625">
            <v>5</v>
          </cell>
          <cell r="J625" t="str">
            <v>ミモザサラダ</v>
          </cell>
          <cell r="K625" t="str">
            <v>ミモザサラダ</v>
          </cell>
        </row>
        <row r="638">
          <cell r="H638">
            <v>4</v>
          </cell>
          <cell r="I638">
            <v>7</v>
          </cell>
          <cell r="J638" t="str">
            <v>ポークビーンズ</v>
          </cell>
          <cell r="K638" t="str">
            <v>ポークビーンズ</v>
          </cell>
        </row>
        <row r="661">
          <cell r="H661">
            <v>5</v>
          </cell>
          <cell r="I661">
            <v>8</v>
          </cell>
          <cell r="J661" t="str">
            <v>マスカットゼリー</v>
          </cell>
          <cell r="K661" t="str">
            <v>デザート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9">
          <cell r="H669">
            <v>3</v>
          </cell>
          <cell r="I669">
            <v>4</v>
          </cell>
          <cell r="J669" t="str">
            <v>とりにくのあかワインソース</v>
          </cell>
          <cell r="K669" t="str">
            <v>鶏肉の赤ワインソース</v>
          </cell>
        </row>
        <row r="670">
          <cell r="K670" t="str">
            <v/>
          </cell>
        </row>
        <row r="671">
          <cell r="K671" t="str">
            <v/>
          </cell>
        </row>
        <row r="672">
          <cell r="K672" t="str">
            <v/>
          </cell>
        </row>
        <row r="673">
          <cell r="K673" t="str">
            <v/>
          </cell>
        </row>
        <row r="674">
          <cell r="K674" t="str">
            <v/>
          </cell>
        </row>
        <row r="675">
          <cell r="K675" t="str">
            <v/>
          </cell>
        </row>
        <row r="676">
          <cell r="K676" t="str">
            <v/>
          </cell>
        </row>
        <row r="677">
          <cell r="K677" t="str">
            <v/>
          </cell>
        </row>
        <row r="678">
          <cell r="K678" t="str">
            <v/>
          </cell>
        </row>
        <row r="684">
          <cell r="H684">
            <v>4</v>
          </cell>
          <cell r="I684">
            <v>5</v>
          </cell>
          <cell r="J684" t="str">
            <v>いろどりやさいのピクルス</v>
          </cell>
          <cell r="K684" t="str">
            <v>彩り野菜のピクルス</v>
          </cell>
        </row>
        <row r="699">
          <cell r="H699">
            <v>5</v>
          </cell>
          <cell r="I699">
            <v>7</v>
          </cell>
          <cell r="J699" t="str">
            <v>もずくとたまごのスープ</v>
          </cell>
          <cell r="K699" t="str">
            <v>もずくと卵のスープ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4">
          <cell r="H724">
            <v>3</v>
          </cell>
          <cell r="I724">
            <v>4</v>
          </cell>
          <cell r="J724" t="str">
            <v>さけのみそマヨネーズやき</v>
          </cell>
          <cell r="K724" t="str">
            <v>鮭のみそマヨネーズ焼き</v>
          </cell>
        </row>
        <row r="736">
          <cell r="H736">
            <v>4</v>
          </cell>
          <cell r="I736">
            <v>5</v>
          </cell>
          <cell r="J736" t="str">
            <v>きりぼしだいこんのサラダ</v>
          </cell>
          <cell r="K736" t="str">
            <v>切干大根のサラダ</v>
          </cell>
        </row>
        <row r="751">
          <cell r="H751">
            <v>5</v>
          </cell>
          <cell r="I751">
            <v>6</v>
          </cell>
          <cell r="J751" t="str">
            <v>あんかけうどん</v>
          </cell>
          <cell r="K751" t="str">
            <v>あんかけうどん</v>
          </cell>
        </row>
        <row r="773">
          <cell r="H773">
            <v>1</v>
          </cell>
          <cell r="I773">
            <v>1</v>
          </cell>
          <cell r="J773" t="str">
            <v>むぎごはん</v>
          </cell>
          <cell r="K773" t="str">
            <v>麦ごはん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9">
          <cell r="H779">
            <v>3</v>
          </cell>
          <cell r="I779">
            <v>3</v>
          </cell>
          <cell r="J779" t="str">
            <v>カレーライス</v>
          </cell>
          <cell r="K779" t="str">
            <v>カレーライス</v>
          </cell>
        </row>
        <row r="806">
          <cell r="H806">
            <v>4</v>
          </cell>
          <cell r="I806">
            <v>8</v>
          </cell>
          <cell r="J806" t="str">
            <v>フルーツヨーグルト</v>
          </cell>
          <cell r="K806" t="str">
            <v>フルーツヨーグルト</v>
          </cell>
        </row>
        <row r="883">
          <cell r="H883">
            <v>1</v>
          </cell>
          <cell r="I883">
            <v>1</v>
          </cell>
          <cell r="J883" t="str">
            <v>ごはん</v>
          </cell>
          <cell r="K883" t="str">
            <v>ごはん</v>
          </cell>
        </row>
        <row r="887">
          <cell r="H887">
            <v>2</v>
          </cell>
          <cell r="I887">
            <v>2</v>
          </cell>
          <cell r="J887" t="str">
            <v>牛乳</v>
          </cell>
          <cell r="K887" t="str">
            <v>牛乳</v>
          </cell>
        </row>
        <row r="890">
          <cell r="H890">
            <v>3</v>
          </cell>
          <cell r="I890">
            <v>4</v>
          </cell>
          <cell r="J890" t="str">
            <v>ソースカツ</v>
          </cell>
          <cell r="K890" t="str">
            <v>ソースカツ</v>
          </cell>
        </row>
        <row r="904">
          <cell r="H904">
            <v>4</v>
          </cell>
          <cell r="I904">
            <v>5</v>
          </cell>
          <cell r="J904" t="str">
            <v>ブロッコリーのサラダ</v>
          </cell>
          <cell r="K904" t="str">
            <v>ブロッコリーのサラダ</v>
          </cell>
        </row>
        <row r="917">
          <cell r="H917">
            <v>5</v>
          </cell>
          <cell r="I917">
            <v>7</v>
          </cell>
          <cell r="J917" t="str">
            <v>あつあげとたまねぎのみそしる</v>
          </cell>
          <cell r="K917" t="str">
            <v>厚揚げと玉ねぎのみそ汁</v>
          </cell>
        </row>
        <row r="938">
          <cell r="H938">
            <v>1</v>
          </cell>
          <cell r="I938">
            <v>1</v>
          </cell>
          <cell r="J938" t="str">
            <v>ごはん</v>
          </cell>
          <cell r="K938" t="str">
            <v>ごはん</v>
          </cell>
        </row>
        <row r="942">
          <cell r="H942">
            <v>2</v>
          </cell>
          <cell r="I942">
            <v>2</v>
          </cell>
          <cell r="J942" t="str">
            <v>牛乳</v>
          </cell>
          <cell r="K942" t="str">
            <v>牛乳</v>
          </cell>
        </row>
        <row r="944">
          <cell r="H944">
            <v>3</v>
          </cell>
          <cell r="I944">
            <v>4</v>
          </cell>
          <cell r="J944" t="str">
            <v>ホキのピリからやき</v>
          </cell>
          <cell r="K944" t="str">
            <v>ホキのピリ辛焼き</v>
          </cell>
        </row>
        <row r="957">
          <cell r="H957">
            <v>4</v>
          </cell>
          <cell r="I957">
            <v>5</v>
          </cell>
          <cell r="J957" t="str">
            <v>デコポン</v>
          </cell>
          <cell r="K957" t="str">
            <v>デコポン</v>
          </cell>
        </row>
        <row r="960">
          <cell r="H960">
            <v>5</v>
          </cell>
          <cell r="I960">
            <v>6</v>
          </cell>
          <cell r="J960" t="str">
            <v>とりにくとだいこんのうまに</v>
          </cell>
          <cell r="K960" t="str">
            <v>鶏肉と大根のうま煮</v>
          </cell>
        </row>
        <row r="993">
          <cell r="H993">
            <v>1</v>
          </cell>
          <cell r="I993">
            <v>1</v>
          </cell>
          <cell r="J993" t="str">
            <v>ピタパン</v>
          </cell>
          <cell r="K993" t="str">
            <v>ピタパン(セルフサンド)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9">
          <cell r="H999">
            <v>3</v>
          </cell>
          <cell r="I999">
            <v>4</v>
          </cell>
          <cell r="J999" t="str">
            <v>フライドチキン</v>
          </cell>
          <cell r="K999" t="str">
            <v>フライドチキン</v>
          </cell>
        </row>
        <row r="1013">
          <cell r="H1013">
            <v>4</v>
          </cell>
          <cell r="I1013">
            <v>4</v>
          </cell>
          <cell r="J1013" t="str">
            <v>チリコンカン</v>
          </cell>
          <cell r="K1013" t="str">
            <v>チリコンカン</v>
          </cell>
        </row>
        <row r="1032">
          <cell r="H1032">
            <v>5</v>
          </cell>
          <cell r="I1032">
            <v>7</v>
          </cell>
          <cell r="J1032" t="str">
            <v>ポトフ</v>
          </cell>
          <cell r="K1032" t="str">
            <v>ポトフ</v>
          </cell>
        </row>
        <row r="1048">
          <cell r="H1048">
            <v>1</v>
          </cell>
          <cell r="I1048">
            <v>1</v>
          </cell>
          <cell r="J1048" t="str">
            <v>ケチャップベース</v>
          </cell>
          <cell r="K1048" t="str">
            <v>ケチャップベース（減）</v>
          </cell>
        </row>
        <row r="1050">
          <cell r="H1050">
            <v>2</v>
          </cell>
          <cell r="I1050">
            <v>2</v>
          </cell>
          <cell r="J1050" t="str">
            <v>牛乳</v>
          </cell>
          <cell r="K1050" t="str">
            <v>牛乳</v>
          </cell>
        </row>
        <row r="1052">
          <cell r="H1052">
            <v>3</v>
          </cell>
          <cell r="I1052">
            <v>3</v>
          </cell>
          <cell r="J1052" t="str">
            <v>クリームピラフ</v>
          </cell>
          <cell r="K1052" t="str">
            <v>クリームピラフ</v>
          </cell>
        </row>
        <row r="1080">
          <cell r="H1080">
            <v>4</v>
          </cell>
          <cell r="I1080">
            <v>7</v>
          </cell>
          <cell r="J1080" t="str">
            <v>オニオンスープ</v>
          </cell>
          <cell r="K1080" t="str">
            <v>オニオンスープ</v>
          </cell>
        </row>
        <row r="1095">
          <cell r="H1095">
            <v>5</v>
          </cell>
          <cell r="I1095">
            <v>8</v>
          </cell>
          <cell r="J1095" t="str">
            <v>プチシュー</v>
          </cell>
          <cell r="K1095" t="str">
            <v>プチシュー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6">
          <cell r="U6">
            <v>625.44119999999987</v>
          </cell>
          <cell r="X6">
            <v>25.685920000000007</v>
          </cell>
          <cell r="Z6">
            <v>18.829650000000001</v>
          </cell>
        </row>
        <row r="7">
          <cell r="U7">
            <v>691.96599999999989</v>
          </cell>
          <cell r="X7">
            <v>27.604799999999994</v>
          </cell>
          <cell r="Z7">
            <v>23.304500000000004</v>
          </cell>
        </row>
        <row r="8">
          <cell r="U8">
            <v>710.28020000000004</v>
          </cell>
          <cell r="X8">
            <v>27.073620000000009</v>
          </cell>
          <cell r="Z8">
            <v>23.000699999999998</v>
          </cell>
        </row>
        <row r="9">
          <cell r="U9">
            <v>660.53959999999995</v>
          </cell>
          <cell r="X9">
            <v>30.507259999999992</v>
          </cell>
          <cell r="Z9">
            <v>26.371799999999993</v>
          </cell>
        </row>
        <row r="10">
          <cell r="U10">
            <v>640.81100000000015</v>
          </cell>
          <cell r="X10">
            <v>26.822199999999992</v>
          </cell>
          <cell r="Z10">
            <v>18.073699999999999</v>
          </cell>
        </row>
        <row r="11">
          <cell r="U11">
            <v>689.98199999999986</v>
          </cell>
          <cell r="X11">
            <v>27.649200000000008</v>
          </cell>
          <cell r="Z11">
            <v>18.813500000000001</v>
          </cell>
        </row>
        <row r="13">
          <cell r="U13">
            <v>701.90240000000006</v>
          </cell>
          <cell r="X13">
            <v>29.728339999999999</v>
          </cell>
          <cell r="Z13">
            <v>21.7316</v>
          </cell>
        </row>
        <row r="14">
          <cell r="U14">
            <v>678.2679999999998</v>
          </cell>
          <cell r="X14">
            <v>25.953350000000004</v>
          </cell>
          <cell r="Z14">
            <v>21.403100000000002</v>
          </cell>
        </row>
        <row r="15">
          <cell r="U15">
            <v>792.59068000000002</v>
          </cell>
          <cell r="X15">
            <v>25.499898000000005</v>
          </cell>
          <cell r="Z15">
            <v>21.885094999999996</v>
          </cell>
        </row>
        <row r="16">
          <cell r="U16">
            <v>744.0729</v>
          </cell>
          <cell r="X16">
            <v>26.880760000000002</v>
          </cell>
          <cell r="Z16">
            <v>27.449030000000004</v>
          </cell>
        </row>
        <row r="17">
          <cell r="U17">
            <v>670.01060000000007</v>
          </cell>
          <cell r="X17">
            <v>22.907060000000001</v>
          </cell>
          <cell r="Z17">
            <v>19.764850000000006</v>
          </cell>
        </row>
        <row r="18">
          <cell r="U18">
            <v>634.8931</v>
          </cell>
          <cell r="X18">
            <v>31.115769999999998</v>
          </cell>
          <cell r="Z18">
            <v>17.697290000000002</v>
          </cell>
        </row>
        <row r="19">
          <cell r="U19">
            <v>708.39769999999953</v>
          </cell>
          <cell r="X19">
            <v>30.346360000000004</v>
          </cell>
          <cell r="Z19">
            <v>24.336300000000005</v>
          </cell>
        </row>
        <row r="20">
          <cell r="U20">
            <v>759.6952</v>
          </cell>
          <cell r="X20">
            <v>19.139320000000005</v>
          </cell>
          <cell r="Z20">
            <v>20.474649999999993</v>
          </cell>
        </row>
        <row r="22">
          <cell r="U22">
            <v>752.76839999999982</v>
          </cell>
          <cell r="X22">
            <v>29.736340000000006</v>
          </cell>
          <cell r="Z22">
            <v>26.003599999999992</v>
          </cell>
        </row>
        <row r="23">
          <cell r="U23">
            <v>603.74569999999983</v>
          </cell>
          <cell r="X23">
            <v>29.148620000000001</v>
          </cell>
          <cell r="Z23">
            <v>15.103389999999999</v>
          </cell>
        </row>
        <row r="24">
          <cell r="U24">
            <v>654.63844999999992</v>
          </cell>
          <cell r="X24">
            <v>30.150888000000002</v>
          </cell>
          <cell r="Z24">
            <v>25.382390000000001</v>
          </cell>
        </row>
        <row r="25">
          <cell r="U25">
            <v>672.60480000000018</v>
          </cell>
          <cell r="X25">
            <v>21.520180000000007</v>
          </cell>
          <cell r="Z25">
            <v>26.603699999999996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B24" zoomScaleNormal="100" zoomScaleSheetLayoutView="100" workbookViewId="0">
      <selection activeCell="I44" sqref="I44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30.75" customHeight="1" x14ac:dyDescent="0.4">
      <c r="B1" s="39"/>
      <c r="C1" s="38"/>
      <c r="D1" s="37"/>
      <c r="E1" s="36">
        <f>[1]作成!B1</f>
        <v>2</v>
      </c>
      <c r="F1" s="35" t="s">
        <v>200</v>
      </c>
      <c r="G1" s="34"/>
      <c r="H1" s="34"/>
      <c r="I1" s="5"/>
      <c r="N1" s="33"/>
      <c r="O1" s="32"/>
      <c r="P1" s="32"/>
      <c r="Q1" s="31"/>
      <c r="R1" s="2" t="s">
        <v>199</v>
      </c>
    </row>
    <row r="2" spans="1:19" ht="16.5" customHeight="1" x14ac:dyDescent="0.4">
      <c r="A2" s="40" t="s">
        <v>198</v>
      </c>
      <c r="B2" s="40" t="s">
        <v>197</v>
      </c>
      <c r="C2" s="43" t="s">
        <v>196</v>
      </c>
      <c r="D2" s="44"/>
      <c r="E2" s="44"/>
      <c r="F2" s="45"/>
      <c r="G2" s="49" t="s">
        <v>195</v>
      </c>
      <c r="H2" s="50"/>
      <c r="I2" s="51"/>
      <c r="J2" s="49" t="s">
        <v>194</v>
      </c>
      <c r="K2" s="50"/>
      <c r="L2" s="51"/>
      <c r="M2" s="49" t="s">
        <v>193</v>
      </c>
      <c r="N2" s="50"/>
      <c r="O2" s="51"/>
      <c r="P2" s="55" t="s">
        <v>192</v>
      </c>
      <c r="Q2" s="55"/>
      <c r="R2" s="2" t="s">
        <v>0</v>
      </c>
    </row>
    <row r="3" spans="1:19" ht="16.5" customHeight="1" x14ac:dyDescent="0.4">
      <c r="A3" s="41"/>
      <c r="B3" s="41"/>
      <c r="C3" s="46"/>
      <c r="D3" s="47"/>
      <c r="E3" s="47"/>
      <c r="F3" s="48"/>
      <c r="G3" s="52"/>
      <c r="H3" s="53"/>
      <c r="I3" s="54"/>
      <c r="J3" s="52"/>
      <c r="K3" s="53"/>
      <c r="L3" s="54"/>
      <c r="M3" s="52"/>
      <c r="N3" s="53"/>
      <c r="O3" s="54"/>
      <c r="P3" s="55" t="s">
        <v>191</v>
      </c>
      <c r="Q3" s="55"/>
      <c r="R3" s="2" t="s">
        <v>0</v>
      </c>
    </row>
    <row r="4" spans="1:19" ht="16.5" customHeight="1" x14ac:dyDescent="0.4">
      <c r="A4" s="41"/>
      <c r="B4" s="41"/>
      <c r="C4" s="56" t="s">
        <v>190</v>
      </c>
      <c r="D4" s="58" t="s">
        <v>189</v>
      </c>
      <c r="E4" s="60" t="s">
        <v>188</v>
      </c>
      <c r="F4" s="61"/>
      <c r="G4" s="64" t="s">
        <v>187</v>
      </c>
      <c r="H4" s="65"/>
      <c r="I4" s="66"/>
      <c r="J4" s="70" t="s">
        <v>186</v>
      </c>
      <c r="K4" s="71"/>
      <c r="L4" s="72"/>
      <c r="M4" s="76" t="s">
        <v>185</v>
      </c>
      <c r="N4" s="77"/>
      <c r="O4" s="78"/>
      <c r="P4" s="55" t="s">
        <v>184</v>
      </c>
      <c r="Q4" s="55"/>
      <c r="R4" s="2" t="s">
        <v>0</v>
      </c>
    </row>
    <row r="5" spans="1:19" ht="16.5" customHeight="1" x14ac:dyDescent="0.4">
      <c r="A5" s="42"/>
      <c r="B5" s="42"/>
      <c r="C5" s="57"/>
      <c r="D5" s="59"/>
      <c r="E5" s="62"/>
      <c r="F5" s="63"/>
      <c r="G5" s="67"/>
      <c r="H5" s="68"/>
      <c r="I5" s="69"/>
      <c r="J5" s="73"/>
      <c r="K5" s="74"/>
      <c r="L5" s="75"/>
      <c r="M5" s="79"/>
      <c r="N5" s="80"/>
      <c r="O5" s="81"/>
      <c r="P5" s="55" t="s">
        <v>183</v>
      </c>
      <c r="Q5" s="55"/>
      <c r="R5" s="2" t="s">
        <v>0</v>
      </c>
    </row>
    <row r="6" spans="1:19" ht="19.5" customHeight="1" x14ac:dyDescent="0.4">
      <c r="A6" s="82">
        <f>IF([1]人数!$F12=0," ",[1]人数!$F12)</f>
        <v>3</v>
      </c>
      <c r="B6" s="85" t="s">
        <v>7</v>
      </c>
      <c r="C6" s="88" t="str">
        <f>IF(ISERROR(VLOOKUP(1,[1]作成!$H$3:$K$57,3,FALSE))," ",VLOOKUP(1,[1]作成!$H$3:$K$57,3,FALSE))</f>
        <v>てまきちらし</v>
      </c>
      <c r="D6" s="91" t="str">
        <f>IF(ISERROR(VLOOKUP(2,[1]作成!$H$3:$K$57,4,FALSE))," ",VLOOKUP(2,[1]作成!$H$3:$K$57,4,FALSE))</f>
        <v>牛乳</v>
      </c>
      <c r="E6" s="94" t="str">
        <f>IF(ISERROR(VLOOKUP(3,[1]作成!$H$3:$K$57,3,FALSE))," ",VLOOKUP(3,[1]作成!$H$3:$K$57,3,FALSE))</f>
        <v>とりにくとかぼちゃのからめ</v>
      </c>
      <c r="F6" s="95"/>
      <c r="G6" s="28" t="s">
        <v>39</v>
      </c>
      <c r="H6" s="27" t="s">
        <v>182</v>
      </c>
      <c r="I6" s="26" t="s">
        <v>181</v>
      </c>
      <c r="J6" s="28" t="s">
        <v>34</v>
      </c>
      <c r="K6" s="27" t="s">
        <v>117</v>
      </c>
      <c r="L6" s="26"/>
      <c r="M6" s="27" t="s">
        <v>180</v>
      </c>
      <c r="N6" s="27" t="s">
        <v>31</v>
      </c>
      <c r="O6" s="27"/>
      <c r="P6" s="12">
        <f>IF([1]計算!U6=0," ",[1]計算!U6)</f>
        <v>625.44119999999987</v>
      </c>
      <c r="Q6" s="16" t="s">
        <v>6</v>
      </c>
      <c r="R6" s="2" t="s">
        <v>0</v>
      </c>
      <c r="S6" s="96" t="s">
        <v>179</v>
      </c>
    </row>
    <row r="7" spans="1:19" ht="19.5" customHeight="1" x14ac:dyDescent="0.4">
      <c r="A7" s="83"/>
      <c r="B7" s="86"/>
      <c r="C7" s="89"/>
      <c r="D7" s="92"/>
      <c r="E7" s="97" t="str">
        <f>IF(ISERROR(VLOOKUP(4,[1]作成!$H$3:$K$57,3,FALSE))," ",VLOOKUP(4,[1]作成!$H$3:$K$57,3,FALSE))</f>
        <v>おにかまいりすましじる</v>
      </c>
      <c r="F7" s="98"/>
      <c r="G7" s="25" t="s">
        <v>94</v>
      </c>
      <c r="H7" s="24" t="s">
        <v>136</v>
      </c>
      <c r="I7" s="23"/>
      <c r="J7" s="25" t="s">
        <v>62</v>
      </c>
      <c r="K7" s="24" t="s">
        <v>101</v>
      </c>
      <c r="L7" s="23"/>
      <c r="M7" s="24" t="s">
        <v>60</v>
      </c>
      <c r="N7" s="24" t="s">
        <v>55</v>
      </c>
      <c r="O7" s="24"/>
      <c r="P7" s="12">
        <f>IF([1]計算!X6=0," ",[1]計算!X6)</f>
        <v>25.685920000000007</v>
      </c>
      <c r="Q7" s="11" t="s">
        <v>5</v>
      </c>
      <c r="R7" s="2" t="s">
        <v>0</v>
      </c>
      <c r="S7" s="96"/>
    </row>
    <row r="8" spans="1:19" ht="19.5" customHeight="1" x14ac:dyDescent="0.4">
      <c r="A8" s="83"/>
      <c r="B8" s="86"/>
      <c r="C8" s="89"/>
      <c r="D8" s="92"/>
      <c r="E8" s="97" t="str">
        <f>IF(ISERROR(VLOOKUP(5,[1]作成!$H$3:$K$57,3,FALSE))," ",VLOOKUP(5,[1]作成!$H$3:$K$57,3,FALSE))</f>
        <v>いりまめ</v>
      </c>
      <c r="F8" s="98"/>
      <c r="G8" s="25" t="s">
        <v>178</v>
      </c>
      <c r="H8" s="24" t="s">
        <v>177</v>
      </c>
      <c r="I8" s="23"/>
      <c r="J8" s="25" t="s">
        <v>176</v>
      </c>
      <c r="K8" s="24" t="s">
        <v>74</v>
      </c>
      <c r="L8" s="13"/>
      <c r="M8" s="24" t="s">
        <v>47</v>
      </c>
      <c r="N8" s="24"/>
      <c r="O8" s="14"/>
      <c r="P8" s="12">
        <f>IF([1]計算!Z6=0," ",[1]計算!Z6)</f>
        <v>18.829650000000001</v>
      </c>
      <c r="Q8" s="11" t="s">
        <v>5</v>
      </c>
      <c r="R8" s="2" t="s">
        <v>0</v>
      </c>
      <c r="S8" s="96"/>
    </row>
    <row r="9" spans="1:19" ht="19.5" customHeight="1" x14ac:dyDescent="0.4">
      <c r="A9" s="84"/>
      <c r="B9" s="87"/>
      <c r="C9" s="90"/>
      <c r="D9" s="93"/>
      <c r="E9" s="29" t="str">
        <f>IF(ISERROR(VLOOKUP(6,[1]作成!$H$3:$K$57,3,FALSE))," ",VLOOKUP(6,[1]作成!$H$3:$K$57,3,FALSE))</f>
        <v xml:space="preserve"> </v>
      </c>
      <c r="F9" s="29" t="str">
        <f>IF(ISERROR(VLOOKUP(7,[1]作成!$H$3:$K$57,3,FALSE))," ",VLOOKUP(7,[1]作成!$H$3:$K$57,3,FALSE))</f>
        <v xml:space="preserve"> </v>
      </c>
      <c r="G9" s="25" t="s">
        <v>35</v>
      </c>
      <c r="H9" s="24" t="s">
        <v>175</v>
      </c>
      <c r="I9" s="13"/>
      <c r="J9" s="25" t="s">
        <v>174</v>
      </c>
      <c r="K9" s="24"/>
      <c r="L9" s="13"/>
      <c r="M9" s="24" t="s">
        <v>173</v>
      </c>
      <c r="N9" s="24"/>
      <c r="O9" s="14"/>
      <c r="P9" s="99" t="str">
        <f>IF([1]人数!I12=0," ",[1]人数!I12)</f>
        <v>節分メニュー</v>
      </c>
      <c r="Q9" s="100"/>
      <c r="R9" s="2" t="s">
        <v>0</v>
      </c>
      <c r="S9" s="96"/>
    </row>
    <row r="10" spans="1:19" ht="19.5" customHeight="1" x14ac:dyDescent="0.4">
      <c r="A10" s="82">
        <f>IF([1]人数!$F13=0," ",[1]人数!$F13)</f>
        <v>4</v>
      </c>
      <c r="B10" s="101" t="s">
        <v>17</v>
      </c>
      <c r="C10" s="88" t="str">
        <f>IF(ISERROR(VLOOKUP(1,[1]作成!$H$58:$K$112,3,FALSE))," ",VLOOKUP(1,[1]作成!$H$58:$K$112,3,FALSE))</f>
        <v>ごはん</v>
      </c>
      <c r="D10" s="91" t="str">
        <f>IF(ISERROR(VLOOKUP(2,[1]作成!$H$58:$K$112,4,FALSE))," ",VLOOKUP(2,[1]作成!$H$58:$K$112,4,FALSE))</f>
        <v>牛乳</v>
      </c>
      <c r="E10" s="94" t="str">
        <f>IF(ISERROR(VLOOKUP(3,[1]作成!$H$58:$K$112,3,FALSE))," ",VLOOKUP(3,[1]作成!$H$58:$K$112,3,FALSE))</f>
        <v>ししゃものごまあげ</v>
      </c>
      <c r="F10" s="95"/>
      <c r="G10" s="28" t="s">
        <v>39</v>
      </c>
      <c r="H10" s="27"/>
      <c r="I10" s="27"/>
      <c r="J10" s="28" t="s">
        <v>34</v>
      </c>
      <c r="K10" s="27" t="s">
        <v>23</v>
      </c>
      <c r="L10" s="26" t="s">
        <v>74</v>
      </c>
      <c r="M10" s="27" t="s">
        <v>64</v>
      </c>
      <c r="N10" s="27" t="s">
        <v>60</v>
      </c>
      <c r="O10" s="26"/>
      <c r="P10" s="12">
        <f>IF([1]計算!U7=0," ",[1]計算!U7)</f>
        <v>691.96599999999989</v>
      </c>
      <c r="Q10" s="16" t="s">
        <v>109</v>
      </c>
      <c r="R10" s="2" t="s">
        <v>68</v>
      </c>
      <c r="S10" s="96"/>
    </row>
    <row r="11" spans="1:19" ht="19.5" customHeight="1" x14ac:dyDescent="0.4">
      <c r="A11" s="83"/>
      <c r="B11" s="101"/>
      <c r="C11" s="89"/>
      <c r="D11" s="92"/>
      <c r="E11" s="97" t="str">
        <f>IF(ISERROR(VLOOKUP(4,[1]作成!$H$58:$K$112,3,FALSE))," ",VLOOKUP(4,[1]作成!$H$58:$K$112,3,FALSE))</f>
        <v>ゆかりあえ</v>
      </c>
      <c r="F11" s="98"/>
      <c r="G11" s="25" t="s">
        <v>172</v>
      </c>
      <c r="H11" s="24"/>
      <c r="I11" s="14"/>
      <c r="J11" s="25" t="s">
        <v>171</v>
      </c>
      <c r="K11" s="24" t="s">
        <v>127</v>
      </c>
      <c r="L11" s="23" t="s">
        <v>139</v>
      </c>
      <c r="M11" s="24" t="s">
        <v>32</v>
      </c>
      <c r="N11" s="24" t="s">
        <v>31</v>
      </c>
      <c r="O11" s="23"/>
      <c r="P11" s="12">
        <f>IF([1]計算!X7=0," ",[1]計算!X7)</f>
        <v>27.604799999999994</v>
      </c>
      <c r="Q11" s="11" t="s">
        <v>5</v>
      </c>
      <c r="R11" s="2" t="s">
        <v>68</v>
      </c>
      <c r="S11" s="96"/>
    </row>
    <row r="12" spans="1:19" ht="19.5" customHeight="1" x14ac:dyDescent="0.4">
      <c r="A12" s="83"/>
      <c r="B12" s="101"/>
      <c r="C12" s="89"/>
      <c r="D12" s="92"/>
      <c r="E12" s="97" t="str">
        <f>IF(ISERROR(VLOOKUP(5,[1]作成!$H$58:$K$112,3,FALSE))," ",VLOOKUP(5,[1]作成!$H$58:$K$112,3,FALSE))</f>
        <v>すきやきふうに</v>
      </c>
      <c r="F12" s="98"/>
      <c r="G12" s="25" t="s">
        <v>121</v>
      </c>
      <c r="H12" s="24"/>
      <c r="I12" s="14"/>
      <c r="J12" s="25" t="s">
        <v>72</v>
      </c>
      <c r="K12" s="24" t="s">
        <v>125</v>
      </c>
      <c r="L12" s="23" t="s">
        <v>38</v>
      </c>
      <c r="M12" s="24" t="s">
        <v>102</v>
      </c>
      <c r="N12" s="24"/>
      <c r="O12" s="13"/>
      <c r="P12" s="12">
        <f>IF([1]計算!Z7=0," ",[1]計算!Z7)</f>
        <v>23.304500000000004</v>
      </c>
      <c r="Q12" s="11" t="s">
        <v>5</v>
      </c>
      <c r="R12" s="2" t="s">
        <v>68</v>
      </c>
      <c r="S12" s="96"/>
    </row>
    <row r="13" spans="1:19" ht="19.5" customHeight="1" x14ac:dyDescent="0.4">
      <c r="A13" s="84"/>
      <c r="B13" s="101"/>
      <c r="C13" s="90"/>
      <c r="D13" s="93"/>
      <c r="E13" s="10" t="str">
        <f>IF(ISERROR(VLOOKUP(6,[1]作成!$H$58:$K$112,3,FALSE))," ",VLOOKUP(6,[1]作成!$H$58:$K$112,3,FALSE))</f>
        <v xml:space="preserve"> </v>
      </c>
      <c r="F13" s="9" t="str">
        <f>IF(ISERROR(VLOOKUP(7,[1]作成!$H$58:$K$112,3,FALSE))," ",VLOOKUP(7,[1]作成!$H$58:$K$112,3,FALSE))</f>
        <v xml:space="preserve"> </v>
      </c>
      <c r="G13" s="22" t="s">
        <v>170</v>
      </c>
      <c r="H13" s="21"/>
      <c r="I13" s="7"/>
      <c r="J13" s="22" t="s">
        <v>93</v>
      </c>
      <c r="K13" s="21" t="s">
        <v>112</v>
      </c>
      <c r="L13" s="20" t="s">
        <v>99</v>
      </c>
      <c r="M13" s="21" t="s">
        <v>169</v>
      </c>
      <c r="N13" s="21"/>
      <c r="O13" s="6"/>
      <c r="P13" s="99" t="str">
        <f>IF([1]人数!I13=0," ",[1]人数!I13)</f>
        <v xml:space="preserve"> </v>
      </c>
      <c r="Q13" s="100"/>
      <c r="R13" s="2" t="s">
        <v>68</v>
      </c>
      <c r="S13" s="96"/>
    </row>
    <row r="14" spans="1:19" ht="19.5" customHeight="1" x14ac:dyDescent="0.4">
      <c r="A14" s="82">
        <f>IF([1]人数!$F14=0," ",[1]人数!$F14)</f>
        <v>5</v>
      </c>
      <c r="B14" s="101" t="s">
        <v>16</v>
      </c>
      <c r="C14" s="88" t="str">
        <f>IF(ISERROR(VLOOKUP(1,[1]作成!$H$113:$K$167,3,FALSE))," ",VLOOKUP(1,[1]作成!$H$113:$K$167,3,FALSE))</f>
        <v>やきぶたチャーハン</v>
      </c>
      <c r="D14" s="91" t="str">
        <f>IF(ISERROR(VLOOKUP(2,[1]作成!$H$113:$K$167,4,FALSE))," ",VLOOKUP(2,[1]作成!$H$113:$K$167,4,FALSE))</f>
        <v>牛乳</v>
      </c>
      <c r="E14" s="94" t="str">
        <f>IF(ISERROR(VLOOKUP(3,[1]作成!$H$113:$K$167,3,FALSE))," ",VLOOKUP(3,[1]作成!$H$113:$K$167,3,FALSE))</f>
        <v>えびとだいずのチリソース</v>
      </c>
      <c r="F14" s="95"/>
      <c r="G14" s="28" t="s">
        <v>39</v>
      </c>
      <c r="H14" s="27" t="s">
        <v>35</v>
      </c>
      <c r="I14" s="17"/>
      <c r="J14" s="28" t="s">
        <v>37</v>
      </c>
      <c r="K14" s="27" t="s">
        <v>168</v>
      </c>
      <c r="L14" s="26"/>
      <c r="M14" s="102" t="s">
        <v>110</v>
      </c>
      <c r="N14" s="103"/>
      <c r="O14" s="17"/>
      <c r="P14" s="12">
        <f>IF([1]計算!U8=0," ",[1]計算!U8)</f>
        <v>710.28020000000004</v>
      </c>
      <c r="Q14" s="16" t="s">
        <v>6</v>
      </c>
      <c r="R14" s="2" t="s">
        <v>0</v>
      </c>
      <c r="S14" s="96"/>
    </row>
    <row r="15" spans="1:19" ht="19.5" customHeight="1" x14ac:dyDescent="0.4">
      <c r="A15" s="83"/>
      <c r="B15" s="101"/>
      <c r="C15" s="89"/>
      <c r="D15" s="92"/>
      <c r="E15" s="97" t="str">
        <f>IF(ISERROR(VLOOKUP(4,[1]作成!$H$113:$K$167,3,FALSE))," ",VLOOKUP(4,[1]作成!$H$113:$K$167,3,FALSE))</f>
        <v>ちゅうかふうコーンわかめスープ</v>
      </c>
      <c r="F15" s="98"/>
      <c r="G15" s="25" t="s">
        <v>167</v>
      </c>
      <c r="H15" s="24" t="s">
        <v>136</v>
      </c>
      <c r="I15" s="13"/>
      <c r="J15" s="25" t="s">
        <v>166</v>
      </c>
      <c r="K15" s="24" t="s">
        <v>165</v>
      </c>
      <c r="L15" s="23"/>
      <c r="M15" s="24" t="s">
        <v>47</v>
      </c>
      <c r="N15" s="24"/>
      <c r="O15" s="13"/>
      <c r="P15" s="12">
        <f>IF([1]計算!X8=0," ",[1]計算!X8)</f>
        <v>27.073620000000009</v>
      </c>
      <c r="Q15" s="11" t="s">
        <v>5</v>
      </c>
      <c r="R15" s="2" t="s">
        <v>0</v>
      </c>
      <c r="S15" s="96"/>
    </row>
    <row r="16" spans="1:19" ht="19.5" customHeight="1" x14ac:dyDescent="0.4">
      <c r="A16" s="83"/>
      <c r="B16" s="101"/>
      <c r="C16" s="89"/>
      <c r="D16" s="92"/>
      <c r="E16" s="97" t="str">
        <f>IF(ISERROR(VLOOKUP(5,[1]作成!$H$113:$K$167,3,FALSE))," ",VLOOKUP(5,[1]作成!$H$113:$K$167,3,FALSE))</f>
        <v>ヨーグルト</v>
      </c>
      <c r="F16" s="98"/>
      <c r="G16" s="25" t="s">
        <v>164</v>
      </c>
      <c r="H16" s="24" t="s">
        <v>66</v>
      </c>
      <c r="I16" s="13"/>
      <c r="J16" s="25" t="s">
        <v>90</v>
      </c>
      <c r="K16" s="24" t="s">
        <v>163</v>
      </c>
      <c r="L16" s="13"/>
      <c r="M16" s="24" t="s">
        <v>31</v>
      </c>
      <c r="N16" s="24"/>
      <c r="O16" s="13"/>
      <c r="P16" s="12">
        <f>IF([1]計算!Z8=0," ",[1]計算!Z8)</f>
        <v>23.000699999999998</v>
      </c>
      <c r="Q16" s="11" t="s">
        <v>5</v>
      </c>
      <c r="R16" s="2" t="s">
        <v>0</v>
      </c>
      <c r="S16" s="96"/>
    </row>
    <row r="17" spans="1:19" ht="19.5" customHeight="1" x14ac:dyDescent="0.4">
      <c r="A17" s="84"/>
      <c r="B17" s="101"/>
      <c r="C17" s="90"/>
      <c r="D17" s="93"/>
      <c r="E17" s="10" t="str">
        <f>IF(ISERROR(VLOOKUP(6,[1]作成!$H$113:$K$167,3,FALSE))," ",VLOOKUP(6,[1]作成!$H$113:$K$167,3,FALSE))</f>
        <v xml:space="preserve"> </v>
      </c>
      <c r="F17" s="9" t="str">
        <f>IF(ISERROR(VLOOKUP(7,[1]作成!$H$113:$K$167,3,FALSE))," ",VLOOKUP(7,[1]作成!$H$113:$K$167,3,FALSE))</f>
        <v xml:space="preserve"> </v>
      </c>
      <c r="G17" s="22" t="s">
        <v>162</v>
      </c>
      <c r="H17" s="21" t="s">
        <v>81</v>
      </c>
      <c r="I17" s="6"/>
      <c r="J17" s="22" t="s">
        <v>161</v>
      </c>
      <c r="K17" s="21" t="s">
        <v>160</v>
      </c>
      <c r="L17" s="6"/>
      <c r="M17" s="21" t="s">
        <v>57</v>
      </c>
      <c r="N17" s="21"/>
      <c r="O17" s="6"/>
      <c r="P17" s="99"/>
      <c r="Q17" s="100"/>
      <c r="R17" s="2" t="s">
        <v>0</v>
      </c>
      <c r="S17" s="96"/>
    </row>
    <row r="18" spans="1:19" ht="19.5" customHeight="1" x14ac:dyDescent="0.4">
      <c r="A18" s="82">
        <f>IF([1]人数!$F15=0," ",[1]人数!$F15)</f>
        <v>6</v>
      </c>
      <c r="B18" s="101" t="s">
        <v>13</v>
      </c>
      <c r="C18" s="88" t="str">
        <f>IF(ISERROR(VLOOKUP(1,[1]作成!$H$168:$K$222,3,FALSE))," ",VLOOKUP(1,[1]作成!$H$168:$K$222,3,FALSE))</f>
        <v>しょくパン</v>
      </c>
      <c r="D18" s="91" t="str">
        <f>IF(ISERROR(VLOOKUP(2,[1]作成!$H$168:$K$222,4,FALSE))," ",VLOOKUP(2,[1]作成!$H$168:$K$222,4,FALSE))</f>
        <v>牛乳</v>
      </c>
      <c r="E18" s="94" t="str">
        <f>IF(ISERROR(VLOOKUP(3,[1]作成!$H$168:$K$222,3,FALSE))," ",VLOOKUP(3,[1]作成!$H$168:$K$222,3,FALSE))</f>
        <v>スパニッシュオムレツ</v>
      </c>
      <c r="F18" s="95"/>
      <c r="G18" s="25" t="s">
        <v>39</v>
      </c>
      <c r="H18" s="24" t="s">
        <v>159</v>
      </c>
      <c r="I18" s="13" t="s">
        <v>158</v>
      </c>
      <c r="J18" s="25" t="s">
        <v>157</v>
      </c>
      <c r="K18" s="24" t="s">
        <v>156</v>
      </c>
      <c r="L18" s="23"/>
      <c r="M18" s="24" t="s">
        <v>155</v>
      </c>
      <c r="N18" s="24" t="s">
        <v>32</v>
      </c>
      <c r="O18" s="30" t="s">
        <v>26</v>
      </c>
      <c r="P18" s="12">
        <f>IF([1]計算!U9=0," ",[1]計算!U9)</f>
        <v>660.53959999999995</v>
      </c>
      <c r="Q18" s="16" t="s">
        <v>12</v>
      </c>
      <c r="R18" s="2" t="s">
        <v>42</v>
      </c>
    </row>
    <row r="19" spans="1:19" ht="19.5" customHeight="1" x14ac:dyDescent="0.4">
      <c r="A19" s="83"/>
      <c r="B19" s="101"/>
      <c r="C19" s="89"/>
      <c r="D19" s="92"/>
      <c r="E19" s="97" t="str">
        <f>IF(ISERROR(VLOOKUP(4,[1]作成!$H$168:$K$222,3,FALSE))," ",VLOOKUP(4,[1]作成!$H$168:$K$222,3,FALSE))</f>
        <v>シーフードのクリームパスタ</v>
      </c>
      <c r="F19" s="98"/>
      <c r="G19" s="25" t="s">
        <v>91</v>
      </c>
      <c r="H19" s="24" t="s">
        <v>154</v>
      </c>
      <c r="I19" s="13"/>
      <c r="J19" s="25" t="s">
        <v>153</v>
      </c>
      <c r="K19" s="24" t="s">
        <v>152</v>
      </c>
      <c r="L19" s="13"/>
      <c r="M19" s="24" t="s">
        <v>151</v>
      </c>
      <c r="N19" s="24" t="s">
        <v>31</v>
      </c>
      <c r="O19" s="30"/>
      <c r="P19" s="12">
        <f>IF([1]計算!X9=0," ",[1]計算!X9)</f>
        <v>30.507259999999992</v>
      </c>
      <c r="Q19" s="11" t="s">
        <v>8</v>
      </c>
      <c r="R19" s="2" t="s">
        <v>25</v>
      </c>
    </row>
    <row r="20" spans="1:19" ht="19.5" customHeight="1" x14ac:dyDescent="0.4">
      <c r="A20" s="83"/>
      <c r="B20" s="101"/>
      <c r="C20" s="89"/>
      <c r="D20" s="92"/>
      <c r="E20" s="97" t="str">
        <f>IF(ISERROR(VLOOKUP(5,[1]作成!$H$168:$K$222,3,FALSE))," ",VLOOKUP(5,[1]作成!$H$168:$K$222,3,FALSE))</f>
        <v>はくさいときのこのスープ</v>
      </c>
      <c r="F20" s="98"/>
      <c r="G20" s="25" t="s">
        <v>71</v>
      </c>
      <c r="H20" s="24" t="s">
        <v>150</v>
      </c>
      <c r="I20" s="13"/>
      <c r="J20" s="25" t="s">
        <v>34</v>
      </c>
      <c r="K20" s="24" t="s">
        <v>149</v>
      </c>
      <c r="L20" s="13"/>
      <c r="M20" s="24" t="s">
        <v>46</v>
      </c>
      <c r="N20" s="24" t="s">
        <v>20</v>
      </c>
      <c r="O20" s="30"/>
      <c r="P20" s="12">
        <f>IF([1]計算!Z9=0," ",[1]計算!Z9)</f>
        <v>26.371799999999993</v>
      </c>
      <c r="Q20" s="11" t="s">
        <v>8</v>
      </c>
      <c r="R20" s="2" t="s">
        <v>42</v>
      </c>
    </row>
    <row r="21" spans="1:19" ht="19.5" customHeight="1" x14ac:dyDescent="0.4">
      <c r="A21" s="84"/>
      <c r="B21" s="101"/>
      <c r="C21" s="90"/>
      <c r="D21" s="93"/>
      <c r="E21" s="104" t="str">
        <f>IF(ISERROR(VLOOKUP(6,[1]作成!$H$168:$K$222,3,FALSE))," ",VLOOKUP(6,[1]作成!$H$168:$K$222,3,FALSE))</f>
        <v>チョコクリーム</v>
      </c>
      <c r="F21" s="105"/>
      <c r="G21" s="25" t="s">
        <v>24</v>
      </c>
      <c r="H21" s="24" t="s">
        <v>35</v>
      </c>
      <c r="I21" s="13"/>
      <c r="J21" s="25" t="s">
        <v>148</v>
      </c>
      <c r="K21" s="24" t="s">
        <v>147</v>
      </c>
      <c r="L21" s="13"/>
      <c r="M21" s="24" t="s">
        <v>146</v>
      </c>
      <c r="N21" s="14" t="s">
        <v>105</v>
      </c>
      <c r="O21" s="30"/>
      <c r="P21" s="99" t="str">
        <f>IF([1]人数!I15=0," ",[1]人数!I15)</f>
        <v xml:space="preserve"> </v>
      </c>
      <c r="Q21" s="100"/>
      <c r="R21" s="2" t="s">
        <v>25</v>
      </c>
    </row>
    <row r="22" spans="1:19" ht="19.5" customHeight="1" x14ac:dyDescent="0.4">
      <c r="A22" s="82">
        <f>IF([1]人数!$F16=0," ",[1]人数!$F16)</f>
        <v>7</v>
      </c>
      <c r="B22" s="101" t="s">
        <v>10</v>
      </c>
      <c r="C22" s="88" t="str">
        <f>IF(ISERROR(VLOOKUP(1,[1]作成!$H$223:$K$277,3,FALSE))," ",VLOOKUP(1,[1]作成!$H$223:$K$277,3,FALSE))</f>
        <v>ごはん</v>
      </c>
      <c r="D22" s="91" t="str">
        <f>IF(ISERROR(VLOOKUP(2,[1]作成!$H$223:$K$277,4,FALSE))," ",VLOOKUP(2,[1]作成!$H$223:$K$277,4,FALSE))</f>
        <v>牛乳</v>
      </c>
      <c r="E22" s="94" t="str">
        <f>IF(ISERROR(VLOOKUP(3,[1]作成!$H$223:$K$277,3,FALSE))," ",VLOOKUP(3,[1]作成!$H$223:$K$277,3,FALSE))</f>
        <v>がんものふくめに</v>
      </c>
      <c r="F22" s="95"/>
      <c r="G22" s="28" t="s">
        <v>39</v>
      </c>
      <c r="H22" s="27" t="s">
        <v>35</v>
      </c>
      <c r="I22" s="17"/>
      <c r="J22" s="28" t="s">
        <v>34</v>
      </c>
      <c r="K22" s="27" t="s">
        <v>97</v>
      </c>
      <c r="L22" s="26"/>
      <c r="M22" s="27" t="s">
        <v>64</v>
      </c>
      <c r="N22" s="27" t="s">
        <v>31</v>
      </c>
      <c r="O22" s="26"/>
      <c r="P22" s="12">
        <f>IF([1]計算!U10=0," ",[1]計算!U10)</f>
        <v>640.81100000000015</v>
      </c>
      <c r="Q22" s="16" t="s">
        <v>6</v>
      </c>
      <c r="R22" s="2" t="s">
        <v>25</v>
      </c>
    </row>
    <row r="23" spans="1:19" ht="19.5" customHeight="1" x14ac:dyDescent="0.4">
      <c r="A23" s="83"/>
      <c r="B23" s="101"/>
      <c r="C23" s="89"/>
      <c r="D23" s="92"/>
      <c r="E23" s="97" t="str">
        <f>IF(ISERROR(VLOOKUP(4,[1]作成!$H$223:$K$277,3,FALSE))," ",VLOOKUP(4,[1]作成!$H$223:$K$277,3,FALSE))</f>
        <v>ひじきのツナいため</v>
      </c>
      <c r="F23" s="98"/>
      <c r="G23" s="25" t="s">
        <v>145</v>
      </c>
      <c r="H23" s="24" t="s">
        <v>71</v>
      </c>
      <c r="I23" s="13"/>
      <c r="J23" s="25" t="s">
        <v>125</v>
      </c>
      <c r="K23" s="24" t="s">
        <v>58</v>
      </c>
      <c r="L23" s="23"/>
      <c r="M23" s="24" t="s">
        <v>60</v>
      </c>
      <c r="N23" s="24"/>
      <c r="O23" s="23"/>
      <c r="P23" s="12">
        <f>IF([1]計算!X10=0," ",[1]計算!X10)</f>
        <v>26.822199999999992</v>
      </c>
      <c r="Q23" s="11" t="s">
        <v>5</v>
      </c>
      <c r="R23" s="2" t="s">
        <v>25</v>
      </c>
    </row>
    <row r="24" spans="1:19" ht="19.5" customHeight="1" x14ac:dyDescent="0.4">
      <c r="A24" s="83"/>
      <c r="B24" s="101"/>
      <c r="C24" s="89"/>
      <c r="D24" s="92"/>
      <c r="E24" s="97" t="str">
        <f>IF(ISERROR(VLOOKUP(5,[1]作成!$H$223:$K$277,3,FALSE))," ",VLOOKUP(5,[1]作成!$H$223:$K$277,3,FALSE))</f>
        <v>つみれじる</v>
      </c>
      <c r="F24" s="98"/>
      <c r="G24" s="25" t="s">
        <v>67</v>
      </c>
      <c r="H24" s="24" t="s">
        <v>73</v>
      </c>
      <c r="I24" s="13"/>
      <c r="J24" s="25" t="s">
        <v>144</v>
      </c>
      <c r="K24" s="24" t="s">
        <v>143</v>
      </c>
      <c r="L24" s="23"/>
      <c r="M24" s="24" t="s">
        <v>47</v>
      </c>
      <c r="N24" s="24"/>
      <c r="O24" s="13"/>
      <c r="P24" s="12">
        <f>IF([1]計算!Z10=0," ",[1]計算!Z10)</f>
        <v>18.073699999999999</v>
      </c>
      <c r="Q24" s="11" t="s">
        <v>5</v>
      </c>
      <c r="R24" s="2" t="s">
        <v>0</v>
      </c>
    </row>
    <row r="25" spans="1:19" ht="19.5" customHeight="1" x14ac:dyDescent="0.4">
      <c r="A25" s="84"/>
      <c r="B25" s="101"/>
      <c r="C25" s="90"/>
      <c r="D25" s="93"/>
      <c r="E25" s="10" t="str">
        <f>IF(ISERROR(VLOOKUP(6,[1]作成!$H$223:$K$277,3,FALSE))," ",VLOOKUP(6,[1]作成!$H$223:$K$277,3,FALSE))</f>
        <v>りんごゼリー</v>
      </c>
      <c r="F25" s="9" t="str">
        <f>IF(ISERROR(VLOOKUP(7,[1]作成!$H$223:$K$277,3,FALSE))," ",VLOOKUP(7,[1]作成!$H$223:$K$277,3,FALSE))</f>
        <v xml:space="preserve"> </v>
      </c>
      <c r="G25" s="22" t="s">
        <v>142</v>
      </c>
      <c r="H25" s="21" t="s">
        <v>141</v>
      </c>
      <c r="I25" s="6"/>
      <c r="J25" s="22" t="s">
        <v>61</v>
      </c>
      <c r="K25" s="21"/>
      <c r="L25" s="20"/>
      <c r="M25" s="21" t="s">
        <v>140</v>
      </c>
      <c r="N25" s="21"/>
      <c r="O25" s="6"/>
      <c r="P25" s="99" t="str">
        <f>IF([1]人数!I16=0," ",[1]人数!I16)</f>
        <v xml:space="preserve"> </v>
      </c>
      <c r="Q25" s="100"/>
      <c r="R25" s="2" t="s">
        <v>25</v>
      </c>
    </row>
    <row r="26" spans="1:19" ht="19.5" customHeight="1" x14ac:dyDescent="0.4">
      <c r="A26" s="82">
        <f>IF([1]人数!$F17=0," ",[1]人数!$F17)</f>
        <v>10</v>
      </c>
      <c r="B26" s="85" t="s">
        <v>7</v>
      </c>
      <c r="C26" s="88" t="str">
        <f>IF(ISERROR(VLOOKUP(1,[1]作成!$H$278:$K$332,3,FALSE))," ",VLOOKUP(1,[1]作成!$H$278:$K$332,3,FALSE))</f>
        <v>ごはん</v>
      </c>
      <c r="D26" s="91" t="str">
        <f>IF(ISERROR(VLOOKUP(2,[1]作成!$H$278:$K$332,4,FALSE))," ",VLOOKUP(2,[1]作成!$H$278:$K$332,4,FALSE))</f>
        <v>牛乳</v>
      </c>
      <c r="E26" s="94" t="str">
        <f>IF(ISERROR(VLOOKUP(3,[1]作成!$H$278:$K$332,3,FALSE))," ",VLOOKUP(3,[1]作成!$H$278:$K$332,3,FALSE))</f>
        <v>さばのみそに</v>
      </c>
      <c r="F26" s="95"/>
      <c r="G26" s="25" t="s">
        <v>39</v>
      </c>
      <c r="H26" s="24" t="s">
        <v>41</v>
      </c>
      <c r="I26" s="23"/>
      <c r="J26" s="25" t="s">
        <v>118</v>
      </c>
      <c r="K26" s="24" t="s">
        <v>139</v>
      </c>
      <c r="L26" s="23" t="s">
        <v>138</v>
      </c>
      <c r="M26" s="24" t="s">
        <v>64</v>
      </c>
      <c r="N26" s="24"/>
      <c r="O26" s="24"/>
      <c r="P26" s="12">
        <f>IF([1]計算!U11=0," ",[1]計算!U11)</f>
        <v>689.98199999999986</v>
      </c>
      <c r="Q26" s="16" t="s">
        <v>6</v>
      </c>
      <c r="R26" s="2" t="s">
        <v>0</v>
      </c>
    </row>
    <row r="27" spans="1:19" ht="19.5" customHeight="1" x14ac:dyDescent="0.4">
      <c r="A27" s="83"/>
      <c r="B27" s="86"/>
      <c r="C27" s="89"/>
      <c r="D27" s="92"/>
      <c r="E27" s="97" t="str">
        <f>IF(ISERROR(VLOOKUP(4,[1]作成!$H$278:$K$332,3,FALSE))," ",VLOOKUP(4,[1]作成!$H$278:$K$332,3,FALSE))</f>
        <v>れんこんのきんぴら</v>
      </c>
      <c r="F27" s="98"/>
      <c r="G27" s="25" t="s">
        <v>137</v>
      </c>
      <c r="H27" s="24" t="s">
        <v>136</v>
      </c>
      <c r="I27" s="23"/>
      <c r="J27" s="25" t="s">
        <v>34</v>
      </c>
      <c r="K27" s="24" t="s">
        <v>101</v>
      </c>
      <c r="L27" s="13" t="s">
        <v>58</v>
      </c>
      <c r="M27" s="24" t="s">
        <v>60</v>
      </c>
      <c r="N27" s="24"/>
      <c r="O27" s="14"/>
      <c r="P27" s="12">
        <f>IF([1]計算!X11=0," ",[1]計算!X11)</f>
        <v>27.649200000000008</v>
      </c>
      <c r="Q27" s="11" t="s">
        <v>5</v>
      </c>
      <c r="R27" s="2" t="s">
        <v>0</v>
      </c>
    </row>
    <row r="28" spans="1:19" ht="19.5" customHeight="1" x14ac:dyDescent="0.4">
      <c r="A28" s="83"/>
      <c r="B28" s="86"/>
      <c r="C28" s="89"/>
      <c r="D28" s="92"/>
      <c r="E28" s="97" t="str">
        <f>IF(ISERROR(VLOOKUP(5,[1]作成!$H$278:$K$332,3,FALSE))," ",VLOOKUP(5,[1]作成!$H$278:$K$332,3,FALSE))</f>
        <v>みぞれだんごじる</v>
      </c>
      <c r="F28" s="98"/>
      <c r="G28" s="25" t="s">
        <v>73</v>
      </c>
      <c r="H28" s="24"/>
      <c r="I28" s="23"/>
      <c r="J28" s="25" t="s">
        <v>62</v>
      </c>
      <c r="K28" s="24" t="s">
        <v>125</v>
      </c>
      <c r="L28" s="13"/>
      <c r="M28" s="24" t="s">
        <v>135</v>
      </c>
      <c r="N28" s="24"/>
      <c r="O28" s="14"/>
      <c r="P28" s="12">
        <f>IF([1]計算!Z11=0," ",[1]計算!Z11)</f>
        <v>18.813500000000001</v>
      </c>
      <c r="Q28" s="11" t="s">
        <v>5</v>
      </c>
      <c r="R28" s="2" t="s">
        <v>0</v>
      </c>
    </row>
    <row r="29" spans="1:19" ht="19.5" customHeight="1" x14ac:dyDescent="0.4">
      <c r="A29" s="84"/>
      <c r="B29" s="87"/>
      <c r="C29" s="90"/>
      <c r="D29" s="93"/>
      <c r="E29" s="29" t="str">
        <f>IF(ISERROR(VLOOKUP(6,[1]作成!$H$278:$K$332,3,FALSE))," ",VLOOKUP(6,[1]作成!$H$278:$K$332,3,FALSE))</f>
        <v xml:space="preserve"> </v>
      </c>
      <c r="F29" s="29" t="str">
        <f>IF(ISERROR(VLOOKUP(7,[1]作成!$H$278:$K$332,3,FALSE))," ",VLOOKUP(7,[1]作成!$H$278:$K$332,3,FALSE))</f>
        <v xml:space="preserve"> </v>
      </c>
      <c r="G29" s="25" t="s">
        <v>134</v>
      </c>
      <c r="H29" s="24"/>
      <c r="I29" s="23"/>
      <c r="J29" s="25" t="s">
        <v>61</v>
      </c>
      <c r="K29" s="24" t="s">
        <v>127</v>
      </c>
      <c r="L29" s="13"/>
      <c r="M29" s="24" t="s">
        <v>57</v>
      </c>
      <c r="N29" s="24"/>
      <c r="O29" s="14"/>
      <c r="P29" s="99" t="str">
        <f>IF([1]人数!I17=0," ",[1]人数!I17)</f>
        <v xml:space="preserve"> </v>
      </c>
      <c r="Q29" s="100"/>
      <c r="R29" s="2" t="s">
        <v>0</v>
      </c>
    </row>
    <row r="30" spans="1:19" ht="10.5" customHeight="1" x14ac:dyDescent="0.4">
      <c r="A30" s="82">
        <f>IF([1]人数!$F18=0," ",[1]人数!$F18)</f>
        <v>11</v>
      </c>
      <c r="B30" s="101" t="s">
        <v>17</v>
      </c>
      <c r="C30" s="106" t="s">
        <v>133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8"/>
      <c r="R30" s="2" t="s">
        <v>0</v>
      </c>
    </row>
    <row r="31" spans="1:19" ht="10.5" customHeight="1" x14ac:dyDescent="0.4">
      <c r="A31" s="83"/>
      <c r="B31" s="101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1"/>
      <c r="R31" s="2" t="s">
        <v>0</v>
      </c>
    </row>
    <row r="32" spans="1:19" ht="10.5" customHeight="1" x14ac:dyDescent="0.4">
      <c r="A32" s="83"/>
      <c r="B32" s="101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1"/>
      <c r="R32" s="2" t="s">
        <v>68</v>
      </c>
    </row>
    <row r="33" spans="1:18" ht="10.5" customHeight="1" x14ac:dyDescent="0.4">
      <c r="A33" s="84"/>
      <c r="B33" s="101"/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4"/>
      <c r="R33" s="2" t="s">
        <v>0</v>
      </c>
    </row>
    <row r="34" spans="1:18" ht="19.5" customHeight="1" x14ac:dyDescent="0.4">
      <c r="A34" s="82">
        <f>IF([1]人数!$F19=0," ",[1]人数!$F19)</f>
        <v>12</v>
      </c>
      <c r="B34" s="101" t="s">
        <v>16</v>
      </c>
      <c r="C34" s="88" t="str">
        <f>IF(ISERROR(VLOOKUP(1,[1]作成!$H$388:$K$442,3,FALSE))," ",VLOOKUP(1,[1]作成!$H$388:$K$442,3,FALSE))</f>
        <v>わかめごはん</v>
      </c>
      <c r="D34" s="91" t="str">
        <f>IF(ISERROR(VLOOKUP(2,[1]作成!$H$388:$K$442,4,FALSE))," ",VLOOKUP(2,[1]作成!$H$388:$K$442,4,FALSE))</f>
        <v>牛乳</v>
      </c>
      <c r="E34" s="94" t="str">
        <f>IF(ISERROR(VLOOKUP(3,[1]作成!$H$388:$K$442,3,FALSE))," ",VLOOKUP(3,[1]作成!$H$388:$K$442,3,FALSE))</f>
        <v>オイマヨグラタン</v>
      </c>
      <c r="F34" s="95"/>
      <c r="G34" s="25" t="s">
        <v>39</v>
      </c>
      <c r="H34" s="24" t="s">
        <v>66</v>
      </c>
      <c r="I34" s="23"/>
      <c r="J34" s="25" t="s">
        <v>34</v>
      </c>
      <c r="K34" s="24" t="s">
        <v>58</v>
      </c>
      <c r="L34" s="23"/>
      <c r="M34" s="24" t="s">
        <v>64</v>
      </c>
      <c r="N34" s="24" t="s">
        <v>55</v>
      </c>
      <c r="O34" s="23"/>
      <c r="P34" s="12">
        <f>IF([1]計算!U13=0," ",[1]計算!U13)</f>
        <v>701.90240000000006</v>
      </c>
      <c r="Q34" s="16" t="s">
        <v>6</v>
      </c>
      <c r="R34" s="2" t="s">
        <v>0</v>
      </c>
    </row>
    <row r="35" spans="1:18" ht="19.5" customHeight="1" x14ac:dyDescent="0.4">
      <c r="A35" s="83"/>
      <c r="B35" s="101"/>
      <c r="C35" s="89"/>
      <c r="D35" s="92"/>
      <c r="E35" s="97" t="str">
        <f>IF(ISERROR(VLOOKUP(4,[1]作成!$H$388:$K$442,3,FALSE))," ",VLOOKUP(4,[1]作成!$H$388:$K$442,3,FALSE))</f>
        <v>ぶただいこん</v>
      </c>
      <c r="F35" s="98"/>
      <c r="G35" s="25" t="s">
        <v>35</v>
      </c>
      <c r="H35" s="24" t="s">
        <v>83</v>
      </c>
      <c r="I35" s="23"/>
      <c r="J35" s="25" t="s">
        <v>75</v>
      </c>
      <c r="K35" s="24" t="s">
        <v>125</v>
      </c>
      <c r="L35" s="23"/>
      <c r="M35" s="24" t="s">
        <v>46</v>
      </c>
      <c r="N35" s="24" t="s">
        <v>31</v>
      </c>
      <c r="O35" s="23"/>
      <c r="P35" s="12">
        <f>IF([1]計算!X13=0," ",[1]計算!X13)</f>
        <v>29.728339999999999</v>
      </c>
      <c r="Q35" s="11" t="s">
        <v>5</v>
      </c>
      <c r="R35" s="2" t="s">
        <v>0</v>
      </c>
    </row>
    <row r="36" spans="1:18" ht="19.5" customHeight="1" x14ac:dyDescent="0.4">
      <c r="A36" s="83"/>
      <c r="B36" s="101"/>
      <c r="C36" s="89"/>
      <c r="D36" s="92"/>
      <c r="E36" s="97" t="str">
        <f>IF(ISERROR(VLOOKUP(5,[1]作成!$H$388:$K$442,3,FALSE))," ",VLOOKUP(5,[1]作成!$H$388:$K$442,3,FALSE))</f>
        <v xml:space="preserve"> </v>
      </c>
      <c r="F36" s="98"/>
      <c r="G36" s="25" t="s">
        <v>41</v>
      </c>
      <c r="H36" s="24"/>
      <c r="I36" s="13"/>
      <c r="J36" s="25" t="s">
        <v>23</v>
      </c>
      <c r="K36" s="24"/>
      <c r="L36" s="23"/>
      <c r="M36" s="24" t="s">
        <v>32</v>
      </c>
      <c r="N36" s="14" t="s">
        <v>96</v>
      </c>
      <c r="O36" s="23"/>
      <c r="P36" s="12">
        <f>IF([1]計算!Z13=0," ",[1]計算!Z13)</f>
        <v>21.7316</v>
      </c>
      <c r="Q36" s="11" t="s">
        <v>5</v>
      </c>
      <c r="R36" s="2" t="s">
        <v>0</v>
      </c>
    </row>
    <row r="37" spans="1:18" ht="19.5" customHeight="1" x14ac:dyDescent="0.4">
      <c r="A37" s="84"/>
      <c r="B37" s="101"/>
      <c r="C37" s="90"/>
      <c r="D37" s="93"/>
      <c r="E37" s="10" t="str">
        <f>IF(ISERROR(VLOOKUP(6,[1]作成!$H$388:$K$442,3,FALSE))," ",VLOOKUP(6,[1]作成!$H$388:$K$442,3,FALSE))</f>
        <v xml:space="preserve"> </v>
      </c>
      <c r="F37" s="9" t="str">
        <f>IF(ISERROR(VLOOKUP(7,[1]作成!$H$388:$K$442,3,FALSE))," ",VLOOKUP(7,[1]作成!$H$388:$K$442,3,FALSE))</f>
        <v xml:space="preserve"> </v>
      </c>
      <c r="G37" s="25" t="s">
        <v>130</v>
      </c>
      <c r="H37" s="24"/>
      <c r="I37" s="13"/>
      <c r="J37" s="25" t="s">
        <v>61</v>
      </c>
      <c r="K37" s="24"/>
      <c r="L37" s="13"/>
      <c r="M37" s="24" t="s">
        <v>60</v>
      </c>
      <c r="N37" s="14"/>
      <c r="O37" s="23"/>
      <c r="P37" s="99" t="str">
        <f>IF([1]人数!I19=0," ",[1]人数!I19)</f>
        <v xml:space="preserve"> </v>
      </c>
      <c r="Q37" s="100"/>
      <c r="R37" s="2" t="s">
        <v>0</v>
      </c>
    </row>
    <row r="38" spans="1:18" ht="19.5" customHeight="1" x14ac:dyDescent="0.4">
      <c r="A38" s="82">
        <f>IF([1]人数!$F20=0," ",[1]人数!$F20)</f>
        <v>13</v>
      </c>
      <c r="B38" s="101" t="s">
        <v>13</v>
      </c>
      <c r="C38" s="88" t="str">
        <f>IF(ISERROR(VLOOKUP(1,[1]作成!$H$443:$K$497,3,FALSE))," ",VLOOKUP(1,[1]作成!$H$443:$K$497,3,FALSE))</f>
        <v>ごはん</v>
      </c>
      <c r="D38" s="91" t="str">
        <f>IF(ISERROR(VLOOKUP(2,[1]作成!$H$443:$K$497,4,FALSE))," ",VLOOKUP(2,[1]作成!$H$443:$K$497,4,FALSE))</f>
        <v>牛乳</v>
      </c>
      <c r="E38" s="94" t="str">
        <f>IF(ISERROR(VLOOKUP(3,[1]作成!$H$443:$K$497,3,FALSE))," ",VLOOKUP(3,[1]作成!$H$443:$K$497,3,FALSE))</f>
        <v>ちくわのかわりあげ</v>
      </c>
      <c r="F38" s="95"/>
      <c r="G38" s="28" t="s">
        <v>39</v>
      </c>
      <c r="H38" s="27" t="s">
        <v>132</v>
      </c>
      <c r="I38" s="17" t="s">
        <v>131</v>
      </c>
      <c r="J38" s="28" t="s">
        <v>34</v>
      </c>
      <c r="K38" s="27" t="s">
        <v>23</v>
      </c>
      <c r="L38" s="26"/>
      <c r="M38" s="27" t="s">
        <v>64</v>
      </c>
      <c r="N38" s="27" t="s">
        <v>55</v>
      </c>
      <c r="O38" s="26"/>
      <c r="P38" s="12">
        <f>IF([1]計算!U14=0," ",[1]計算!U14)</f>
        <v>678.2679999999998</v>
      </c>
      <c r="Q38" s="16" t="s">
        <v>6</v>
      </c>
      <c r="R38" s="2" t="s">
        <v>0</v>
      </c>
    </row>
    <row r="39" spans="1:18" ht="19.5" customHeight="1" x14ac:dyDescent="0.4">
      <c r="A39" s="83"/>
      <c r="B39" s="101"/>
      <c r="C39" s="89"/>
      <c r="D39" s="92"/>
      <c r="E39" s="97" t="str">
        <f>IF(ISERROR(VLOOKUP(4,[1]作成!$H$443:$K$497,3,FALSE))," ",VLOOKUP(4,[1]作成!$H$443:$K$497,3,FALSE))</f>
        <v>えどっこに</v>
      </c>
      <c r="F39" s="98"/>
      <c r="G39" s="25" t="s">
        <v>130</v>
      </c>
      <c r="H39" s="24" t="s">
        <v>76</v>
      </c>
      <c r="I39" s="13" t="s">
        <v>129</v>
      </c>
      <c r="J39" s="25" t="s">
        <v>128</v>
      </c>
      <c r="K39" s="24" t="s">
        <v>127</v>
      </c>
      <c r="L39" s="23"/>
      <c r="M39" s="24" t="s">
        <v>32</v>
      </c>
      <c r="N39" s="24" t="s">
        <v>31</v>
      </c>
      <c r="O39" s="13"/>
      <c r="P39" s="12">
        <f>IF([1]計算!X14=0," ",[1]計算!X14)</f>
        <v>25.953350000000004</v>
      </c>
      <c r="Q39" s="11" t="s">
        <v>8</v>
      </c>
      <c r="R39" s="2" t="s">
        <v>42</v>
      </c>
    </row>
    <row r="40" spans="1:18" ht="19.5" customHeight="1" x14ac:dyDescent="0.4">
      <c r="A40" s="83"/>
      <c r="B40" s="101"/>
      <c r="C40" s="89"/>
      <c r="D40" s="92"/>
      <c r="E40" s="97" t="str">
        <f>IF(ISERROR(VLOOKUP(5,[1]作成!$H$443:$K$497,3,FALSE))," ",VLOOKUP(5,[1]作成!$H$443:$K$497,3,FALSE))</f>
        <v>あげとはくさいのみそしる</v>
      </c>
      <c r="F40" s="98"/>
      <c r="G40" s="25" t="s">
        <v>126</v>
      </c>
      <c r="H40" s="24" t="s">
        <v>73</v>
      </c>
      <c r="I40" s="13"/>
      <c r="J40" s="25" t="s">
        <v>112</v>
      </c>
      <c r="K40" s="24" t="s">
        <v>97</v>
      </c>
      <c r="L40" s="23"/>
      <c r="M40" s="24" t="s">
        <v>60</v>
      </c>
      <c r="N40" s="24"/>
      <c r="O40" s="13"/>
      <c r="P40" s="12">
        <f>IF([1]計算!Z14=0," ",[1]計算!Z14)</f>
        <v>21.403100000000002</v>
      </c>
      <c r="Q40" s="11" t="s">
        <v>43</v>
      </c>
      <c r="R40" s="2" t="s">
        <v>25</v>
      </c>
    </row>
    <row r="41" spans="1:18" ht="19.5" customHeight="1" x14ac:dyDescent="0.4">
      <c r="A41" s="84"/>
      <c r="B41" s="101"/>
      <c r="C41" s="90"/>
      <c r="D41" s="93"/>
      <c r="E41" s="10" t="str">
        <f>IF(ISERROR(VLOOKUP(6,[1]作成!$H$443:$K$497,3,FALSE))," ",VLOOKUP(6,[1]作成!$H$443:$K$497,3,FALSE))</f>
        <v xml:space="preserve"> </v>
      </c>
      <c r="F41" s="9" t="str">
        <f>IF(ISERROR(VLOOKUP(7,[1]作成!$H$443:$K$497,3,FALSE))," ",VLOOKUP(7,[1]作成!$H$443:$K$497,3,FALSE))</f>
        <v xml:space="preserve"> </v>
      </c>
      <c r="G41" s="22" t="s">
        <v>121</v>
      </c>
      <c r="H41" s="21" t="s">
        <v>30</v>
      </c>
      <c r="I41" s="6"/>
      <c r="J41" s="22" t="s">
        <v>125</v>
      </c>
      <c r="K41" s="21"/>
      <c r="L41" s="20"/>
      <c r="M41" s="21" t="s">
        <v>46</v>
      </c>
      <c r="N41" s="21"/>
      <c r="O41" s="6"/>
      <c r="P41" s="99"/>
      <c r="Q41" s="100"/>
      <c r="R41" s="2" t="s">
        <v>42</v>
      </c>
    </row>
    <row r="42" spans="1:18" ht="19.5" customHeight="1" x14ac:dyDescent="0.4">
      <c r="A42" s="82">
        <f>IF([1]人数!$F21=0," ",[1]人数!$F21)</f>
        <v>14</v>
      </c>
      <c r="B42" s="101" t="s">
        <v>10</v>
      </c>
      <c r="C42" s="88" t="str">
        <f>IF(ISERROR(VLOOKUP(1,[1]作成!$H$498:$K$552,3,FALSE))," ",VLOOKUP(1,[1]作成!$H$498:$K$552,3,FALSE))</f>
        <v>むぎごはん</v>
      </c>
      <c r="D42" s="91" t="str">
        <f>IF(ISERROR(VLOOKUP(2,[1]作成!$H$498:$K$552,4,FALSE))," ",VLOOKUP(2,[1]作成!$H$498:$K$552,4,FALSE))</f>
        <v>牛乳</v>
      </c>
      <c r="E42" s="94" t="str">
        <f>IF(ISERROR(VLOOKUP(3,[1]作成!$H$498:$K$552,3,FALSE))," ",VLOOKUP(3,[1]作成!$H$498:$K$552,3,FALSE))</f>
        <v>ドライカレー</v>
      </c>
      <c r="F42" s="95"/>
      <c r="G42" s="25" t="s">
        <v>39</v>
      </c>
      <c r="H42" s="24" t="s">
        <v>35</v>
      </c>
      <c r="I42" s="13"/>
      <c r="J42" s="25" t="s">
        <v>34</v>
      </c>
      <c r="K42" s="24" t="s">
        <v>44</v>
      </c>
      <c r="L42" s="23" t="s">
        <v>124</v>
      </c>
      <c r="M42" s="24" t="s">
        <v>87</v>
      </c>
      <c r="N42" s="24" t="s">
        <v>123</v>
      </c>
      <c r="O42" s="23" t="s">
        <v>122</v>
      </c>
      <c r="P42" s="12">
        <f>IF([1]計算!U15=0," ",[1]計算!U15)</f>
        <v>792.59068000000002</v>
      </c>
      <c r="Q42" s="16" t="s">
        <v>6</v>
      </c>
      <c r="R42" s="2" t="s">
        <v>25</v>
      </c>
    </row>
    <row r="43" spans="1:18" ht="19.5" customHeight="1" x14ac:dyDescent="0.4">
      <c r="A43" s="83"/>
      <c r="B43" s="101"/>
      <c r="C43" s="89"/>
      <c r="D43" s="92"/>
      <c r="E43" s="97" t="str">
        <f>IF(ISERROR(VLOOKUP(4,[1]作成!$H$498:$K$552,3,FALSE))," ",VLOOKUP(4,[1]作成!$H$498:$K$552,3,FALSE))</f>
        <v>やさいスープ</v>
      </c>
      <c r="F43" s="98"/>
      <c r="G43" s="25" t="s">
        <v>121</v>
      </c>
      <c r="H43" s="24" t="s">
        <v>120</v>
      </c>
      <c r="I43" s="13"/>
      <c r="J43" s="25" t="s">
        <v>38</v>
      </c>
      <c r="K43" s="24" t="s">
        <v>23</v>
      </c>
      <c r="L43" s="23"/>
      <c r="M43" s="24" t="s">
        <v>46</v>
      </c>
      <c r="N43" s="24" t="s">
        <v>31</v>
      </c>
      <c r="O43" s="23"/>
      <c r="P43" s="12">
        <f>IF([1]計算!X15=0," ",[1]計算!X15)</f>
        <v>25.499898000000005</v>
      </c>
      <c r="Q43" s="11" t="s">
        <v>8</v>
      </c>
      <c r="R43" s="2" t="s">
        <v>25</v>
      </c>
    </row>
    <row r="44" spans="1:18" ht="19.5" customHeight="1" x14ac:dyDescent="0.4">
      <c r="A44" s="83"/>
      <c r="B44" s="101"/>
      <c r="C44" s="89"/>
      <c r="D44" s="92"/>
      <c r="E44" s="97" t="str">
        <f>IF(ISERROR(VLOOKUP(5,[1]作成!$H$498:$K$552,3,FALSE))," ",VLOOKUP(5,[1]作成!$H$498:$K$552,3,FALSE))</f>
        <v>てづくりカップケーキ</v>
      </c>
      <c r="F44" s="98"/>
      <c r="G44" s="25" t="s">
        <v>41</v>
      </c>
      <c r="H44" s="24" t="s">
        <v>71</v>
      </c>
      <c r="I44" s="13"/>
      <c r="J44" s="25" t="s">
        <v>119</v>
      </c>
      <c r="K44" s="24" t="s">
        <v>58</v>
      </c>
      <c r="L44" s="23"/>
      <c r="M44" s="24" t="s">
        <v>50</v>
      </c>
      <c r="N44" s="24" t="s">
        <v>84</v>
      </c>
      <c r="O44" s="23"/>
      <c r="P44" s="12">
        <f>IF([1]計算!Z15=0," ",[1]計算!Z15)</f>
        <v>21.885094999999996</v>
      </c>
      <c r="Q44" s="11" t="s">
        <v>5</v>
      </c>
      <c r="R44" s="2" t="s">
        <v>25</v>
      </c>
    </row>
    <row r="45" spans="1:18" ht="19.5" customHeight="1" x14ac:dyDescent="0.4">
      <c r="A45" s="84"/>
      <c r="B45" s="101"/>
      <c r="C45" s="90"/>
      <c r="D45" s="93"/>
      <c r="E45" s="10" t="str">
        <f>IF(ISERROR(VLOOKUP(6,[1]作成!$H$498:$K$552,3,FALSE))," ",VLOOKUP(6,[1]作成!$H$498:$K$552,3,FALSE))</f>
        <v xml:space="preserve"> </v>
      </c>
      <c r="F45" s="9" t="str">
        <f>IF(ISERROR(VLOOKUP(7,[1]作成!$H$498:$K$552,3,FALSE))," ",VLOOKUP(7,[1]作成!$H$498:$K$552,3,FALSE))</f>
        <v xml:space="preserve"> </v>
      </c>
      <c r="G45" s="25" t="s">
        <v>53</v>
      </c>
      <c r="H45" s="24"/>
      <c r="I45" s="13"/>
      <c r="J45" s="25" t="s">
        <v>61</v>
      </c>
      <c r="K45" s="24" t="s">
        <v>74</v>
      </c>
      <c r="L45" s="13"/>
      <c r="M45" s="24" t="s">
        <v>60</v>
      </c>
      <c r="N45" s="14" t="s">
        <v>26</v>
      </c>
      <c r="O45" s="23"/>
      <c r="P45" s="99" t="str">
        <f>IF([1]人数!I21=0," ",[1]人数!I21)</f>
        <v xml:space="preserve"> </v>
      </c>
      <c r="Q45" s="100"/>
      <c r="R45" s="2" t="s">
        <v>25</v>
      </c>
    </row>
    <row r="46" spans="1:18" ht="19.5" customHeight="1" x14ac:dyDescent="0.4">
      <c r="A46" s="82">
        <f>IF([1]人数!$F22=0," ",[1]人数!$F22)</f>
        <v>17</v>
      </c>
      <c r="B46" s="85" t="s">
        <v>7</v>
      </c>
      <c r="C46" s="88" t="str">
        <f>IF(ISERROR(VLOOKUP(1,[1]作成!$H$553:$K$607,3,FALSE))," ",VLOOKUP(1,[1]作成!$H$553:$K$607,3,FALSE))</f>
        <v>ごはん</v>
      </c>
      <c r="D46" s="91" t="str">
        <f>IF(ISERROR(VLOOKUP(2,[1]作成!$H$553:$K$607,4,FALSE))," ",VLOOKUP(2,[1]作成!$H$553:$K$607,4,FALSE))</f>
        <v>牛乳</v>
      </c>
      <c r="E46" s="94" t="str">
        <f>IF(ISERROR(VLOOKUP(3,[1]作成!$H$553:$K$607,3,FALSE))," ",VLOOKUP(3,[1]作成!$H$553:$K$607,3,FALSE))</f>
        <v>はるまき</v>
      </c>
      <c r="F46" s="95"/>
      <c r="G46" s="28" t="s">
        <v>39</v>
      </c>
      <c r="H46" s="27" t="s">
        <v>53</v>
      </c>
      <c r="I46" s="26"/>
      <c r="J46" s="28" t="s">
        <v>118</v>
      </c>
      <c r="K46" s="27" t="s">
        <v>61</v>
      </c>
      <c r="L46" s="17" t="s">
        <v>117</v>
      </c>
      <c r="M46" s="27" t="s">
        <v>64</v>
      </c>
      <c r="N46" s="27" t="s">
        <v>55</v>
      </c>
      <c r="O46" s="26"/>
      <c r="P46" s="12">
        <f>IF([1]計算!U16=0," ",[1]計算!U16)</f>
        <v>744.0729</v>
      </c>
      <c r="Q46" s="16" t="s">
        <v>6</v>
      </c>
      <c r="R46" s="2" t="s">
        <v>0</v>
      </c>
    </row>
    <row r="47" spans="1:18" ht="19.5" customHeight="1" x14ac:dyDescent="0.4">
      <c r="A47" s="83"/>
      <c r="B47" s="86"/>
      <c r="C47" s="89"/>
      <c r="D47" s="92"/>
      <c r="E47" s="97" t="str">
        <f>IF(ISERROR(VLOOKUP(4,[1]作成!$H$553:$K$607,3,FALSE))," ",VLOOKUP(4,[1]作成!$H$553:$K$607,3,FALSE))</f>
        <v>もやしのナムル</v>
      </c>
      <c r="F47" s="98"/>
      <c r="G47" s="25" t="s">
        <v>116</v>
      </c>
      <c r="H47" s="24" t="s">
        <v>115</v>
      </c>
      <c r="I47" s="13"/>
      <c r="J47" s="25" t="s">
        <v>34</v>
      </c>
      <c r="K47" s="24" t="s">
        <v>44</v>
      </c>
      <c r="L47" s="13" t="s">
        <v>97</v>
      </c>
      <c r="M47" s="24" t="s">
        <v>60</v>
      </c>
      <c r="N47" s="24" t="s">
        <v>57</v>
      </c>
      <c r="O47" s="23"/>
      <c r="P47" s="12">
        <f>IF([1]計算!X16=0," ",[1]計算!X16)</f>
        <v>26.880760000000002</v>
      </c>
      <c r="Q47" s="11" t="s">
        <v>5</v>
      </c>
      <c r="R47" s="2" t="s">
        <v>0</v>
      </c>
    </row>
    <row r="48" spans="1:18" ht="19.5" customHeight="1" x14ac:dyDescent="0.4">
      <c r="A48" s="83"/>
      <c r="B48" s="86"/>
      <c r="C48" s="89"/>
      <c r="D48" s="92"/>
      <c r="E48" s="97" t="str">
        <f>IF(ISERROR(VLOOKUP(5,[1]作成!$H$553:$K$607,3,FALSE))," ",VLOOKUP(5,[1]作成!$H$553:$K$607,3,FALSE))</f>
        <v>マーボーどうふ</v>
      </c>
      <c r="F48" s="98"/>
      <c r="G48" s="25" t="s">
        <v>114</v>
      </c>
      <c r="H48" s="24" t="s">
        <v>92</v>
      </c>
      <c r="I48" s="13"/>
      <c r="J48" s="25" t="s">
        <v>29</v>
      </c>
      <c r="K48" s="24" t="s">
        <v>23</v>
      </c>
      <c r="L48" s="13"/>
      <c r="M48" s="24" t="s">
        <v>47</v>
      </c>
      <c r="N48" s="24"/>
      <c r="O48" s="23"/>
      <c r="P48" s="12">
        <f>IF([1]計算!Z16=0," ",[1]計算!Z16)</f>
        <v>27.449030000000004</v>
      </c>
      <c r="Q48" s="11" t="s">
        <v>5</v>
      </c>
      <c r="R48" s="2" t="s">
        <v>0</v>
      </c>
    </row>
    <row r="49" spans="1:18" ht="19.5" customHeight="1" x14ac:dyDescent="0.4">
      <c r="A49" s="84"/>
      <c r="B49" s="87"/>
      <c r="C49" s="90"/>
      <c r="D49" s="93"/>
      <c r="E49" s="29" t="str">
        <f>IF(ISERROR(VLOOKUP(6,[1]作成!$H$553:$K$607,3,FALSE))," ",VLOOKUP(6,[1]作成!$H$553:$K$607,3,FALSE))</f>
        <v xml:space="preserve"> </v>
      </c>
      <c r="F49" s="29" t="str">
        <f>IF(ISERROR(VLOOKUP(7,[1]作成!$H$553:$K$607,3,FALSE))," ",VLOOKUP(7,[1]作成!$H$553:$K$607,3,FALSE))</f>
        <v xml:space="preserve"> </v>
      </c>
      <c r="G49" s="22" t="s">
        <v>41</v>
      </c>
      <c r="H49" s="21"/>
      <c r="I49" s="6"/>
      <c r="J49" s="22" t="s">
        <v>113</v>
      </c>
      <c r="K49" s="21" t="s">
        <v>112</v>
      </c>
      <c r="L49" s="6"/>
      <c r="M49" s="21" t="s">
        <v>31</v>
      </c>
      <c r="N49" s="7"/>
      <c r="O49" s="20"/>
      <c r="P49" s="99" t="str">
        <f>IF([1]人数!I22=0," ",[1]人数!I22)</f>
        <v xml:space="preserve"> </v>
      </c>
      <c r="Q49" s="100"/>
      <c r="R49" s="2" t="s">
        <v>0</v>
      </c>
    </row>
    <row r="50" spans="1:18" ht="19.5" customHeight="1" x14ac:dyDescent="0.4">
      <c r="A50" s="82">
        <f>IF([1]人数!$F23=0," ",[1]人数!$F23)</f>
        <v>18</v>
      </c>
      <c r="B50" s="101" t="s">
        <v>17</v>
      </c>
      <c r="C50" s="88" t="str">
        <f>IF(ISERROR(VLOOKUP(1,[1]作成!$H$608:$K$662,3,FALSE))," ",VLOOKUP(1,[1]作成!$H$608:$K$662,3,FALSE))</f>
        <v>ハムピラフ</v>
      </c>
      <c r="D50" s="91" t="str">
        <f>IF(ISERROR(VLOOKUP(2,[1]作成!$H$608:$K$662,4,FALSE))," ",VLOOKUP(2,[1]作成!$H$608:$K$662,4,FALSE))</f>
        <v>牛乳</v>
      </c>
      <c r="E50" s="94" t="str">
        <f>IF(ISERROR(VLOOKUP(3,[1]作成!$H$608:$K$662,3,FALSE))," ",VLOOKUP(3,[1]作成!$H$608:$K$662,3,FALSE))</f>
        <v>ミモザサラダ</v>
      </c>
      <c r="F50" s="95"/>
      <c r="G50" s="25" t="s">
        <v>39</v>
      </c>
      <c r="H50" s="24" t="s">
        <v>111</v>
      </c>
      <c r="I50" s="23"/>
      <c r="J50" s="25" t="s">
        <v>34</v>
      </c>
      <c r="K50" s="24" t="s">
        <v>37</v>
      </c>
      <c r="L50" s="23"/>
      <c r="M50" s="24" t="s">
        <v>110</v>
      </c>
      <c r="N50" s="24" t="s">
        <v>32</v>
      </c>
      <c r="O50" s="23" t="s">
        <v>20</v>
      </c>
      <c r="P50" s="12">
        <f>IF([1]計算!U17=0," ",[1]計算!U17)</f>
        <v>670.01060000000007</v>
      </c>
      <c r="Q50" s="16" t="s">
        <v>109</v>
      </c>
      <c r="R50" s="2" t="s">
        <v>68</v>
      </c>
    </row>
    <row r="51" spans="1:18" ht="19.5" customHeight="1" x14ac:dyDescent="0.4">
      <c r="A51" s="83"/>
      <c r="B51" s="101"/>
      <c r="C51" s="89"/>
      <c r="D51" s="92"/>
      <c r="E51" s="97" t="str">
        <f>IF(ISERROR(VLOOKUP(4,[1]作成!$H$608:$K$662,3,FALSE))," ",VLOOKUP(4,[1]作成!$H$608:$K$662,3,FALSE))</f>
        <v>ポークビーンズ</v>
      </c>
      <c r="F51" s="98"/>
      <c r="G51" s="25" t="s">
        <v>91</v>
      </c>
      <c r="H51" s="24" t="s">
        <v>30</v>
      </c>
      <c r="I51" s="13"/>
      <c r="J51" s="25" t="s">
        <v>62</v>
      </c>
      <c r="K51" s="24" t="s">
        <v>72</v>
      </c>
      <c r="L51" s="23"/>
      <c r="M51" s="24" t="s">
        <v>60</v>
      </c>
      <c r="N51" s="24" t="s">
        <v>108</v>
      </c>
      <c r="O51" s="23"/>
      <c r="P51" s="12">
        <f>IF([1]計算!X17=0," ",[1]計算!X17)</f>
        <v>22.907060000000001</v>
      </c>
      <c r="Q51" s="11" t="s">
        <v>5</v>
      </c>
      <c r="R51" s="2" t="s">
        <v>0</v>
      </c>
    </row>
    <row r="52" spans="1:18" ht="19.5" customHeight="1" x14ac:dyDescent="0.4">
      <c r="A52" s="83"/>
      <c r="B52" s="101"/>
      <c r="C52" s="89"/>
      <c r="D52" s="92"/>
      <c r="E52" s="97" t="str">
        <f>IF(ISERROR(VLOOKUP(5,[1]作成!$H$608:$K$662,3,FALSE))," ",VLOOKUP(5,[1]作成!$H$608:$K$662,3,FALSE))</f>
        <v>マスカットゼリー</v>
      </c>
      <c r="F52" s="98"/>
      <c r="G52" s="25" t="s">
        <v>71</v>
      </c>
      <c r="H52" s="24"/>
      <c r="I52" s="13"/>
      <c r="J52" s="25" t="s">
        <v>86</v>
      </c>
      <c r="K52" s="24" t="s">
        <v>93</v>
      </c>
      <c r="L52" s="13"/>
      <c r="M52" s="24" t="s">
        <v>46</v>
      </c>
      <c r="N52" s="24" t="s">
        <v>31</v>
      </c>
      <c r="O52" s="23"/>
      <c r="P52" s="12">
        <f>IF([1]計算!Z17=0," ",[1]計算!Z17)</f>
        <v>19.764850000000006</v>
      </c>
      <c r="Q52" s="11" t="s">
        <v>69</v>
      </c>
      <c r="R52" s="2" t="s">
        <v>68</v>
      </c>
    </row>
    <row r="53" spans="1:18" ht="19.5" customHeight="1" x14ac:dyDescent="0.4">
      <c r="A53" s="84"/>
      <c r="B53" s="101"/>
      <c r="C53" s="90"/>
      <c r="D53" s="93"/>
      <c r="E53" s="10" t="str">
        <f>IF(ISERROR(VLOOKUP(6,[1]作成!$H$608:$K$662,3,FALSE))," ",VLOOKUP(6,[1]作成!$H$608:$K$662,3,FALSE))</f>
        <v xml:space="preserve"> </v>
      </c>
      <c r="F53" s="9" t="str">
        <f>IF(ISERROR(VLOOKUP(7,[1]作成!$H$608:$K$662,3,FALSE))," ",VLOOKUP(7,[1]作成!$H$608:$K$662,3,FALSE))</f>
        <v xml:space="preserve"> </v>
      </c>
      <c r="G53" s="25" t="s">
        <v>41</v>
      </c>
      <c r="H53" s="24"/>
      <c r="I53" s="13"/>
      <c r="J53" s="25" t="s">
        <v>23</v>
      </c>
      <c r="K53" s="24" t="s">
        <v>107</v>
      </c>
      <c r="L53" s="13"/>
      <c r="M53" s="24" t="s">
        <v>106</v>
      </c>
      <c r="N53" s="14" t="s">
        <v>26</v>
      </c>
      <c r="O53" s="23"/>
      <c r="P53" s="99" t="str">
        <f>IF([1]人数!I23=0," ",[1]人数!I23)</f>
        <v xml:space="preserve"> </v>
      </c>
      <c r="Q53" s="100"/>
      <c r="R53" s="2" t="s">
        <v>68</v>
      </c>
    </row>
    <row r="54" spans="1:18" ht="19.5" customHeight="1" x14ac:dyDescent="0.4">
      <c r="A54" s="82">
        <f>IF([1]人数!$F24=0," ",[1]人数!$F24)</f>
        <v>19</v>
      </c>
      <c r="B54" s="101" t="s">
        <v>16</v>
      </c>
      <c r="C54" s="88" t="str">
        <f>IF(ISERROR(VLOOKUP(1,[1]作成!$H$663:$K$717,3,FALSE))," ",VLOOKUP(1,[1]作成!$H$663:$K$717,3,FALSE))</f>
        <v>ごはん</v>
      </c>
      <c r="D54" s="91" t="str">
        <f>IF(ISERROR(VLOOKUP(2,[1]作成!$H$663:$K$717,4,FALSE))," ",VLOOKUP(2,[1]作成!$H$663:$K$717,4,FALSE))</f>
        <v>牛乳</v>
      </c>
      <c r="E54" s="94" t="str">
        <f>IF(ISERROR(VLOOKUP(3,[1]作成!$H$663:$K$717,3,FALSE))," ",VLOOKUP(3,[1]作成!$H$663:$K$717,3,FALSE))</f>
        <v>とりにくのあかワインソース</v>
      </c>
      <c r="F54" s="95"/>
      <c r="G54" s="28" t="s">
        <v>39</v>
      </c>
      <c r="H54" s="27" t="s">
        <v>71</v>
      </c>
      <c r="I54" s="26"/>
      <c r="J54" s="28" t="s">
        <v>99</v>
      </c>
      <c r="K54" s="27" t="s">
        <v>58</v>
      </c>
      <c r="L54" s="26" t="s">
        <v>97</v>
      </c>
      <c r="M54" s="27" t="s">
        <v>64</v>
      </c>
      <c r="N54" s="27" t="s">
        <v>105</v>
      </c>
      <c r="O54" s="26"/>
      <c r="P54" s="12">
        <f>IF([1]計算!U18=0," ",[1]計算!U18)</f>
        <v>634.8931</v>
      </c>
      <c r="Q54" s="16" t="s">
        <v>15</v>
      </c>
      <c r="R54" s="2" t="s">
        <v>0</v>
      </c>
    </row>
    <row r="55" spans="1:18" ht="19.5" customHeight="1" x14ac:dyDescent="0.4">
      <c r="A55" s="83"/>
      <c r="B55" s="101"/>
      <c r="C55" s="89"/>
      <c r="D55" s="92"/>
      <c r="E55" s="97" t="str">
        <f>IF(ISERROR(VLOOKUP(4,[1]作成!$H$663:$K$717,3,FALSE))," ",VLOOKUP(4,[1]作成!$H$663:$K$717,3,FALSE))</f>
        <v>いろどりやさいのピクルス</v>
      </c>
      <c r="F55" s="98"/>
      <c r="G55" s="25" t="s">
        <v>35</v>
      </c>
      <c r="H55" s="24" t="s">
        <v>73</v>
      </c>
      <c r="I55" s="23"/>
      <c r="J55" s="25" t="s">
        <v>104</v>
      </c>
      <c r="K55" s="24" t="s">
        <v>93</v>
      </c>
      <c r="L55" s="23"/>
      <c r="M55" s="24" t="s">
        <v>47</v>
      </c>
      <c r="N55" s="24"/>
      <c r="O55" s="23"/>
      <c r="P55" s="12">
        <f>IF([1]計算!X18=0," ",[1]計算!X18)</f>
        <v>31.115769999999998</v>
      </c>
      <c r="Q55" s="11" t="s">
        <v>14</v>
      </c>
      <c r="R55" s="2" t="s">
        <v>54</v>
      </c>
    </row>
    <row r="56" spans="1:18" ht="19.5" customHeight="1" x14ac:dyDescent="0.4">
      <c r="A56" s="83"/>
      <c r="B56" s="101"/>
      <c r="C56" s="89"/>
      <c r="D56" s="92"/>
      <c r="E56" s="97" t="str">
        <f>IF(ISERROR(VLOOKUP(5,[1]作成!$H$663:$K$717,3,FALSE))," ",VLOOKUP(5,[1]作成!$H$663:$K$717,3,FALSE))</f>
        <v>もずくとたまごのスープ</v>
      </c>
      <c r="F56" s="98"/>
      <c r="G56" s="25" t="s">
        <v>91</v>
      </c>
      <c r="H56" s="24" t="s">
        <v>103</v>
      </c>
      <c r="I56" s="23"/>
      <c r="J56" s="25" t="s">
        <v>34</v>
      </c>
      <c r="K56" s="24" t="s">
        <v>44</v>
      </c>
      <c r="L56" s="13"/>
      <c r="M56" s="24" t="s">
        <v>102</v>
      </c>
      <c r="N56" s="24"/>
      <c r="O56" s="23"/>
      <c r="P56" s="12">
        <f>IF([1]計算!Z18=0," ",[1]計算!Z18)</f>
        <v>17.697290000000002</v>
      </c>
      <c r="Q56" s="11" t="s">
        <v>5</v>
      </c>
      <c r="R56" s="2" t="s">
        <v>54</v>
      </c>
    </row>
    <row r="57" spans="1:18" ht="19.5" customHeight="1" x14ac:dyDescent="0.4">
      <c r="A57" s="84"/>
      <c r="B57" s="101"/>
      <c r="C57" s="90"/>
      <c r="D57" s="93"/>
      <c r="E57" s="10" t="str">
        <f>IF(ISERROR(VLOOKUP(6,[1]作成!$H$663:$K$717,3,FALSE))," ",VLOOKUP(6,[1]作成!$H$663:$K$717,3,FALSE))</f>
        <v xml:space="preserve"> </v>
      </c>
      <c r="F57" s="9" t="str">
        <f>IF(ISERROR(VLOOKUP(7,[1]作成!$H$663:$K$717,3,FALSE))," ",VLOOKUP(7,[1]作成!$H$663:$K$717,3,FALSE))</f>
        <v xml:space="preserve"> </v>
      </c>
      <c r="G57" s="22" t="s">
        <v>41</v>
      </c>
      <c r="H57" s="21"/>
      <c r="I57" s="20"/>
      <c r="J57" s="22" t="s">
        <v>101</v>
      </c>
      <c r="K57" s="21" t="s">
        <v>23</v>
      </c>
      <c r="L57" s="6"/>
      <c r="M57" s="21" t="s">
        <v>60</v>
      </c>
      <c r="N57" s="7"/>
      <c r="O57" s="20"/>
      <c r="P57" s="99" t="s">
        <v>100</v>
      </c>
      <c r="Q57" s="100"/>
      <c r="R57" s="2" t="s">
        <v>54</v>
      </c>
    </row>
    <row r="58" spans="1:18" ht="19.5" customHeight="1" x14ac:dyDescent="0.4">
      <c r="A58" s="82">
        <f>IF([1]人数!$F25=0," ",[1]人数!$F25)</f>
        <v>20</v>
      </c>
      <c r="B58" s="101" t="s">
        <v>13</v>
      </c>
      <c r="C58" s="88" t="str">
        <f>IF(ISERROR(VLOOKUP(1,[1]作成!$H$718:$K$772,3,FALSE))," ",VLOOKUP(1,[1]作成!$H$718:$K$772,3,FALSE))</f>
        <v>ごはん</v>
      </c>
      <c r="D58" s="91" t="str">
        <f>IF(ISERROR(VLOOKUP(2,[1]作成!$H$718:$K$772,4,FALSE))," ",VLOOKUP(2,[1]作成!$H$718:$K$772,4,FALSE))</f>
        <v>牛乳</v>
      </c>
      <c r="E58" s="94" t="str">
        <f>IF(ISERROR(VLOOKUP(3,[1]作成!$H$718:$K$772,3,FALSE))," ",VLOOKUP(3,[1]作成!$H$718:$K$772,3,FALSE))</f>
        <v>さけのみそマヨネーズやき</v>
      </c>
      <c r="F58" s="95"/>
      <c r="G58" s="25" t="s">
        <v>39</v>
      </c>
      <c r="H58" s="24" t="s">
        <v>41</v>
      </c>
      <c r="I58" s="13"/>
      <c r="J58" s="25" t="s">
        <v>99</v>
      </c>
      <c r="K58" s="24" t="s">
        <v>98</v>
      </c>
      <c r="L58" s="23" t="s">
        <v>97</v>
      </c>
      <c r="M58" s="24" t="s">
        <v>64</v>
      </c>
      <c r="N58" s="24" t="s">
        <v>96</v>
      </c>
      <c r="O58" s="23"/>
      <c r="P58" s="12">
        <f>IF([1]計算!U19=0," ",[1]計算!U19)</f>
        <v>708.39769999999953</v>
      </c>
      <c r="Q58" s="16" t="s">
        <v>6</v>
      </c>
      <c r="R58" s="2" t="s">
        <v>0</v>
      </c>
    </row>
    <row r="59" spans="1:18" ht="19.5" customHeight="1" x14ac:dyDescent="0.4">
      <c r="A59" s="83"/>
      <c r="B59" s="101"/>
      <c r="C59" s="89"/>
      <c r="D59" s="92"/>
      <c r="E59" s="97" t="str">
        <f>IF(ISERROR(VLOOKUP(4,[1]作成!$H$718:$K$772,3,FALSE))," ",VLOOKUP(4,[1]作成!$H$718:$K$772,3,FALSE))</f>
        <v>きりぼしだいこんのサラダ</v>
      </c>
      <c r="F59" s="98"/>
      <c r="G59" s="25" t="s">
        <v>95</v>
      </c>
      <c r="H59" s="24" t="s">
        <v>94</v>
      </c>
      <c r="I59" s="13"/>
      <c r="J59" s="25" t="s">
        <v>34</v>
      </c>
      <c r="K59" s="24" t="s">
        <v>93</v>
      </c>
      <c r="L59" s="23"/>
      <c r="M59" s="24" t="s">
        <v>47</v>
      </c>
      <c r="N59" s="24" t="s">
        <v>57</v>
      </c>
      <c r="O59" s="23"/>
      <c r="P59" s="12">
        <f>IF([1]計算!X19=0," ",[1]計算!X19)</f>
        <v>30.346360000000004</v>
      </c>
      <c r="Q59" s="11" t="s">
        <v>5</v>
      </c>
      <c r="R59" s="2" t="s">
        <v>0</v>
      </c>
    </row>
    <row r="60" spans="1:18" ht="19.5" customHeight="1" x14ac:dyDescent="0.4">
      <c r="A60" s="83"/>
      <c r="B60" s="101"/>
      <c r="C60" s="89"/>
      <c r="D60" s="92"/>
      <c r="E60" s="97" t="str">
        <f>IF(ISERROR(VLOOKUP(5,[1]作成!$H$718:$K$772,3,FALSE))," ",VLOOKUP(5,[1]作成!$H$718:$K$772,3,FALSE))</f>
        <v>あんかけうどん</v>
      </c>
      <c r="F60" s="98"/>
      <c r="G60" s="25" t="s">
        <v>73</v>
      </c>
      <c r="H60" s="24" t="s">
        <v>92</v>
      </c>
      <c r="I60" s="13"/>
      <c r="J60" s="25" t="s">
        <v>29</v>
      </c>
      <c r="K60" s="24" t="s">
        <v>33</v>
      </c>
      <c r="L60" s="23"/>
      <c r="M60" s="24" t="s">
        <v>60</v>
      </c>
      <c r="N60" s="24"/>
      <c r="O60" s="23"/>
      <c r="P60" s="12">
        <f>IF([1]計算!Z19=0," ",[1]計算!Z19)</f>
        <v>24.336300000000005</v>
      </c>
      <c r="Q60" s="11" t="s">
        <v>5</v>
      </c>
      <c r="R60" s="2" t="s">
        <v>0</v>
      </c>
    </row>
    <row r="61" spans="1:18" ht="19.5" customHeight="1" x14ac:dyDescent="0.4">
      <c r="A61" s="84"/>
      <c r="B61" s="101"/>
      <c r="C61" s="90"/>
      <c r="D61" s="93"/>
      <c r="E61" s="10" t="str">
        <f>IF(ISERROR(VLOOKUP(6,[1]作成!$H$718:$K$772,3,FALSE))," ",VLOOKUP(6,[1]作成!$H$718:$K$772,3,FALSE))</f>
        <v xml:space="preserve"> </v>
      </c>
      <c r="F61" s="9" t="str">
        <f>IF(ISERROR(VLOOKUP(7,[1]作成!$H$718:$K$772,3,FALSE))," ",VLOOKUP(7,[1]作成!$H$718:$K$772,3,FALSE))</f>
        <v xml:space="preserve"> </v>
      </c>
      <c r="G61" s="25" t="s">
        <v>91</v>
      </c>
      <c r="H61" s="24" t="s">
        <v>83</v>
      </c>
      <c r="I61" s="13"/>
      <c r="J61" s="25" t="s">
        <v>23</v>
      </c>
      <c r="K61" s="24" t="s">
        <v>90</v>
      </c>
      <c r="L61" s="23"/>
      <c r="M61" s="24" t="s">
        <v>89</v>
      </c>
      <c r="N61" s="24"/>
      <c r="O61" s="23"/>
      <c r="P61" s="99" t="str">
        <f>IF([1]人数!I25=0," ",[1]人数!I25)</f>
        <v xml:space="preserve"> </v>
      </c>
      <c r="Q61" s="100"/>
      <c r="R61" s="2" t="s">
        <v>0</v>
      </c>
    </row>
    <row r="62" spans="1:18" ht="19.5" customHeight="1" x14ac:dyDescent="0.4">
      <c r="A62" s="82">
        <f>IF([1]人数!$F26=0," ",[1]人数!$F26)</f>
        <v>21</v>
      </c>
      <c r="B62" s="101" t="s">
        <v>10</v>
      </c>
      <c r="C62" s="88" t="str">
        <f>IF(ISERROR(VLOOKUP(1,[1]作成!$H$773:$K$827,3,FALSE))," ",VLOOKUP(1,[1]作成!$H$773:$K$827,3,FALSE))</f>
        <v>むぎごはん</v>
      </c>
      <c r="D62" s="91" t="str">
        <f>IF(ISERROR(VLOOKUP(2,[1]作成!$H$773:$K$827,4,FALSE))," ",VLOOKUP(2,[1]作成!$H$773:$K$827,4,FALSE))</f>
        <v>牛乳</v>
      </c>
      <c r="E62" s="94" t="str">
        <f>IF(ISERROR(VLOOKUP(3,[1]作成!$H$773:$K$827,3,FALSE))," ",VLOOKUP(3,[1]作成!$H$773:$K$827,3,FALSE))</f>
        <v>カレーライス</v>
      </c>
      <c r="F62" s="95"/>
      <c r="G62" s="28" t="s">
        <v>39</v>
      </c>
      <c r="H62" s="27"/>
      <c r="I62" s="17"/>
      <c r="J62" s="28" t="s">
        <v>34</v>
      </c>
      <c r="K62" s="27" t="s">
        <v>23</v>
      </c>
      <c r="L62" s="26" t="s">
        <v>88</v>
      </c>
      <c r="M62" s="27" t="s">
        <v>87</v>
      </c>
      <c r="N62" s="27" t="s">
        <v>26</v>
      </c>
      <c r="O62" s="26"/>
      <c r="P62" s="12">
        <f>IF([1]計算!U20=0," ",[1]計算!U20)</f>
        <v>759.6952</v>
      </c>
      <c r="Q62" s="16" t="s">
        <v>6</v>
      </c>
      <c r="R62" s="2" t="s">
        <v>25</v>
      </c>
    </row>
    <row r="63" spans="1:18" ht="19.5" customHeight="1" x14ac:dyDescent="0.4">
      <c r="A63" s="83"/>
      <c r="B63" s="101"/>
      <c r="C63" s="89"/>
      <c r="D63" s="92"/>
      <c r="E63" s="97" t="str">
        <f>IF(ISERROR(VLOOKUP(4,[1]作成!$H$773:$K$827,3,FALSE))," ",VLOOKUP(4,[1]作成!$H$773:$K$827,3,FALSE))</f>
        <v>フルーツヨーグルト</v>
      </c>
      <c r="F63" s="98"/>
      <c r="G63" s="25" t="s">
        <v>41</v>
      </c>
      <c r="H63" s="24"/>
      <c r="I63" s="13"/>
      <c r="J63" s="25" t="s">
        <v>86</v>
      </c>
      <c r="K63" s="24" t="s">
        <v>85</v>
      </c>
      <c r="L63" s="23"/>
      <c r="M63" s="24" t="s">
        <v>46</v>
      </c>
      <c r="N63" s="24" t="s">
        <v>84</v>
      </c>
      <c r="O63" s="23"/>
      <c r="P63" s="12">
        <f>IF([1]計算!X20=0," ",[1]計算!X20)</f>
        <v>19.139320000000005</v>
      </c>
      <c r="Q63" s="11" t="s">
        <v>8</v>
      </c>
      <c r="R63" s="2" t="s">
        <v>25</v>
      </c>
    </row>
    <row r="64" spans="1:18" ht="19.5" customHeight="1" x14ac:dyDescent="0.4">
      <c r="A64" s="83"/>
      <c r="B64" s="101"/>
      <c r="C64" s="89"/>
      <c r="D64" s="92"/>
      <c r="E64" s="97" t="str">
        <f>IF(ISERROR(VLOOKUP(5,[1]作成!$H$773:$K$827,3,FALSE))," ",VLOOKUP(5,[1]作成!$H$773:$K$827,3,FALSE))</f>
        <v xml:space="preserve"> </v>
      </c>
      <c r="F64" s="98"/>
      <c r="G64" s="25" t="s">
        <v>83</v>
      </c>
      <c r="H64" s="24"/>
      <c r="I64" s="13"/>
      <c r="J64" s="25" t="s">
        <v>44</v>
      </c>
      <c r="K64" s="24" t="s">
        <v>82</v>
      </c>
      <c r="L64" s="23"/>
      <c r="M64" s="24" t="s">
        <v>32</v>
      </c>
      <c r="N64" s="24" t="s">
        <v>31</v>
      </c>
      <c r="O64" s="23"/>
      <c r="P64" s="12">
        <f>IF([1]計算!Z20=0," ",[1]計算!Z20)</f>
        <v>20.474649999999993</v>
      </c>
      <c r="Q64" s="11" t="s">
        <v>8</v>
      </c>
      <c r="R64" s="2" t="s">
        <v>0</v>
      </c>
    </row>
    <row r="65" spans="1:18" ht="19.5" customHeight="1" x14ac:dyDescent="0.4">
      <c r="A65" s="84"/>
      <c r="B65" s="101"/>
      <c r="C65" s="90"/>
      <c r="D65" s="93"/>
      <c r="E65" s="10" t="str">
        <f>IF(ISERROR(VLOOKUP(6,[1]作成!$H$773:$K$827,3,FALSE))," ",VLOOKUP(6,[1]作成!$H$773:$K$827,3,FALSE))</f>
        <v xml:space="preserve"> </v>
      </c>
      <c r="F65" s="9" t="str">
        <f>IF(ISERROR(VLOOKUP(7,[1]作成!$H$773:$K$827,3,FALSE))," ",VLOOKUP(7,[1]作成!$H$773:$K$827,3,FALSE))</f>
        <v xml:space="preserve"> </v>
      </c>
      <c r="G65" s="22" t="s">
        <v>81</v>
      </c>
      <c r="H65" s="21"/>
      <c r="I65" s="6"/>
      <c r="J65" s="22" t="s">
        <v>61</v>
      </c>
      <c r="K65" s="21" t="s">
        <v>80</v>
      </c>
      <c r="L65" s="6"/>
      <c r="M65" s="21" t="s">
        <v>79</v>
      </c>
      <c r="N65" s="21"/>
      <c r="O65" s="20"/>
      <c r="P65" s="99" t="str">
        <f>IF([1]人数!I26=0," ",[1]人数!I26)</f>
        <v xml:space="preserve"> </v>
      </c>
      <c r="Q65" s="100"/>
      <c r="R65" s="2" t="s">
        <v>0</v>
      </c>
    </row>
    <row r="66" spans="1:18" ht="10.5" customHeight="1" x14ac:dyDescent="0.4">
      <c r="A66" s="82">
        <f>IF([1]人数!$F27=0," ",[1]人数!$F27)</f>
        <v>24</v>
      </c>
      <c r="B66" s="85" t="s">
        <v>7</v>
      </c>
      <c r="C66" s="115" t="s">
        <v>78</v>
      </c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7"/>
      <c r="R66" s="2" t="s">
        <v>0</v>
      </c>
    </row>
    <row r="67" spans="1:18" ht="10.5" customHeight="1" x14ac:dyDescent="0.4">
      <c r="A67" s="83"/>
      <c r="B67" s="86"/>
      <c r="C67" s="118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20"/>
      <c r="R67" s="2" t="s">
        <v>0</v>
      </c>
    </row>
    <row r="68" spans="1:18" ht="10.5" customHeight="1" x14ac:dyDescent="0.4">
      <c r="A68" s="83"/>
      <c r="B68" s="86"/>
      <c r="C68" s="118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20"/>
      <c r="R68" s="2" t="s">
        <v>77</v>
      </c>
    </row>
    <row r="69" spans="1:18" ht="10.5" customHeight="1" x14ac:dyDescent="0.4">
      <c r="A69" s="84"/>
      <c r="B69" s="87"/>
      <c r="C69" s="121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3"/>
      <c r="R69" s="2" t="s">
        <v>0</v>
      </c>
    </row>
    <row r="70" spans="1:18" ht="19.5" customHeight="1" x14ac:dyDescent="0.4">
      <c r="A70" s="82">
        <f>IF([1]人数!$F28=0," ",[1]人数!$F28)</f>
        <v>25</v>
      </c>
      <c r="B70" s="101" t="s">
        <v>17</v>
      </c>
      <c r="C70" s="88" t="str">
        <f>IF(ISERROR(VLOOKUP(1,[1]作成!$H$883:$K$937,3,FALSE))," ",VLOOKUP(1,[1]作成!$H$883:$K$937,3,FALSE))</f>
        <v>ごはん</v>
      </c>
      <c r="D70" s="91" t="str">
        <f>IF(ISERROR(VLOOKUP(2,[1]作成!$H$883:$K$937,4,FALSE))," ",VLOOKUP(2,[1]作成!$H$883:$K$937,4,FALSE))</f>
        <v>牛乳</v>
      </c>
      <c r="E70" s="94" t="str">
        <f>IF(ISERROR(VLOOKUP(3,[1]作成!$H$883:$K$937,3,FALSE))," ",VLOOKUP(3,[1]作成!$H$883:$K$937,3,FALSE))</f>
        <v>ソースカツ</v>
      </c>
      <c r="F70" s="95"/>
      <c r="G70" s="25" t="s">
        <v>39</v>
      </c>
      <c r="H70" s="24" t="s">
        <v>76</v>
      </c>
      <c r="I70" s="23"/>
      <c r="J70" s="25" t="s">
        <v>75</v>
      </c>
      <c r="K70" s="24" t="s">
        <v>74</v>
      </c>
      <c r="L70" s="23"/>
      <c r="M70" s="28" t="s">
        <v>64</v>
      </c>
      <c r="N70" s="27" t="s">
        <v>46</v>
      </c>
      <c r="O70" s="26"/>
      <c r="P70" s="12">
        <f>IF([1]計算!U22=0," ",[1]計算!U22)</f>
        <v>752.76839999999982</v>
      </c>
      <c r="Q70" s="16" t="s">
        <v>6</v>
      </c>
      <c r="R70" s="2" t="s">
        <v>0</v>
      </c>
    </row>
    <row r="71" spans="1:18" ht="19.5" customHeight="1" x14ac:dyDescent="0.4">
      <c r="A71" s="83"/>
      <c r="B71" s="101"/>
      <c r="C71" s="89"/>
      <c r="D71" s="92"/>
      <c r="E71" s="97" t="str">
        <f>IF(ISERROR(VLOOKUP(4,[1]作成!$H$883:$K$937,3,FALSE))," ",VLOOKUP(4,[1]作成!$H$883:$K$937,3,FALSE))</f>
        <v>ブロッコリーのサラダ</v>
      </c>
      <c r="F71" s="98"/>
      <c r="G71" s="25" t="s">
        <v>41</v>
      </c>
      <c r="H71" s="24" t="s">
        <v>73</v>
      </c>
      <c r="I71" s="13"/>
      <c r="J71" s="25" t="s">
        <v>72</v>
      </c>
      <c r="K71" s="24"/>
      <c r="L71" s="23"/>
      <c r="M71" s="25" t="s">
        <v>32</v>
      </c>
      <c r="N71" s="24" t="s">
        <v>31</v>
      </c>
      <c r="O71" s="23"/>
      <c r="P71" s="12">
        <f>IF([1]計算!X22=0," ",[1]計算!X22)</f>
        <v>29.736340000000006</v>
      </c>
      <c r="Q71" s="11" t="s">
        <v>5</v>
      </c>
      <c r="R71" s="2" t="s">
        <v>0</v>
      </c>
    </row>
    <row r="72" spans="1:18" ht="19.5" customHeight="1" x14ac:dyDescent="0.4">
      <c r="A72" s="83"/>
      <c r="B72" s="101"/>
      <c r="C72" s="89"/>
      <c r="D72" s="92"/>
      <c r="E72" s="97" t="str">
        <f>IF(ISERROR(VLOOKUP(5,[1]作成!$H$883:$K$937,3,FALSE))," ",VLOOKUP(5,[1]作成!$H$883:$K$937,3,FALSE))</f>
        <v>あつあげとたまねぎのみそしる</v>
      </c>
      <c r="F72" s="98"/>
      <c r="G72" s="25" t="s">
        <v>71</v>
      </c>
      <c r="H72" s="24" t="s">
        <v>30</v>
      </c>
      <c r="I72" s="13"/>
      <c r="J72" s="25" t="s">
        <v>37</v>
      </c>
      <c r="K72" s="24"/>
      <c r="L72" s="23"/>
      <c r="M72" s="25" t="s">
        <v>70</v>
      </c>
      <c r="N72" s="24"/>
      <c r="O72" s="23"/>
      <c r="P72" s="12">
        <f>IF([1]計算!Z22=0," ",[1]計算!Z22)</f>
        <v>26.003599999999992</v>
      </c>
      <c r="Q72" s="11" t="s">
        <v>69</v>
      </c>
      <c r="R72" s="2" t="s">
        <v>68</v>
      </c>
    </row>
    <row r="73" spans="1:18" ht="19.5" customHeight="1" x14ac:dyDescent="0.4">
      <c r="A73" s="84"/>
      <c r="B73" s="101"/>
      <c r="C73" s="90"/>
      <c r="D73" s="93"/>
      <c r="E73" s="10" t="str">
        <f>IF(ISERROR(VLOOKUP(6,[1]作成!$H$883:$K$937,3,FALSE))," ",VLOOKUP(6,[1]作成!$H$883:$K$937,3,FALSE))</f>
        <v xml:space="preserve"> </v>
      </c>
      <c r="F73" s="9" t="str">
        <f>IF(ISERROR(VLOOKUP(7,[1]作成!$H$883:$K$937,3,FALSE))," ",VLOOKUP(7,[1]作成!$H$883:$K$937,3,FALSE))</f>
        <v xml:space="preserve"> </v>
      </c>
      <c r="G73" s="22" t="s">
        <v>67</v>
      </c>
      <c r="H73" s="21" t="s">
        <v>66</v>
      </c>
      <c r="I73" s="6"/>
      <c r="J73" s="22" t="s">
        <v>23</v>
      </c>
      <c r="K73" s="21"/>
      <c r="L73" s="6"/>
      <c r="M73" s="22" t="s">
        <v>60</v>
      </c>
      <c r="N73" s="7"/>
      <c r="O73" s="20"/>
      <c r="P73" s="99" t="str">
        <f>IF([1]人数!I28=0," ",[1]人数!I28)</f>
        <v xml:space="preserve"> </v>
      </c>
      <c r="Q73" s="100"/>
      <c r="R73" s="2" t="s">
        <v>0</v>
      </c>
    </row>
    <row r="74" spans="1:18" ht="19.5" customHeight="1" x14ac:dyDescent="0.4">
      <c r="A74" s="82">
        <f>IF([1]人数!$F29=0," ",[1]人数!$F29)</f>
        <v>26</v>
      </c>
      <c r="B74" s="101" t="s">
        <v>16</v>
      </c>
      <c r="C74" s="88" t="str">
        <f>IF(ISERROR(VLOOKUP(1,[1]作成!$H$938:$K$992,3,FALSE))," ",VLOOKUP(1,[1]作成!$H$938:$K$992,3,FALSE))</f>
        <v>ごはん</v>
      </c>
      <c r="D74" s="91" t="str">
        <f>IF(ISERROR(VLOOKUP(2,[1]作成!$H$938:$K$992,4,FALSE))," ",VLOOKUP(2,[1]作成!$H$938:$K$992,4,FALSE))</f>
        <v>牛乳</v>
      </c>
      <c r="E74" s="94" t="str">
        <f>IF(ISERROR(VLOOKUP(3,[1]作成!$H$938:$K$992,3,FALSE))," ",VLOOKUP(3,[1]作成!$H$938:$K$992,3,FALSE))</f>
        <v>ホキのピリからやき</v>
      </c>
      <c r="F74" s="95"/>
      <c r="G74" s="28" t="s">
        <v>39</v>
      </c>
      <c r="H74" s="27"/>
      <c r="I74" s="26"/>
      <c r="J74" s="28" t="s">
        <v>34</v>
      </c>
      <c r="K74" s="27" t="s">
        <v>65</v>
      </c>
      <c r="L74" s="26"/>
      <c r="M74" s="28" t="s">
        <v>64</v>
      </c>
      <c r="N74" s="27"/>
      <c r="O74" s="26"/>
      <c r="P74" s="12">
        <f>IF([1]計算!U23=0," ",[1]計算!U23)</f>
        <v>603.74569999999983</v>
      </c>
      <c r="Q74" s="16" t="s">
        <v>6</v>
      </c>
      <c r="R74" s="2" t="s">
        <v>0</v>
      </c>
    </row>
    <row r="75" spans="1:18" ht="19.5" customHeight="1" x14ac:dyDescent="0.4">
      <c r="A75" s="83"/>
      <c r="B75" s="101"/>
      <c r="C75" s="89"/>
      <c r="D75" s="92"/>
      <c r="E75" s="97" t="str">
        <f>IF(ISERROR(VLOOKUP(4,[1]作成!$H$938:$K$992,3,FALSE))," ",VLOOKUP(4,[1]作成!$H$938:$K$992,3,FALSE))</f>
        <v>デコポン</v>
      </c>
      <c r="F75" s="98"/>
      <c r="G75" s="25" t="s">
        <v>63</v>
      </c>
      <c r="H75" s="24"/>
      <c r="I75" s="23"/>
      <c r="J75" s="25" t="s">
        <v>62</v>
      </c>
      <c r="K75" s="24" t="s">
        <v>61</v>
      </c>
      <c r="L75" s="23"/>
      <c r="M75" s="25" t="s">
        <v>60</v>
      </c>
      <c r="N75" s="24"/>
      <c r="O75" s="23"/>
      <c r="P75" s="12">
        <f>IF([1]計算!X23=0," ",[1]計算!X23)</f>
        <v>29.148620000000001</v>
      </c>
      <c r="Q75" s="11" t="s">
        <v>5</v>
      </c>
      <c r="R75" s="2" t="s">
        <v>0</v>
      </c>
    </row>
    <row r="76" spans="1:18" ht="19.5" customHeight="1" x14ac:dyDescent="0.4">
      <c r="A76" s="83"/>
      <c r="B76" s="101"/>
      <c r="C76" s="89"/>
      <c r="D76" s="92"/>
      <c r="E76" s="97" t="str">
        <f>IF(ISERROR(VLOOKUP(5,[1]作成!$H$938:$K$992,3,FALSE))," ",VLOOKUP(5,[1]作成!$H$938:$K$992,3,FALSE))</f>
        <v>とりにくとだいこんのうまに</v>
      </c>
      <c r="F76" s="98"/>
      <c r="G76" s="25" t="s">
        <v>35</v>
      </c>
      <c r="H76" s="24"/>
      <c r="I76" s="23"/>
      <c r="J76" s="25" t="s">
        <v>59</v>
      </c>
      <c r="K76" s="24" t="s">
        <v>58</v>
      </c>
      <c r="L76" s="23"/>
      <c r="M76" s="25" t="s">
        <v>57</v>
      </c>
      <c r="N76" s="24"/>
      <c r="O76" s="23"/>
      <c r="P76" s="12">
        <f>IF([1]計算!Z23=0," ",[1]計算!Z23)</f>
        <v>15.103389999999999</v>
      </c>
      <c r="Q76" s="11" t="s">
        <v>5</v>
      </c>
      <c r="R76" s="2" t="s">
        <v>0</v>
      </c>
    </row>
    <row r="77" spans="1:18" ht="19.5" customHeight="1" x14ac:dyDescent="0.4">
      <c r="A77" s="84"/>
      <c r="B77" s="101"/>
      <c r="C77" s="90"/>
      <c r="D77" s="93"/>
      <c r="E77" s="10" t="str">
        <f>IF(ISERROR(VLOOKUP(6,[1]作成!$H$938:$K$992,3,FALSE))," ",VLOOKUP(6,[1]作成!$H$938:$K$992,3,FALSE))</f>
        <v xml:space="preserve"> </v>
      </c>
      <c r="F77" s="9" t="str">
        <f>IF(ISERROR(VLOOKUP(7,[1]作成!$H$938:$K$992,3,FALSE))," ",VLOOKUP(7,[1]作成!$H$938:$K$992,3,FALSE))</f>
        <v xml:space="preserve"> </v>
      </c>
      <c r="G77" s="22" t="s">
        <v>56</v>
      </c>
      <c r="H77" s="21"/>
      <c r="I77" s="20"/>
      <c r="J77" s="22" t="s">
        <v>44</v>
      </c>
      <c r="K77" s="21"/>
      <c r="L77" s="20"/>
      <c r="M77" s="22" t="s">
        <v>55</v>
      </c>
      <c r="N77" s="21"/>
      <c r="O77" s="20"/>
      <c r="P77" s="99" t="str">
        <f>IF([1]人数!I29=0," ",[1]人数!I29)</f>
        <v xml:space="preserve"> </v>
      </c>
      <c r="Q77" s="100"/>
      <c r="R77" s="2" t="s">
        <v>54</v>
      </c>
    </row>
    <row r="78" spans="1:18" ht="19.5" customHeight="1" x14ac:dyDescent="0.4">
      <c r="A78" s="82">
        <f>IF([1]人数!$F30=0," ",[1]人数!$F30)</f>
        <v>27</v>
      </c>
      <c r="B78" s="101" t="s">
        <v>13</v>
      </c>
      <c r="C78" s="88" t="str">
        <f>IF(ISERROR(VLOOKUP(1,[1]作成!$H$993:$K$1047,3,FALSE))," ",VLOOKUP(1,[1]作成!$H$993:$K$1047,3,FALSE))</f>
        <v>ピタパン</v>
      </c>
      <c r="D78" s="91" t="str">
        <f>IF(ISERROR(VLOOKUP(2,[1]作成!$H$993:$K$1047,4,FALSE))," ",VLOOKUP(2,[1]作成!$H$993:$K$1047,4,FALSE))</f>
        <v>牛乳</v>
      </c>
      <c r="E78" s="94" t="str">
        <f>IF(ISERROR(VLOOKUP(3,[1]作成!$H$993:$K$1047,3,FALSE))," ",VLOOKUP(3,[1]作成!$H$993:$K$1047,3,FALSE))</f>
        <v>フライドチキン</v>
      </c>
      <c r="F78" s="95"/>
      <c r="G78" s="28" t="s">
        <v>39</v>
      </c>
      <c r="H78" s="27" t="s">
        <v>53</v>
      </c>
      <c r="I78" s="26"/>
      <c r="J78" s="28" t="s">
        <v>34</v>
      </c>
      <c r="K78" s="27" t="s">
        <v>52</v>
      </c>
      <c r="L78" s="26"/>
      <c r="M78" s="28" t="s">
        <v>51</v>
      </c>
      <c r="N78" s="27" t="s">
        <v>50</v>
      </c>
      <c r="O78" s="26"/>
      <c r="P78" s="12">
        <f>IF([1]計算!U24=0," ",[1]計算!U24)</f>
        <v>654.63844999999992</v>
      </c>
      <c r="Q78" s="16" t="s">
        <v>12</v>
      </c>
      <c r="R78" s="2" t="s">
        <v>42</v>
      </c>
    </row>
    <row r="79" spans="1:18" ht="19.5" customHeight="1" x14ac:dyDescent="0.4">
      <c r="A79" s="83"/>
      <c r="B79" s="101"/>
      <c r="C79" s="89"/>
      <c r="D79" s="92"/>
      <c r="E79" s="97" t="str">
        <f>IF(ISERROR(VLOOKUP(4,[1]作成!$H$993:$K$1047,3,FALSE))," ",VLOOKUP(4,[1]作成!$H$993:$K$1047,3,FALSE))</f>
        <v>チリコンカン</v>
      </c>
      <c r="F79" s="98"/>
      <c r="G79" s="25" t="s">
        <v>35</v>
      </c>
      <c r="H79" s="124" t="s">
        <v>49</v>
      </c>
      <c r="I79" s="125"/>
      <c r="J79" s="25" t="s">
        <v>48</v>
      </c>
      <c r="K79" s="24" t="s">
        <v>33</v>
      </c>
      <c r="L79" s="23"/>
      <c r="M79" s="25" t="s">
        <v>47</v>
      </c>
      <c r="N79" s="24" t="s">
        <v>46</v>
      </c>
      <c r="O79" s="23"/>
      <c r="P79" s="12">
        <f>IF([1]計算!X24=0," ",[1]計算!X24)</f>
        <v>30.150888000000002</v>
      </c>
      <c r="Q79" s="11" t="s">
        <v>18</v>
      </c>
      <c r="R79" s="2" t="s">
        <v>42</v>
      </c>
    </row>
    <row r="80" spans="1:18" ht="19.5" customHeight="1" x14ac:dyDescent="0.4">
      <c r="A80" s="83"/>
      <c r="B80" s="101"/>
      <c r="C80" s="89"/>
      <c r="D80" s="92"/>
      <c r="E80" s="97" t="str">
        <f>IF(ISERROR(VLOOKUP(5,[1]作成!$H$993:$K$1047,3,FALSE))," ",VLOOKUP(5,[1]作成!$H$993:$K$1047,3,FALSE))</f>
        <v>ポトフ</v>
      </c>
      <c r="F80" s="98"/>
      <c r="G80" s="25" t="s">
        <v>45</v>
      </c>
      <c r="H80" s="24"/>
      <c r="I80" s="23"/>
      <c r="J80" s="25" t="s">
        <v>44</v>
      </c>
      <c r="K80" s="24"/>
      <c r="L80" s="23"/>
      <c r="M80" s="25" t="s">
        <v>32</v>
      </c>
      <c r="N80" s="24" t="s">
        <v>31</v>
      </c>
      <c r="O80" s="23"/>
      <c r="P80" s="12">
        <f>IF([1]計算!Z24=0," ",[1]計算!Z24)</f>
        <v>25.382390000000001</v>
      </c>
      <c r="Q80" s="11" t="s">
        <v>43</v>
      </c>
      <c r="R80" s="2" t="s">
        <v>42</v>
      </c>
    </row>
    <row r="81" spans="1:18" ht="19.5" customHeight="1" x14ac:dyDescent="0.4">
      <c r="A81" s="84"/>
      <c r="B81" s="101"/>
      <c r="C81" s="90"/>
      <c r="D81" s="93"/>
      <c r="E81" s="10" t="str">
        <f>IF(ISERROR(VLOOKUP(6,[1]作成!$H$993:$K$1047,3,FALSE))," ",VLOOKUP(6,[1]作成!$H$993:$K$1047,3,FALSE))</f>
        <v xml:space="preserve"> </v>
      </c>
      <c r="F81" s="9" t="str">
        <f>IF(ISERROR(VLOOKUP(7,[1]作成!$H$993:$K$1047,3,FALSE))," ",VLOOKUP(7,[1]作成!$H$993:$K$1047,3,FALSE))</f>
        <v xml:space="preserve"> </v>
      </c>
      <c r="G81" s="22" t="s">
        <v>41</v>
      </c>
      <c r="H81" s="21"/>
      <c r="I81" s="20"/>
      <c r="J81" s="22" t="s">
        <v>23</v>
      </c>
      <c r="K81" s="21"/>
      <c r="L81" s="20"/>
      <c r="M81" s="22" t="s">
        <v>40</v>
      </c>
      <c r="N81" s="21"/>
      <c r="O81" s="20"/>
      <c r="P81" s="99" t="str">
        <f>IF([1]人数!I30=0," ",[1]人数!I30)</f>
        <v>アメリカ(アトランタ)メニュー</v>
      </c>
      <c r="Q81" s="100"/>
      <c r="R81" s="2" t="s">
        <v>25</v>
      </c>
    </row>
    <row r="82" spans="1:18" ht="19.5" customHeight="1" x14ac:dyDescent="0.4">
      <c r="A82" s="82">
        <f>IF([1]人数!$F31=0," ",[1]人数!$F31)</f>
        <v>28</v>
      </c>
      <c r="B82" s="101" t="s">
        <v>10</v>
      </c>
      <c r="C82" s="88" t="str">
        <f>IF(ISERROR(VLOOKUP(1,[1]作成!$H$1048:$K$1102,3,FALSE))," ",VLOOKUP(1,[1]作成!$H$1048:$K$1102,3,FALSE))</f>
        <v>ケチャップベース</v>
      </c>
      <c r="D82" s="91" t="str">
        <f>IF(ISERROR(VLOOKUP(2,[1]作成!$H$1048:$K$1102,4,FALSE))," ",VLOOKUP(2,[1]作成!$H$1048:$K$1102,4,FALSE))</f>
        <v>牛乳</v>
      </c>
      <c r="E82" s="94" t="str">
        <f>IF(ISERROR(VLOOKUP(3,[1]作成!$H$1048:$K$1102,3,FALSE))," ",VLOOKUP(3,[1]作成!$H$1048:$K$1102,3,FALSE))</f>
        <v>クリームピラフ</v>
      </c>
      <c r="F82" s="95"/>
      <c r="G82" s="28" t="s">
        <v>39</v>
      </c>
      <c r="H82" s="27"/>
      <c r="I82" s="26"/>
      <c r="J82" s="28" t="s">
        <v>38</v>
      </c>
      <c r="K82" s="27" t="s">
        <v>37</v>
      </c>
      <c r="L82" s="26"/>
      <c r="M82" s="102" t="s">
        <v>36</v>
      </c>
      <c r="N82" s="103"/>
      <c r="O82" s="26"/>
      <c r="P82" s="12">
        <f>IF([1]計算!U25=0," ",[1]計算!U25)</f>
        <v>672.60480000000018</v>
      </c>
      <c r="Q82" s="16" t="s">
        <v>6</v>
      </c>
      <c r="R82" s="2" t="s">
        <v>0</v>
      </c>
    </row>
    <row r="83" spans="1:18" ht="19.5" customHeight="1" x14ac:dyDescent="0.4">
      <c r="A83" s="83"/>
      <c r="B83" s="101"/>
      <c r="C83" s="89"/>
      <c r="D83" s="92"/>
      <c r="E83" s="97" t="str">
        <f>IF(ISERROR(VLOOKUP(4,[1]作成!$H$1048:$K$1102,3,FALSE))," ",VLOOKUP(4,[1]作成!$H$1048:$K$1102,3,FALSE))</f>
        <v>オニオンスープ</v>
      </c>
      <c r="F83" s="98"/>
      <c r="G83" s="25" t="s">
        <v>35</v>
      </c>
      <c r="H83" s="24"/>
      <c r="I83" s="23"/>
      <c r="J83" s="25" t="s">
        <v>34</v>
      </c>
      <c r="K83" s="24" t="s">
        <v>33</v>
      </c>
      <c r="L83" s="23"/>
      <c r="M83" s="25" t="s">
        <v>32</v>
      </c>
      <c r="N83" s="24" t="s">
        <v>31</v>
      </c>
      <c r="O83" s="23"/>
      <c r="P83" s="12">
        <f>IF([1]計算!X25=0," ",[1]計算!X25)</f>
        <v>21.520180000000007</v>
      </c>
      <c r="Q83" s="11" t="s">
        <v>5</v>
      </c>
      <c r="R83" s="2" t="s">
        <v>25</v>
      </c>
    </row>
    <row r="84" spans="1:18" ht="19.5" customHeight="1" x14ac:dyDescent="0.4">
      <c r="A84" s="83"/>
      <c r="B84" s="101"/>
      <c r="C84" s="89"/>
      <c r="D84" s="92"/>
      <c r="E84" s="97" t="str">
        <f>IF(ISERROR(VLOOKUP(5,[1]作成!$H$1048:$K$1102,3,FALSE))," ",VLOOKUP(5,[1]作成!$H$1048:$K$1102,3,FALSE))</f>
        <v>プチシュー</v>
      </c>
      <c r="F84" s="98"/>
      <c r="G84" s="25" t="s">
        <v>30</v>
      </c>
      <c r="H84" s="24"/>
      <c r="I84" s="23"/>
      <c r="J84" s="25" t="s">
        <v>29</v>
      </c>
      <c r="K84" s="24" t="s">
        <v>28</v>
      </c>
      <c r="L84" s="23"/>
      <c r="M84" s="25" t="s">
        <v>27</v>
      </c>
      <c r="N84" s="24" t="s">
        <v>26</v>
      </c>
      <c r="O84" s="23"/>
      <c r="P84" s="12">
        <f>IF([1]計算!Z25=0," ",[1]計算!Z25)</f>
        <v>26.603699999999996</v>
      </c>
      <c r="Q84" s="11" t="s">
        <v>8</v>
      </c>
      <c r="R84" s="2" t="s">
        <v>25</v>
      </c>
    </row>
    <row r="85" spans="1:18" ht="19.5" customHeight="1" x14ac:dyDescent="0.4">
      <c r="A85" s="84"/>
      <c r="B85" s="101"/>
      <c r="C85" s="90"/>
      <c r="D85" s="93"/>
      <c r="E85" s="10" t="str">
        <f>IF(ISERROR(VLOOKUP(6,[1]作成!$H$1048:$K$1102,3,FALSE))," ",VLOOKUP(6,[1]作成!$H$1048:$K$1102,3,FALSE))</f>
        <v xml:space="preserve"> </v>
      </c>
      <c r="F85" s="9" t="str">
        <f>IF(ISERROR(VLOOKUP(7,[1]作成!$H$1048:$K$1102,3,FALSE))," ",VLOOKUP(7,[1]作成!$H$1048:$K$1102,3,FALSE))</f>
        <v xml:space="preserve"> </v>
      </c>
      <c r="G85" s="22" t="s">
        <v>24</v>
      </c>
      <c r="H85" s="21"/>
      <c r="I85" s="20"/>
      <c r="J85" s="22" t="s">
        <v>23</v>
      </c>
      <c r="K85" s="21" t="s">
        <v>22</v>
      </c>
      <c r="L85" s="20"/>
      <c r="M85" s="22" t="s">
        <v>21</v>
      </c>
      <c r="N85" s="21" t="s">
        <v>20</v>
      </c>
      <c r="O85" s="20"/>
      <c r="P85" s="99" t="str">
        <f>IF([1]人数!I31=0," ",[1]人数!I31)</f>
        <v xml:space="preserve"> </v>
      </c>
      <c r="Q85" s="100"/>
      <c r="R85" s="2" t="s">
        <v>0</v>
      </c>
    </row>
    <row r="86" spans="1:18" ht="17.25" hidden="1" customHeight="1" x14ac:dyDescent="0.4">
      <c r="A86" s="82" t="str">
        <f>IF([1]人数!$F32=0," ",[1]人数!$F32)</f>
        <v xml:space="preserve"> </v>
      </c>
      <c r="B86" s="85" t="s">
        <v>7</v>
      </c>
      <c r="C86" s="88" t="str">
        <f>IF(ISERROR(VLOOKUP(1,[1]作成!$H$1103:$K$1157,3,FALSE))," ",VLOOKUP(1,[1]作成!$H$1103:$K$1157,3,FALSE))</f>
        <v xml:space="preserve"> </v>
      </c>
      <c r="D86" s="91" t="str">
        <f>IF(ISERROR(VLOOKUP(2,[1]作成!$H$1103:$K$1157,4,FALSE))," ",VLOOKUP(2,[1]作成!$H$1103:$K$1157,4,FALSE))</f>
        <v xml:space="preserve"> </v>
      </c>
      <c r="E86" s="94" t="str">
        <f>IF(ISERROR(VLOOKUP(3,[1]作成!$H$1103:$K$1157,3,FALSE))," ",VLOOKUP(3,[1]作成!$H$1103:$K$1157,3,FALSE))</f>
        <v xml:space="preserve"> </v>
      </c>
      <c r="F86" s="95"/>
      <c r="G86" s="28"/>
      <c r="H86" s="27"/>
      <c r="I86" s="26"/>
      <c r="J86" s="28"/>
      <c r="K86" s="27"/>
      <c r="L86" s="26"/>
      <c r="M86" s="28"/>
      <c r="N86" s="27"/>
      <c r="O86" s="26"/>
      <c r="P86" s="12" t="str">
        <f>IF([1]計算!U26=0," ",[1]計算!U26)</f>
        <v xml:space="preserve"> </v>
      </c>
      <c r="Q86" s="16" t="s">
        <v>19</v>
      </c>
    </row>
    <row r="87" spans="1:18" ht="17.25" hidden="1" customHeight="1" x14ac:dyDescent="0.4">
      <c r="A87" s="83"/>
      <c r="B87" s="86"/>
      <c r="C87" s="89"/>
      <c r="D87" s="92"/>
      <c r="E87" s="97" t="str">
        <f>IF(ISERROR(VLOOKUP(4,[1]作成!$H$1103:$K$1157,3,FALSE))," ",VLOOKUP(4,[1]作成!$H$1103:$K$1157,3,FALSE))</f>
        <v xml:space="preserve"> </v>
      </c>
      <c r="F87" s="98"/>
      <c r="G87" s="25"/>
      <c r="H87" s="24"/>
      <c r="I87" s="23"/>
      <c r="J87" s="25"/>
      <c r="K87" s="24"/>
      <c r="L87" s="23"/>
      <c r="M87" s="25"/>
      <c r="N87" s="24"/>
      <c r="O87" s="23"/>
      <c r="P87" s="12" t="str">
        <f>IF([1]計算!X26=0," ",[1]計算!X26)</f>
        <v xml:space="preserve"> </v>
      </c>
      <c r="Q87" s="11" t="s">
        <v>18</v>
      </c>
    </row>
    <row r="88" spans="1:18" ht="17.25" hidden="1" customHeight="1" x14ac:dyDescent="0.4">
      <c r="A88" s="83"/>
      <c r="B88" s="86"/>
      <c r="C88" s="89"/>
      <c r="D88" s="92"/>
      <c r="E88" s="97" t="str">
        <f>IF(ISERROR(VLOOKUP(5,[1]作成!$H$1103:$K$1157,3,FALSE))," ",VLOOKUP(5,[1]作成!$H$1103:$K$1157,3,FALSE))</f>
        <v xml:space="preserve"> </v>
      </c>
      <c r="F88" s="98"/>
      <c r="G88" s="25"/>
      <c r="H88" s="24"/>
      <c r="I88" s="23"/>
      <c r="J88" s="25"/>
      <c r="K88" s="24"/>
      <c r="L88" s="23"/>
      <c r="M88" s="25"/>
      <c r="N88" s="24"/>
      <c r="O88" s="23"/>
      <c r="P88" s="12" t="str">
        <f>IF([1]計算!Z26=0," ",[1]計算!Z26)</f>
        <v xml:space="preserve"> </v>
      </c>
      <c r="Q88" s="11" t="s">
        <v>18</v>
      </c>
    </row>
    <row r="89" spans="1:18" ht="17.25" hidden="1" customHeight="1" x14ac:dyDescent="0.4">
      <c r="A89" s="84"/>
      <c r="B89" s="87"/>
      <c r="C89" s="90"/>
      <c r="D89" s="93"/>
      <c r="E89" s="29" t="str">
        <f>IF(ISERROR(VLOOKUP(6,[1]作成!$H$1103:$K$1157,3,FALSE))," ",VLOOKUP(6,[1]作成!$H$1103:$K$1157,3,FALSE))</f>
        <v xml:space="preserve"> </v>
      </c>
      <c r="F89" s="29" t="str">
        <f>IF(ISERROR(VLOOKUP(7,[1]作成!$H$1103:$K$1157,3,FALSE))," ",VLOOKUP(7,[1]作成!$H$1103:$K$1157,3,FALSE))</f>
        <v xml:space="preserve"> </v>
      </c>
      <c r="G89" s="22"/>
      <c r="H89" s="21"/>
      <c r="I89" s="20"/>
      <c r="J89" s="22"/>
      <c r="K89" s="21"/>
      <c r="L89" s="20"/>
      <c r="M89" s="22"/>
      <c r="N89" s="21"/>
      <c r="O89" s="20"/>
      <c r="P89" s="99" t="str">
        <f>IF([1]人数!I32=0," ",[1]人数!I32)</f>
        <v xml:space="preserve"> </v>
      </c>
      <c r="Q89" s="100"/>
    </row>
    <row r="90" spans="1:18" ht="17.25" hidden="1" customHeight="1" x14ac:dyDescent="0.4">
      <c r="A90" s="82" t="str">
        <f>IF([1]人数!$F33=0," ",[1]人数!$F33)</f>
        <v xml:space="preserve"> </v>
      </c>
      <c r="B90" s="101" t="s">
        <v>17</v>
      </c>
      <c r="C90" s="88" t="str">
        <f>IF(ISERROR(VLOOKUP(1,[1]作成!$H$1158:$K$1212,3,FALSE))," ",VLOOKUP(1,[1]作成!$H$1158:$K$1212,3,FALSE))</f>
        <v xml:space="preserve"> </v>
      </c>
      <c r="D90" s="91" t="str">
        <f>IF(ISERROR(VLOOKUP(2,[1]作成!$H$1158:$K$1212,4,FALSE))," ",VLOOKUP(2,[1]作成!$H$1158:$K$1212,4,FALSE))</f>
        <v xml:space="preserve"> </v>
      </c>
      <c r="E90" s="94" t="str">
        <f>IF(ISERROR(VLOOKUP(3,[1]作成!$H$1158:$K$1212,3,FALSE))," ",VLOOKUP(3,[1]作成!$H$1158:$K$1212,3,FALSE))</f>
        <v xml:space="preserve"> </v>
      </c>
      <c r="F90" s="95"/>
      <c r="G90" s="28"/>
      <c r="H90" s="27"/>
      <c r="I90" s="26"/>
      <c r="J90" s="28"/>
      <c r="K90" s="27"/>
      <c r="L90" s="26"/>
      <c r="M90" s="28"/>
      <c r="N90" s="27"/>
      <c r="O90" s="26"/>
      <c r="P90" s="12" t="str">
        <f>IF([1]計算!U27=0," ",[1]計算!U27)</f>
        <v xml:space="preserve"> </v>
      </c>
      <c r="Q90" s="16" t="s">
        <v>6</v>
      </c>
    </row>
    <row r="91" spans="1:18" ht="17.25" hidden="1" customHeight="1" x14ac:dyDescent="0.4">
      <c r="A91" s="83"/>
      <c r="B91" s="101"/>
      <c r="C91" s="89"/>
      <c r="D91" s="92"/>
      <c r="E91" s="97" t="str">
        <f>IF(ISERROR(VLOOKUP(4,[1]作成!$H$1158:$K$1212,3,FALSE))," ",VLOOKUP(4,[1]作成!$H$1158:$K$1212,3,FALSE))</f>
        <v xml:space="preserve"> </v>
      </c>
      <c r="F91" s="98"/>
      <c r="G91" s="25"/>
      <c r="H91" s="24"/>
      <c r="I91" s="23"/>
      <c r="J91" s="25"/>
      <c r="K91" s="24"/>
      <c r="L91" s="23"/>
      <c r="M91" s="25"/>
      <c r="N91" s="24"/>
      <c r="O91" s="23"/>
      <c r="P91" s="12" t="str">
        <f>IF([1]計算!X27=0," ",[1]計算!X27)</f>
        <v xml:space="preserve"> </v>
      </c>
      <c r="Q91" s="11" t="s">
        <v>5</v>
      </c>
    </row>
    <row r="92" spans="1:18" ht="17.25" hidden="1" customHeight="1" x14ac:dyDescent="0.4">
      <c r="A92" s="83"/>
      <c r="B92" s="101"/>
      <c r="C92" s="89"/>
      <c r="D92" s="92"/>
      <c r="E92" s="97" t="str">
        <f>IF(ISERROR(VLOOKUP(5,[1]作成!$H$1158:$K$1212,3,FALSE))," ",VLOOKUP(5,[1]作成!$H$1158:$K$1212,3,FALSE))</f>
        <v xml:space="preserve"> </v>
      </c>
      <c r="F92" s="98"/>
      <c r="G92" s="25"/>
      <c r="H92" s="24"/>
      <c r="I92" s="23"/>
      <c r="J92" s="25"/>
      <c r="K92" s="24"/>
      <c r="L92" s="23"/>
      <c r="M92" s="25"/>
      <c r="N92" s="24"/>
      <c r="O92" s="23"/>
      <c r="P92" s="12" t="str">
        <f>IF([1]計算!Z27=0," ",[1]計算!Z27)</f>
        <v xml:space="preserve"> </v>
      </c>
      <c r="Q92" s="11" t="s">
        <v>5</v>
      </c>
    </row>
    <row r="93" spans="1:18" ht="17.25" hidden="1" customHeight="1" x14ac:dyDescent="0.4">
      <c r="A93" s="84"/>
      <c r="B93" s="101"/>
      <c r="C93" s="90"/>
      <c r="D93" s="93"/>
      <c r="E93" s="10" t="str">
        <f>IF(ISERROR(VLOOKUP(6,[1]作成!$H$1158:$K$1212,3,FALSE))," ",VLOOKUP(6,[1]作成!$H$1158:$K$1212,3,FALSE))</f>
        <v xml:space="preserve"> </v>
      </c>
      <c r="F93" s="9" t="str">
        <f>IF(ISERROR(VLOOKUP(7,[1]作成!$H$1158:$K$1212,3,FALSE))," ",VLOOKUP(7,[1]作成!$H$1158:$K$1212,3,FALSE))</f>
        <v xml:space="preserve"> </v>
      </c>
      <c r="G93" s="22"/>
      <c r="H93" s="21"/>
      <c r="I93" s="20"/>
      <c r="J93" s="22"/>
      <c r="K93" s="21"/>
      <c r="L93" s="20"/>
      <c r="M93" s="22"/>
      <c r="N93" s="21"/>
      <c r="O93" s="20"/>
      <c r="P93" s="126" t="str">
        <f>IF([1]人数!I33=0," ",[1]人数!I33)</f>
        <v xml:space="preserve"> </v>
      </c>
      <c r="Q93" s="126"/>
    </row>
    <row r="94" spans="1:18" ht="17.25" hidden="1" customHeight="1" x14ac:dyDescent="0.4">
      <c r="A94" s="82" t="str">
        <f>IF([1]人数!$F34=0," ",[1]人数!$F34)</f>
        <v xml:space="preserve"> </v>
      </c>
      <c r="B94" s="101" t="s">
        <v>16</v>
      </c>
      <c r="C94" s="88" t="str">
        <f>IF(ISERROR(VLOOKUP(1,[1]作成!$H$1213:$K$1267,3,FALSE))," ",VLOOKUP(1,[1]作成!$H$1213:$K$1267,3,FALSE))</f>
        <v xml:space="preserve"> </v>
      </c>
      <c r="D94" s="91" t="str">
        <f>IF(ISERROR(VLOOKUP(2,[1]作成!$H$1213:$K$1267,4,FALSE))," ",VLOOKUP(2,[1]作成!$H$1213:$K$1267,4,FALSE))</f>
        <v xml:space="preserve"> </v>
      </c>
      <c r="E94" s="94" t="str">
        <f>IF(ISERROR(VLOOKUP(3,[1]作成!$H$1213:$K$1267,3,FALSE))," ",VLOOKUP(3,[1]作成!$H$1213:$K$1267,3,FALSE))</f>
        <v xml:space="preserve"> </v>
      </c>
      <c r="F94" s="95"/>
      <c r="G94" s="28"/>
      <c r="H94" s="27"/>
      <c r="I94" s="26"/>
      <c r="J94" s="28"/>
      <c r="K94" s="27"/>
      <c r="L94" s="26"/>
      <c r="M94" s="28"/>
      <c r="N94" s="27"/>
      <c r="O94" s="26"/>
      <c r="P94" s="12" t="str">
        <f>IF([1]計算!U28=0," ",[1]計算!U28)</f>
        <v xml:space="preserve"> </v>
      </c>
      <c r="Q94" s="16" t="s">
        <v>15</v>
      </c>
    </row>
    <row r="95" spans="1:18" ht="17.25" hidden="1" customHeight="1" x14ac:dyDescent="0.4">
      <c r="A95" s="83"/>
      <c r="B95" s="101"/>
      <c r="C95" s="89"/>
      <c r="D95" s="92"/>
      <c r="E95" s="97" t="str">
        <f>IF(ISERROR(VLOOKUP(4,[1]作成!$H$1213:$K$1267,3,FALSE))," ",VLOOKUP(4,[1]作成!$H$1213:$K$1267,3,FALSE))</f>
        <v xml:space="preserve"> </v>
      </c>
      <c r="F95" s="98"/>
      <c r="G95" s="25"/>
      <c r="H95" s="24"/>
      <c r="I95" s="23"/>
      <c r="J95" s="25"/>
      <c r="K95" s="24"/>
      <c r="L95" s="23"/>
      <c r="M95" s="25"/>
      <c r="N95" s="24"/>
      <c r="O95" s="23"/>
      <c r="P95" s="12" t="str">
        <f>IF([1]計算!X28=0," ",[1]計算!X28)</f>
        <v xml:space="preserve"> </v>
      </c>
      <c r="Q95" s="11" t="s">
        <v>8</v>
      </c>
    </row>
    <row r="96" spans="1:18" ht="17.25" hidden="1" customHeight="1" x14ac:dyDescent="0.4">
      <c r="A96" s="83"/>
      <c r="B96" s="101"/>
      <c r="C96" s="89"/>
      <c r="D96" s="92"/>
      <c r="E96" s="97" t="str">
        <f>IF(ISERROR(VLOOKUP(5,[1]作成!$H$1213:$K$1267,3,FALSE))," ",VLOOKUP(5,[1]作成!$H$1213:$K$1267,3,FALSE))</f>
        <v xml:space="preserve"> </v>
      </c>
      <c r="F96" s="98"/>
      <c r="G96" s="25"/>
      <c r="H96" s="24"/>
      <c r="I96" s="23"/>
      <c r="J96" s="25"/>
      <c r="K96" s="24"/>
      <c r="L96" s="23"/>
      <c r="M96" s="25"/>
      <c r="N96" s="24"/>
      <c r="O96" s="23"/>
      <c r="P96" s="12" t="str">
        <f>IF([1]計算!Z28=0," ",[1]計算!Z28)</f>
        <v xml:space="preserve"> </v>
      </c>
      <c r="Q96" s="11" t="s">
        <v>14</v>
      </c>
    </row>
    <row r="97" spans="1:18" ht="17.25" hidden="1" customHeight="1" x14ac:dyDescent="0.4">
      <c r="A97" s="84"/>
      <c r="B97" s="101"/>
      <c r="C97" s="90"/>
      <c r="D97" s="93"/>
      <c r="E97" s="10" t="str">
        <f>IF(ISERROR(VLOOKUP(6,[1]作成!$H$1213:$K$1267,3,FALSE))," ",VLOOKUP(6,[1]作成!$H$1213:$K$1267,3,FALSE))</f>
        <v xml:space="preserve"> </v>
      </c>
      <c r="F97" s="9" t="str">
        <f>IF(ISERROR(VLOOKUP(7,[1]作成!$H$1213:$K$1267,3,FALSE))," ",VLOOKUP(7,[1]作成!$H$1213:$K$1267,3,FALSE))</f>
        <v xml:space="preserve"> </v>
      </c>
      <c r="G97" s="22"/>
      <c r="H97" s="21"/>
      <c r="I97" s="20"/>
      <c r="J97" s="22"/>
      <c r="K97" s="21"/>
      <c r="L97" s="20"/>
      <c r="M97" s="22"/>
      <c r="N97" s="21"/>
      <c r="O97" s="20"/>
      <c r="P97" s="99" t="str">
        <f>IF([1]人数!I34=0," ",[1]人数!I34)</f>
        <v xml:space="preserve"> </v>
      </c>
      <c r="Q97" s="100"/>
    </row>
    <row r="98" spans="1:18" ht="17.25" hidden="1" customHeight="1" x14ac:dyDescent="0.4">
      <c r="A98" s="82" t="str">
        <f>IF([1]人数!$F35=0," ",[1]人数!$F35)</f>
        <v xml:space="preserve"> </v>
      </c>
      <c r="B98" s="101" t="s">
        <v>13</v>
      </c>
      <c r="C98" s="88" t="str">
        <f>IF(ISERROR(VLOOKUP(1,[1]作成!$H$1268:$K$1322,3,FALSE))," ",VLOOKUP(1,[1]作成!$H$1268:$K$1322,3,FALSE))</f>
        <v xml:space="preserve"> </v>
      </c>
      <c r="D98" s="91" t="str">
        <f>IF(ISERROR(VLOOKUP(2,[1]作成!$H$1268:$K$1322,4,FALSE))," ",VLOOKUP(2,[1]作成!$H$1268:$K$1322,4,FALSE))</f>
        <v xml:space="preserve"> </v>
      </c>
      <c r="E98" s="94" t="str">
        <f>IF(ISERROR(VLOOKUP(3,[1]作成!$H$1268:$K$1322,3,FALSE))," ",VLOOKUP(3,[1]作成!$H$1268:$K$1322,3,FALSE))</f>
        <v xml:space="preserve"> </v>
      </c>
      <c r="F98" s="95"/>
      <c r="G98" s="28"/>
      <c r="H98" s="27"/>
      <c r="I98" s="26"/>
      <c r="J98" s="28"/>
      <c r="K98" s="27"/>
      <c r="L98" s="26"/>
      <c r="M98" s="28"/>
      <c r="N98" s="27"/>
      <c r="O98" s="26"/>
      <c r="P98" s="12" t="str">
        <f>IF([1]計算!U29=0," ",[1]計算!U29)</f>
        <v xml:space="preserve"> </v>
      </c>
      <c r="Q98" s="16" t="s">
        <v>12</v>
      </c>
    </row>
    <row r="99" spans="1:18" ht="17.25" hidden="1" customHeight="1" x14ac:dyDescent="0.4">
      <c r="A99" s="83"/>
      <c r="B99" s="101"/>
      <c r="C99" s="89"/>
      <c r="D99" s="92"/>
      <c r="E99" s="97" t="str">
        <f>IF(ISERROR(VLOOKUP(4,[1]作成!$H$1268:$K$1322,3,FALSE))," ",VLOOKUP(4,[1]作成!$H$1268:$K$1322,3,FALSE))</f>
        <v xml:space="preserve"> </v>
      </c>
      <c r="F99" s="98"/>
      <c r="G99" s="25"/>
      <c r="H99" s="24"/>
      <c r="I99" s="23"/>
      <c r="J99" s="25"/>
      <c r="K99" s="24"/>
      <c r="L99" s="23"/>
      <c r="M99" s="25"/>
      <c r="N99" s="24"/>
      <c r="O99" s="23"/>
      <c r="P99" s="12" t="str">
        <f>IF([1]計算!X29=0," ",[1]計算!X29)</f>
        <v xml:space="preserve"> </v>
      </c>
      <c r="Q99" s="11" t="s">
        <v>11</v>
      </c>
    </row>
    <row r="100" spans="1:18" ht="17.25" hidden="1" customHeight="1" x14ac:dyDescent="0.4">
      <c r="A100" s="83"/>
      <c r="B100" s="101"/>
      <c r="C100" s="89"/>
      <c r="D100" s="92"/>
      <c r="E100" s="97" t="str">
        <f>IF(ISERROR(VLOOKUP(5,[1]作成!$H$1268:$K$1322,3,FALSE))," ",VLOOKUP(5,[1]作成!$H$1268:$K$1322,3,FALSE))</f>
        <v xml:space="preserve"> </v>
      </c>
      <c r="F100" s="98"/>
      <c r="G100" s="25"/>
      <c r="H100" s="24"/>
      <c r="I100" s="23"/>
      <c r="J100" s="25"/>
      <c r="K100" s="24"/>
      <c r="L100" s="23"/>
      <c r="M100" s="25"/>
      <c r="N100" s="24"/>
      <c r="O100" s="23"/>
      <c r="P100" s="12" t="str">
        <f>IF([1]計算!Z29=0," ",[1]計算!Z29)</f>
        <v xml:space="preserve"> </v>
      </c>
      <c r="Q100" s="11" t="s">
        <v>5</v>
      </c>
    </row>
    <row r="101" spans="1:18" ht="17.25" hidden="1" customHeight="1" x14ac:dyDescent="0.4">
      <c r="A101" s="84"/>
      <c r="B101" s="101"/>
      <c r="C101" s="90"/>
      <c r="D101" s="93"/>
      <c r="E101" s="10" t="str">
        <f>IF(ISERROR(VLOOKUP(6,[1]作成!$H$1268:$K$1322,3,FALSE))," ",VLOOKUP(6,[1]作成!$H$1268:$K$1322,3,FALSE))</f>
        <v xml:space="preserve"> </v>
      </c>
      <c r="F101" s="9" t="str">
        <f>IF(ISERROR(VLOOKUP(7,[1]作成!$H$1268:$K$1322,3,FALSE))," ",VLOOKUP(7,[1]作成!$H$1268:$K$1322,3,FALSE))</f>
        <v xml:space="preserve"> </v>
      </c>
      <c r="G101" s="22"/>
      <c r="H101" s="21"/>
      <c r="I101" s="20"/>
      <c r="J101" s="22"/>
      <c r="K101" s="21"/>
      <c r="L101" s="20"/>
      <c r="M101" s="22"/>
      <c r="N101" s="21"/>
      <c r="O101" s="20"/>
      <c r="P101" s="126" t="str">
        <f>IF([1]人数!I35=0," ",[1]人数!I35)</f>
        <v xml:space="preserve"> </v>
      </c>
      <c r="Q101" s="126"/>
    </row>
    <row r="102" spans="1:18" ht="17.25" hidden="1" customHeight="1" x14ac:dyDescent="0.4">
      <c r="A102" s="82" t="str">
        <f>IF([1]人数!$F36=0," ",[1]人数!$F36)</f>
        <v xml:space="preserve"> </v>
      </c>
      <c r="B102" s="85" t="s">
        <v>10</v>
      </c>
      <c r="C102" s="88" t="str">
        <f>IF(ISERROR(VLOOKUP(1,[1]作成!$H$1323:$K$1377,3,FALSE))," ",VLOOKUP(1,[1]作成!$H$1323:$K$1377,3,FALSE))</f>
        <v xml:space="preserve"> </v>
      </c>
      <c r="D102" s="91" t="str">
        <f>IF(ISERROR(VLOOKUP(2,[1]作成!$H$1323:$K$1377,4,FALSE))," ",VLOOKUP(2,[1]作成!$H$1323:$K$1377,4,FALSE))</f>
        <v xml:space="preserve"> </v>
      </c>
      <c r="E102" s="94" t="str">
        <f>IF(ISERROR(VLOOKUP(3,[1]作成!$H$1323:$K$1377,3,FALSE))," ",VLOOKUP(3,[1]作成!$H$1323:$K$1377,3,FALSE))</f>
        <v xml:space="preserve"> </v>
      </c>
      <c r="F102" s="95"/>
      <c r="G102" s="15"/>
      <c r="H102" s="14"/>
      <c r="I102" s="13"/>
      <c r="J102" s="15"/>
      <c r="K102" s="14"/>
      <c r="L102" s="13"/>
      <c r="M102" s="15"/>
      <c r="N102" s="14"/>
      <c r="O102" s="13"/>
      <c r="P102" s="12" t="str">
        <f>IF([1]計算!U30=0," ",[1]計算!U30)</f>
        <v xml:space="preserve"> </v>
      </c>
      <c r="Q102" s="16" t="s">
        <v>9</v>
      </c>
    </row>
    <row r="103" spans="1:18" ht="17.25" hidden="1" customHeight="1" x14ac:dyDescent="0.4">
      <c r="A103" s="83"/>
      <c r="B103" s="86"/>
      <c r="C103" s="89"/>
      <c r="D103" s="92"/>
      <c r="E103" s="97" t="str">
        <f>IF(ISERROR(VLOOKUP(4,[1]作成!$H$1323:$K$1377,3,FALSE))," ",VLOOKUP(4,[1]作成!$H$1323:$K$1377,3,FALSE))</f>
        <v xml:space="preserve"> </v>
      </c>
      <c r="F103" s="98"/>
      <c r="G103" s="15"/>
      <c r="H103" s="14"/>
      <c r="I103" s="13"/>
      <c r="J103" s="15"/>
      <c r="K103" s="14"/>
      <c r="L103" s="13"/>
      <c r="M103" s="15"/>
      <c r="N103" s="14"/>
      <c r="O103" s="13"/>
      <c r="P103" s="12" t="str">
        <f>IF([1]計算!X30=0," ",[1]計算!X30)</f>
        <v xml:space="preserve"> </v>
      </c>
      <c r="Q103" s="11" t="s">
        <v>5</v>
      </c>
    </row>
    <row r="104" spans="1:18" ht="17.25" hidden="1" customHeight="1" x14ac:dyDescent="0.4">
      <c r="A104" s="83"/>
      <c r="B104" s="86"/>
      <c r="C104" s="89"/>
      <c r="D104" s="92"/>
      <c r="E104" s="97" t="str">
        <f>IF(ISERROR(VLOOKUP(5,[1]作成!$H$1323:$K$1377,3,FALSE))," ",VLOOKUP(5,[1]作成!$H$1323:$K$1377,3,FALSE))</f>
        <v xml:space="preserve"> </v>
      </c>
      <c r="F104" s="98"/>
      <c r="G104" s="15"/>
      <c r="H104" s="14"/>
      <c r="I104" s="13"/>
      <c r="J104" s="15"/>
      <c r="K104" s="14"/>
      <c r="L104" s="13"/>
      <c r="M104" s="15"/>
      <c r="N104" s="14"/>
      <c r="O104" s="13"/>
      <c r="P104" s="12" t="str">
        <f>IF([1]計算!Z30=0," ",[1]計算!Z30)</f>
        <v xml:space="preserve"> </v>
      </c>
      <c r="Q104" s="11" t="s">
        <v>8</v>
      </c>
    </row>
    <row r="105" spans="1:18" ht="17.25" hidden="1" customHeight="1" x14ac:dyDescent="0.4">
      <c r="A105" s="84"/>
      <c r="B105" s="87"/>
      <c r="C105" s="90"/>
      <c r="D105" s="93"/>
      <c r="E105" s="10" t="str">
        <f>IF(ISERROR(VLOOKUP(6,[1]作成!$H$1323:$K$1377,3,FALSE))," ",VLOOKUP(6,[1]作成!$H$1323:$K$1377,3,FALSE))</f>
        <v xml:space="preserve"> </v>
      </c>
      <c r="F105" s="9" t="str">
        <f>IF(ISERROR(VLOOKUP(7,[1]作成!$H$1323:$K$1377,3,FALSE))," ",VLOOKUP(7,[1]作成!$H$1323:$K$1377,3,FALSE))</f>
        <v xml:space="preserve"> </v>
      </c>
      <c r="G105" s="8"/>
      <c r="H105" s="7"/>
      <c r="I105" s="6"/>
      <c r="J105" s="8"/>
      <c r="K105" s="7"/>
      <c r="L105" s="6"/>
      <c r="M105" s="8"/>
      <c r="N105" s="7"/>
      <c r="O105" s="6"/>
      <c r="P105" s="126" t="str">
        <f>IF([1]人数!I36=0," ",[1]人数!I36)</f>
        <v xml:space="preserve"> </v>
      </c>
      <c r="Q105" s="126"/>
    </row>
    <row r="106" spans="1:18" ht="17.25" hidden="1" customHeight="1" x14ac:dyDescent="0.4">
      <c r="A106" s="82" t="str">
        <f>IF([1]人数!$F37=0," ",[1]人数!$F37)</f>
        <v xml:space="preserve"> </v>
      </c>
      <c r="B106" s="85" t="s">
        <v>7</v>
      </c>
      <c r="C106" s="88" t="str">
        <f>IF(ISERROR(VLOOKUP(1,[1]作成!$H$1378:$K$1432,3,FALSE))," ",VLOOKUP(1,[1]作成!$H$1378:$K$1432,3,FALSE))</f>
        <v xml:space="preserve"> </v>
      </c>
      <c r="D106" s="91" t="str">
        <f>IF(ISERROR(VLOOKUP(2,[1]作成!$H$1378:$K$1432,4,FALSE))," ",VLOOKUP(2,[1]作成!$H$1378:$K$1432,4,FALSE))</f>
        <v xml:space="preserve"> </v>
      </c>
      <c r="E106" s="94" t="str">
        <f>IF(ISERROR(VLOOKUP(3,[1]作成!$H$1378:$K$1432,3,FALSE))," ",VLOOKUP(3,[1]作成!$H$1378:$K$1432,3,FALSE))</f>
        <v xml:space="preserve"> </v>
      </c>
      <c r="F106" s="95"/>
      <c r="G106" s="19"/>
      <c r="H106" s="18"/>
      <c r="I106" s="17"/>
      <c r="J106" s="19"/>
      <c r="K106" s="18"/>
      <c r="L106" s="17"/>
      <c r="M106" s="19"/>
      <c r="N106" s="18"/>
      <c r="O106" s="17"/>
      <c r="P106" s="12" t="str">
        <f>IF([1]計算!U31=0," ",[1]計算!U31)</f>
        <v xml:space="preserve"> </v>
      </c>
      <c r="Q106" s="16" t="s">
        <v>6</v>
      </c>
    </row>
    <row r="107" spans="1:18" ht="17.25" hidden="1" customHeight="1" x14ac:dyDescent="0.4">
      <c r="A107" s="83"/>
      <c r="B107" s="86"/>
      <c r="C107" s="89"/>
      <c r="D107" s="92"/>
      <c r="E107" s="97" t="str">
        <f>IF(ISERROR(VLOOKUP(4,[1]作成!$H$1378:$K$1432,3,FALSE))," ",VLOOKUP(4,[1]作成!$H$1378:$K$1432,3,FALSE))</f>
        <v xml:space="preserve"> </v>
      </c>
      <c r="F107" s="98"/>
      <c r="G107" s="15"/>
      <c r="H107" s="14"/>
      <c r="I107" s="13"/>
      <c r="J107" s="15"/>
      <c r="K107" s="14"/>
      <c r="L107" s="13"/>
      <c r="M107" s="15"/>
      <c r="N107" s="14"/>
      <c r="O107" s="13"/>
      <c r="P107" s="12" t="str">
        <f>IF([1]計算!X31=0," ",[1]計算!X31)</f>
        <v xml:space="preserve"> </v>
      </c>
      <c r="Q107" s="11" t="s">
        <v>5</v>
      </c>
    </row>
    <row r="108" spans="1:18" ht="17.25" hidden="1" customHeight="1" x14ac:dyDescent="0.4">
      <c r="A108" s="83"/>
      <c r="B108" s="86"/>
      <c r="C108" s="89"/>
      <c r="D108" s="92"/>
      <c r="E108" s="97" t="str">
        <f>IF(ISERROR(VLOOKUP(5,[1]作成!$H$1378:$K$1432,3,FALSE))," ",VLOOKUP(5,[1]作成!$H$1378:$K$1432,3,FALSE))</f>
        <v xml:space="preserve"> </v>
      </c>
      <c r="F108" s="98"/>
      <c r="G108" s="15"/>
      <c r="H108" s="14"/>
      <c r="I108" s="13"/>
      <c r="J108" s="15"/>
      <c r="K108" s="14"/>
      <c r="L108" s="13"/>
      <c r="M108" s="15"/>
      <c r="N108" s="14"/>
      <c r="O108" s="13"/>
      <c r="P108" s="12" t="str">
        <f>IF([1]計算!Z31=0," ",[1]計算!Z31)</f>
        <v xml:space="preserve"> </v>
      </c>
      <c r="Q108" s="11" t="s">
        <v>5</v>
      </c>
    </row>
    <row r="109" spans="1:18" ht="17.25" hidden="1" customHeight="1" x14ac:dyDescent="0.4">
      <c r="A109" s="84"/>
      <c r="B109" s="87"/>
      <c r="C109" s="90"/>
      <c r="D109" s="93"/>
      <c r="E109" s="10" t="str">
        <f>IF(ISERROR(VLOOKUP(6,[1]作成!$H$1378:$K$1432,3,FALSE))," ",VLOOKUP(6,[1]作成!$H$1378:$K$1432,3,FALSE))</f>
        <v xml:space="preserve"> </v>
      </c>
      <c r="F109" s="9" t="str">
        <f>IF(ISERROR(VLOOKUP(7,[1]作成!$H$1378:$K$1432,3,FALSE))," ",VLOOKUP(7,[1]作成!$H$1378:$K$1432,3,FALSE))</f>
        <v xml:space="preserve"> </v>
      </c>
      <c r="G109" s="8"/>
      <c r="H109" s="7"/>
      <c r="I109" s="6"/>
      <c r="J109" s="8"/>
      <c r="K109" s="7"/>
      <c r="L109" s="6"/>
      <c r="M109" s="8"/>
      <c r="N109" s="7"/>
      <c r="O109" s="6"/>
      <c r="P109" s="126" t="str">
        <f>IF([1]人数!I37=0," ",[1]人数!I37)</f>
        <v xml:space="preserve"> </v>
      </c>
      <c r="Q109" s="126"/>
    </row>
    <row r="110" spans="1:18" ht="20.25" customHeight="1" x14ac:dyDescent="0.4">
      <c r="A110" s="2"/>
      <c r="B110" s="2" t="s">
        <v>4</v>
      </c>
      <c r="C110" s="4"/>
      <c r="D110" s="2"/>
      <c r="E110" s="2"/>
      <c r="F110" s="2"/>
      <c r="P110" s="2"/>
      <c r="Q110" s="2"/>
      <c r="R110" s="2" t="s">
        <v>0</v>
      </c>
    </row>
    <row r="111" spans="1:18" ht="20.25" customHeight="1" x14ac:dyDescent="0.4">
      <c r="A111" s="2"/>
      <c r="B111" s="2" t="s">
        <v>3</v>
      </c>
      <c r="C111" s="4"/>
      <c r="D111" s="2"/>
      <c r="E111" s="2"/>
      <c r="F111" s="2"/>
      <c r="L111" s="5" t="s">
        <v>2</v>
      </c>
      <c r="M111" s="5"/>
      <c r="N111" s="5"/>
      <c r="P111" s="2"/>
      <c r="Q111" s="2"/>
      <c r="R111" s="2" t="s">
        <v>0</v>
      </c>
    </row>
    <row r="112" spans="1:18" ht="20.25" customHeight="1" x14ac:dyDescent="0.4">
      <c r="A112" s="2"/>
      <c r="B112" s="2" t="s">
        <v>1</v>
      </c>
      <c r="C112" s="4"/>
      <c r="D112" s="2"/>
      <c r="E112" s="2"/>
      <c r="F112" s="2"/>
      <c r="P112" s="2"/>
      <c r="Q112" s="2"/>
      <c r="R112" s="2" t="s">
        <v>0</v>
      </c>
    </row>
    <row r="113" spans="1:18" ht="20.25" customHeight="1" x14ac:dyDescent="0.4">
      <c r="A113" s="2"/>
      <c r="B113" s="2"/>
      <c r="C113" s="4"/>
      <c r="D113" s="2"/>
      <c r="E113" s="2"/>
      <c r="F113" s="2"/>
      <c r="P113" s="2"/>
      <c r="Q113" s="2"/>
      <c r="R113" s="2" t="s">
        <v>0</v>
      </c>
    </row>
    <row r="114" spans="1:18" ht="15.95" hidden="1" customHeight="1" x14ac:dyDescent="0.4">
      <c r="A114" s="2"/>
      <c r="B114" s="2"/>
      <c r="C114" s="4"/>
      <c r="D114" s="2"/>
      <c r="E114" s="2"/>
      <c r="F114" s="2"/>
      <c r="P114" s="2"/>
      <c r="Q114" s="2"/>
    </row>
    <row r="115" spans="1:18" ht="15.95" hidden="1" customHeight="1" x14ac:dyDescent="0.4">
      <c r="A115" s="2"/>
      <c r="B115" s="2"/>
      <c r="C115" s="4"/>
      <c r="D115" s="2"/>
      <c r="E115" s="2"/>
      <c r="F115" s="2"/>
      <c r="P115" s="2"/>
      <c r="Q115" s="2"/>
    </row>
    <row r="116" spans="1:18" ht="15.95" hidden="1" customHeight="1" x14ac:dyDescent="0.4">
      <c r="A116" s="2"/>
      <c r="B116" s="2"/>
      <c r="C116" s="4"/>
      <c r="D116" s="2"/>
      <c r="E116" s="2"/>
      <c r="F116" s="2"/>
      <c r="P116" s="2"/>
      <c r="Q116" s="2"/>
    </row>
    <row r="117" spans="1:18" ht="15.95" hidden="1" customHeight="1" x14ac:dyDescent="0.4">
      <c r="A117" s="2"/>
      <c r="B117" s="2"/>
      <c r="C117" s="4"/>
      <c r="D117" s="2"/>
      <c r="E117" s="2"/>
      <c r="F117" s="2"/>
      <c r="P117" s="2"/>
      <c r="Q117" s="2"/>
    </row>
    <row r="118" spans="1:18" ht="15.95" hidden="1" customHeight="1" x14ac:dyDescent="0.4">
      <c r="A118" s="2"/>
      <c r="B118" s="2"/>
      <c r="C118" s="4"/>
      <c r="D118" s="2"/>
      <c r="E118" s="2"/>
      <c r="F118" s="2"/>
      <c r="P118" s="2"/>
      <c r="Q118" s="2"/>
    </row>
    <row r="119" spans="1:18" ht="15.95" hidden="1" customHeight="1" x14ac:dyDescent="0.4">
      <c r="A119" s="2"/>
      <c r="B119" s="2"/>
      <c r="C119" s="4"/>
      <c r="D119" s="2"/>
      <c r="E119" s="2"/>
      <c r="F119" s="2"/>
      <c r="P119" s="2"/>
      <c r="Q119" s="2"/>
    </row>
    <row r="120" spans="1:18" ht="15.95" hidden="1" customHeight="1" x14ac:dyDescent="0.4">
      <c r="A120" s="2"/>
      <c r="B120" s="2"/>
      <c r="C120" s="4"/>
      <c r="D120" s="2"/>
      <c r="E120" s="2"/>
      <c r="F120" s="2"/>
      <c r="P120" s="2"/>
      <c r="Q120" s="2"/>
    </row>
    <row r="121" spans="1:18" ht="15.95" hidden="1" customHeight="1" x14ac:dyDescent="0.4">
      <c r="A121" s="2"/>
      <c r="B121" s="2"/>
      <c r="C121" s="4"/>
      <c r="D121" s="2"/>
      <c r="E121" s="2"/>
      <c r="F121" s="2"/>
      <c r="P121" s="2"/>
      <c r="Q121" s="2"/>
    </row>
    <row r="122" spans="1:18" ht="15.95" hidden="1" customHeight="1" x14ac:dyDescent="0.4">
      <c r="A122" s="2"/>
      <c r="B122" s="2"/>
      <c r="C122" s="4"/>
      <c r="D122" s="2"/>
      <c r="E122" s="2"/>
      <c r="F122" s="2"/>
      <c r="P122" s="2"/>
      <c r="Q122" s="2"/>
    </row>
    <row r="123" spans="1:18" ht="15.95" hidden="1" customHeight="1" x14ac:dyDescent="0.4">
      <c r="A123" s="2"/>
      <c r="B123" s="2"/>
      <c r="C123" s="4"/>
      <c r="D123" s="2"/>
      <c r="E123" s="2"/>
      <c r="F123" s="2"/>
      <c r="P123" s="2"/>
      <c r="Q123" s="2"/>
    </row>
    <row r="124" spans="1:18" ht="15.95" hidden="1" customHeight="1" x14ac:dyDescent="0.4">
      <c r="A124" s="2"/>
      <c r="B124" s="2"/>
      <c r="C124" s="4"/>
      <c r="D124" s="2"/>
      <c r="E124" s="2"/>
      <c r="F124" s="2"/>
      <c r="P124" s="2"/>
      <c r="Q124" s="2"/>
    </row>
    <row r="125" spans="1:18" ht="15.95" hidden="1" customHeight="1" x14ac:dyDescent="0.4">
      <c r="A125" s="2"/>
      <c r="B125" s="2"/>
      <c r="C125" s="4"/>
      <c r="D125" s="2"/>
      <c r="E125" s="2"/>
      <c r="F125" s="2"/>
      <c r="P125" s="2"/>
      <c r="Q125" s="2"/>
    </row>
    <row r="126" spans="1:18" ht="15.95" hidden="1" customHeight="1" x14ac:dyDescent="0.4">
      <c r="A126" s="2"/>
      <c r="B126" s="2"/>
      <c r="C126" s="4"/>
      <c r="D126" s="2"/>
      <c r="E126" s="2"/>
      <c r="F126" s="2"/>
      <c r="P126" s="2"/>
      <c r="Q126" s="2"/>
    </row>
    <row r="127" spans="1:18" ht="15.95" hidden="1" customHeight="1" x14ac:dyDescent="0.4">
      <c r="A127" s="2"/>
      <c r="B127" s="2"/>
      <c r="C127" s="4"/>
      <c r="D127" s="2"/>
      <c r="E127" s="2"/>
      <c r="F127" s="2"/>
      <c r="P127" s="2"/>
      <c r="Q127" s="2"/>
    </row>
    <row r="128" spans="1:18" ht="15.95" hidden="1" customHeight="1" x14ac:dyDescent="0.4">
      <c r="A128" s="2"/>
      <c r="B128" s="2"/>
      <c r="C128" s="4"/>
      <c r="D128" s="2"/>
      <c r="E128" s="2"/>
      <c r="F128" s="2"/>
      <c r="P128" s="2"/>
      <c r="Q128" s="2"/>
    </row>
    <row r="129" spans="1:17" s="2" customFormat="1" ht="15.95" hidden="1" customHeight="1" x14ac:dyDescent="0.4">
      <c r="C129" s="4"/>
    </row>
    <row r="130" spans="1:17" s="2" customFormat="1" ht="15.95" hidden="1" customHeight="1" x14ac:dyDescent="0.4">
      <c r="C130" s="4"/>
    </row>
    <row r="131" spans="1:17" s="2" customFormat="1" ht="15.95" hidden="1" customHeight="1" x14ac:dyDescent="0.4">
      <c r="C131" s="4"/>
    </row>
    <row r="132" spans="1:17" s="2" customFormat="1" ht="20.25" customHeight="1" x14ac:dyDescent="0.4">
      <c r="A132" s="1"/>
      <c r="B132" s="1"/>
      <c r="C132" s="3"/>
      <c r="D132" s="1"/>
      <c r="E132" s="1"/>
      <c r="F132" s="1"/>
      <c r="P132" s="1"/>
      <c r="Q132" s="1"/>
    </row>
    <row r="133" spans="1:17" s="2" customFormat="1" ht="20.25" customHeight="1" x14ac:dyDescent="0.4">
      <c r="A133" s="1"/>
      <c r="B133" s="1"/>
      <c r="C133" s="3"/>
      <c r="D133" s="1"/>
      <c r="E133" s="1"/>
      <c r="F133" s="1"/>
      <c r="P133" s="1"/>
      <c r="Q133" s="1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19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A86:A89"/>
    <mergeCell ref="B86:B89"/>
    <mergeCell ref="C86:C89"/>
    <mergeCell ref="D86:D89"/>
    <mergeCell ref="E86:F86"/>
    <mergeCell ref="E87:F87"/>
    <mergeCell ref="E88:F88"/>
    <mergeCell ref="P89:Q89"/>
    <mergeCell ref="B90:B93"/>
    <mergeCell ref="C90:C93"/>
    <mergeCell ref="D90:D93"/>
    <mergeCell ref="E90:F90"/>
    <mergeCell ref="E91:F91"/>
    <mergeCell ref="E92:F92"/>
    <mergeCell ref="P93:Q93"/>
    <mergeCell ref="A82:A85"/>
    <mergeCell ref="B82:B85"/>
    <mergeCell ref="C82:C85"/>
    <mergeCell ref="D82:D85"/>
    <mergeCell ref="E82:F82"/>
    <mergeCell ref="M82:N82"/>
    <mergeCell ref="E83:F83"/>
    <mergeCell ref="E84:F84"/>
    <mergeCell ref="P85:Q85"/>
    <mergeCell ref="A74:A77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H79:I79"/>
    <mergeCell ref="E80:F80"/>
    <mergeCell ref="P81:Q81"/>
    <mergeCell ref="A66:A69"/>
    <mergeCell ref="B66:B69"/>
    <mergeCell ref="C66:Q69"/>
    <mergeCell ref="A70:A73"/>
    <mergeCell ref="B70:B73"/>
    <mergeCell ref="C70:C73"/>
    <mergeCell ref="D70:D73"/>
    <mergeCell ref="E70:F70"/>
    <mergeCell ref="E71:F71"/>
    <mergeCell ref="E72:F72"/>
    <mergeCell ref="P73:Q73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A34:A37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26:A29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Q33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E16:F16"/>
    <mergeCell ref="P17:Q17"/>
    <mergeCell ref="B18:B21"/>
    <mergeCell ref="C18:C21"/>
    <mergeCell ref="D18:D21"/>
    <mergeCell ref="E18:F18"/>
    <mergeCell ref="E19:F19"/>
    <mergeCell ref="E20:F20"/>
    <mergeCell ref="E21:F21"/>
    <mergeCell ref="P21:Q21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14:A17"/>
    <mergeCell ref="B14:B17"/>
    <mergeCell ref="C14:C17"/>
    <mergeCell ref="D14:D17"/>
    <mergeCell ref="E14:F14"/>
    <mergeCell ref="M14:N14"/>
    <mergeCell ref="E15:F15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51181102362204722" right="0.31496062992125984" top="0.35433070866141736" bottom="0.15748031496062992" header="0.31496062992125984" footer="0.31496062992125984"/>
  <pageSetup paperSize="9" scale="4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2020-01-28T01:03:12Z</cp:lastPrinted>
  <dcterms:created xsi:type="dcterms:W3CDTF">2020-01-28T01:01:14Z</dcterms:created>
  <dcterms:modified xsi:type="dcterms:W3CDTF">2020-02-03T07:53:57Z</dcterms:modified>
</cp:coreProperties>
</file>