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Ｒ２献立\小学校\"/>
    </mc:Choice>
  </mc:AlternateContent>
  <xr:revisionPtr revIDLastSave="0" documentId="8_{6B1D7CE2-0A87-4A8C-A967-8DD5B9B146D9}" xr6:coauthVersionLast="44" xr6:coauthVersionMax="44" xr10:uidLastSave="{00000000-0000-0000-0000-000000000000}"/>
  <bookViews>
    <workbookView xWindow="1125" yWindow="1125" windowWidth="21615" windowHeight="11385" activeTab="4" xr2:uid="{00000000-000D-0000-FFFF-FFFF00000000}"/>
  </bookViews>
  <sheets>
    <sheet name="家庭配布 (館野)" sheetId="5" r:id="rId1"/>
    <sheet name="家庭配布 (御園)" sheetId="4" r:id="rId2"/>
    <sheet name="家庭配布 (富陽・野々市)" sheetId="3" r:id="rId3"/>
    <sheet name="家庭配布 (菅原)" sheetId="2" r:id="rId4"/>
    <sheet name="家庭配布" sheetId="1" r:id="rId5"/>
  </sheets>
  <externalReferences>
    <externalReference r:id="rId6"/>
  </externalReferences>
  <definedNames>
    <definedName name="_xlnm._FilterDatabase" localSheetId="4" hidden="1">家庭配布!$R$1:$R$131</definedName>
    <definedName name="_xlnm._FilterDatabase" localSheetId="0" hidden="1">'家庭配布 (館野)'!$R$1:$R$131</definedName>
    <definedName name="_xlnm._FilterDatabase" localSheetId="1" hidden="1">'家庭配布 (御園)'!$R$1:$R$131</definedName>
    <definedName name="_xlnm._FilterDatabase" localSheetId="3" hidden="1">'家庭配布 (菅原)'!$R$1:$R$131</definedName>
    <definedName name="_xlnm._FilterDatabase" localSheetId="2" hidden="1">'家庭配布 (富陽・野々市)'!$R$1:$R$131</definedName>
    <definedName name="_xlnm.Print_Area" localSheetId="4">家庭配布!$A$1:$Q$131</definedName>
    <definedName name="_xlnm.Print_Area" localSheetId="0">'家庭配布 (館野)'!$A$1:$Q$131</definedName>
    <definedName name="_xlnm.Print_Area" localSheetId="1">'家庭配布 (御園)'!$A$1:$Q$131</definedName>
    <definedName name="_xlnm.Print_Area" localSheetId="3">'家庭配布 (菅原)'!$A$1:$Q$131</definedName>
    <definedName name="_xlnm.Print_Area" localSheetId="2">'家庭配布 (富陽・野々市)'!$A$1:$Q$131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5" l="1"/>
  <c r="F109" i="5"/>
  <c r="E109" i="5"/>
  <c r="P108" i="5"/>
  <c r="E108" i="5"/>
  <c r="P107" i="5"/>
  <c r="E107" i="5"/>
  <c r="P106" i="5"/>
  <c r="E106" i="5"/>
  <c r="D106" i="5"/>
  <c r="C106" i="5"/>
  <c r="P105" i="5"/>
  <c r="F105" i="5"/>
  <c r="E105" i="5"/>
  <c r="P104" i="5"/>
  <c r="E104" i="5"/>
  <c r="P103" i="5"/>
  <c r="E103" i="5"/>
  <c r="P102" i="5"/>
  <c r="E102" i="5"/>
  <c r="D102" i="5"/>
  <c r="C102" i="5"/>
  <c r="P101" i="5"/>
  <c r="F101" i="5"/>
  <c r="E101" i="5"/>
  <c r="P100" i="5"/>
  <c r="E100" i="5"/>
  <c r="P99" i="5"/>
  <c r="E99" i="5"/>
  <c r="P98" i="5"/>
  <c r="E98" i="5"/>
  <c r="D98" i="5"/>
  <c r="C98" i="5"/>
  <c r="P97" i="5"/>
  <c r="F97" i="5"/>
  <c r="E97" i="5"/>
  <c r="P96" i="5"/>
  <c r="E96" i="5"/>
  <c r="P95" i="5"/>
  <c r="E95" i="5"/>
  <c r="P94" i="5"/>
  <c r="E94" i="5"/>
  <c r="D94" i="5"/>
  <c r="C94" i="5"/>
  <c r="P93" i="5"/>
  <c r="F93" i="5"/>
  <c r="E93" i="5"/>
  <c r="P92" i="5"/>
  <c r="E92" i="5"/>
  <c r="P91" i="5"/>
  <c r="E91" i="5"/>
  <c r="P90" i="5"/>
  <c r="E90" i="5"/>
  <c r="D90" i="5"/>
  <c r="C90" i="5"/>
  <c r="P89" i="5"/>
  <c r="F89" i="5"/>
  <c r="E89" i="5"/>
  <c r="P88" i="5"/>
  <c r="E88" i="5"/>
  <c r="P87" i="5"/>
  <c r="E87" i="5"/>
  <c r="P86" i="5"/>
  <c r="E86" i="5"/>
  <c r="D86" i="5"/>
  <c r="C86" i="5"/>
  <c r="P85" i="5"/>
  <c r="F85" i="5"/>
  <c r="E85" i="5"/>
  <c r="P84" i="5"/>
  <c r="E84" i="5"/>
  <c r="P83" i="5"/>
  <c r="E83" i="5"/>
  <c r="P82" i="5"/>
  <c r="E82" i="5"/>
  <c r="D82" i="5"/>
  <c r="C82" i="5"/>
  <c r="F77" i="5"/>
  <c r="E77" i="5"/>
  <c r="E76" i="5"/>
  <c r="E75" i="5"/>
  <c r="E74" i="5"/>
  <c r="D74" i="5"/>
  <c r="C74" i="5"/>
  <c r="F69" i="5"/>
  <c r="E69" i="5"/>
  <c r="E68" i="5"/>
  <c r="E67" i="5"/>
  <c r="E66" i="5"/>
  <c r="D66" i="5"/>
  <c r="C66" i="5"/>
  <c r="F65" i="5"/>
  <c r="E65" i="5"/>
  <c r="E64" i="5"/>
  <c r="E63" i="5"/>
  <c r="E62" i="5"/>
  <c r="D62" i="5"/>
  <c r="C62" i="5"/>
  <c r="F61" i="5"/>
  <c r="E61" i="5"/>
  <c r="E60" i="5"/>
  <c r="E59" i="5"/>
  <c r="E58" i="5"/>
  <c r="D58" i="5"/>
  <c r="C58" i="5"/>
  <c r="F57" i="5"/>
  <c r="E57" i="5"/>
  <c r="E56" i="5"/>
  <c r="E55" i="5"/>
  <c r="E54" i="5"/>
  <c r="D54" i="5"/>
  <c r="C54" i="5"/>
  <c r="F53" i="5"/>
  <c r="E53" i="5"/>
  <c r="E52" i="5"/>
  <c r="E51" i="5"/>
  <c r="E50" i="5"/>
  <c r="D50" i="5"/>
  <c r="C50" i="5"/>
  <c r="F49" i="5"/>
  <c r="E49" i="5"/>
  <c r="E48" i="5"/>
  <c r="E47" i="5"/>
  <c r="E46" i="5"/>
  <c r="D46" i="5"/>
  <c r="C46" i="5"/>
  <c r="F45" i="5"/>
  <c r="E45" i="5"/>
  <c r="E44" i="5"/>
  <c r="E43" i="5"/>
  <c r="E42" i="5"/>
  <c r="D42" i="5"/>
  <c r="C42" i="5"/>
  <c r="F41" i="5"/>
  <c r="E41" i="5"/>
  <c r="E40" i="5"/>
  <c r="E39" i="5"/>
  <c r="E38" i="5"/>
  <c r="D38" i="5"/>
  <c r="C38" i="5"/>
  <c r="F37" i="5"/>
  <c r="E37" i="5"/>
  <c r="E36" i="5"/>
  <c r="E35" i="5"/>
  <c r="E34" i="5"/>
  <c r="D34" i="5"/>
  <c r="C34" i="5"/>
  <c r="F33" i="5"/>
  <c r="E33" i="5"/>
  <c r="E32" i="5"/>
  <c r="E31" i="5"/>
  <c r="E30" i="5"/>
  <c r="D30" i="5"/>
  <c r="C30" i="5"/>
  <c r="F29" i="5"/>
  <c r="E29" i="5"/>
  <c r="E28" i="5"/>
  <c r="E27" i="5"/>
  <c r="E26" i="5"/>
  <c r="D26" i="5"/>
  <c r="C26" i="5"/>
  <c r="F25" i="5"/>
  <c r="E25" i="5"/>
  <c r="E24" i="5"/>
  <c r="E23" i="5"/>
  <c r="E22" i="5"/>
  <c r="D22" i="5"/>
  <c r="C22" i="5"/>
  <c r="F21" i="5"/>
  <c r="E21" i="5"/>
  <c r="E20" i="5"/>
  <c r="E19" i="5"/>
  <c r="E18" i="5"/>
  <c r="D18" i="5"/>
  <c r="C18" i="5"/>
  <c r="F17" i="5"/>
  <c r="E17" i="5"/>
  <c r="E16" i="5"/>
  <c r="E15" i="5"/>
  <c r="E14" i="5"/>
  <c r="D14" i="5"/>
  <c r="C14" i="5"/>
  <c r="P13" i="5"/>
  <c r="F13" i="5"/>
  <c r="E13" i="5"/>
  <c r="P12" i="5"/>
  <c r="E12" i="5"/>
  <c r="P11" i="5"/>
  <c r="E11" i="5"/>
  <c r="P10" i="5"/>
  <c r="E10" i="5"/>
  <c r="D10" i="5"/>
  <c r="C10" i="5"/>
  <c r="P9" i="5"/>
  <c r="F9" i="5"/>
  <c r="E9" i="5"/>
  <c r="P8" i="5"/>
  <c r="E8" i="5"/>
  <c r="P7" i="5"/>
  <c r="E7" i="5"/>
  <c r="P6" i="5"/>
  <c r="E6" i="5"/>
  <c r="D6" i="5"/>
  <c r="C6" i="5"/>
  <c r="E1" i="5"/>
  <c r="P109" i="4"/>
  <c r="F109" i="4"/>
  <c r="E109" i="4"/>
  <c r="P108" i="4"/>
  <c r="E108" i="4"/>
  <c r="P107" i="4"/>
  <c r="E107" i="4"/>
  <c r="P106" i="4"/>
  <c r="E106" i="4"/>
  <c r="D106" i="4"/>
  <c r="C106" i="4"/>
  <c r="P105" i="4"/>
  <c r="F105" i="4"/>
  <c r="E105" i="4"/>
  <c r="P104" i="4"/>
  <c r="E104" i="4"/>
  <c r="P103" i="4"/>
  <c r="E103" i="4"/>
  <c r="P102" i="4"/>
  <c r="E102" i="4"/>
  <c r="D102" i="4"/>
  <c r="C102" i="4"/>
  <c r="P101" i="4"/>
  <c r="F101" i="4"/>
  <c r="E101" i="4"/>
  <c r="P100" i="4"/>
  <c r="E100" i="4"/>
  <c r="P99" i="4"/>
  <c r="E99" i="4"/>
  <c r="P98" i="4"/>
  <c r="E98" i="4"/>
  <c r="D98" i="4"/>
  <c r="C98" i="4"/>
  <c r="P97" i="4"/>
  <c r="F97" i="4"/>
  <c r="E97" i="4"/>
  <c r="P96" i="4"/>
  <c r="E96" i="4"/>
  <c r="P95" i="4"/>
  <c r="E95" i="4"/>
  <c r="P94" i="4"/>
  <c r="E94" i="4"/>
  <c r="D94" i="4"/>
  <c r="C94" i="4"/>
  <c r="P93" i="4"/>
  <c r="F93" i="4"/>
  <c r="E93" i="4"/>
  <c r="P92" i="4"/>
  <c r="E92" i="4"/>
  <c r="P91" i="4"/>
  <c r="E91" i="4"/>
  <c r="P90" i="4"/>
  <c r="E90" i="4"/>
  <c r="D90" i="4"/>
  <c r="C90" i="4"/>
  <c r="P89" i="4"/>
  <c r="F89" i="4"/>
  <c r="E89" i="4"/>
  <c r="P88" i="4"/>
  <c r="E88" i="4"/>
  <c r="P87" i="4"/>
  <c r="E87" i="4"/>
  <c r="P86" i="4"/>
  <c r="E86" i="4"/>
  <c r="D86" i="4"/>
  <c r="C86" i="4"/>
  <c r="P85" i="4"/>
  <c r="F85" i="4"/>
  <c r="E85" i="4"/>
  <c r="P84" i="4"/>
  <c r="E84" i="4"/>
  <c r="P83" i="4"/>
  <c r="E83" i="4"/>
  <c r="P82" i="4"/>
  <c r="E82" i="4"/>
  <c r="D82" i="4"/>
  <c r="C82" i="4"/>
  <c r="F77" i="4"/>
  <c r="E77" i="4"/>
  <c r="E76" i="4"/>
  <c r="E75" i="4"/>
  <c r="E74" i="4"/>
  <c r="D74" i="4"/>
  <c r="C74" i="4"/>
  <c r="F73" i="4"/>
  <c r="E73" i="4"/>
  <c r="E72" i="4"/>
  <c r="E71" i="4"/>
  <c r="E70" i="4"/>
  <c r="D70" i="4"/>
  <c r="C70" i="4"/>
  <c r="F69" i="4"/>
  <c r="E69" i="4"/>
  <c r="E68" i="4"/>
  <c r="E67" i="4"/>
  <c r="E66" i="4"/>
  <c r="D66" i="4"/>
  <c r="C66" i="4"/>
  <c r="F65" i="4"/>
  <c r="E65" i="4"/>
  <c r="E64" i="4"/>
  <c r="E63" i="4"/>
  <c r="E62" i="4"/>
  <c r="D62" i="4"/>
  <c r="C62" i="4"/>
  <c r="F61" i="4"/>
  <c r="E61" i="4"/>
  <c r="E60" i="4"/>
  <c r="E59" i="4"/>
  <c r="E58" i="4"/>
  <c r="D58" i="4"/>
  <c r="C58" i="4"/>
  <c r="F57" i="4"/>
  <c r="E57" i="4"/>
  <c r="E56" i="4"/>
  <c r="E55" i="4"/>
  <c r="E54" i="4"/>
  <c r="D54" i="4"/>
  <c r="C54" i="4"/>
  <c r="F53" i="4"/>
  <c r="E53" i="4"/>
  <c r="E52" i="4"/>
  <c r="E51" i="4"/>
  <c r="E50" i="4"/>
  <c r="D50" i="4"/>
  <c r="C50" i="4"/>
  <c r="F49" i="4"/>
  <c r="E49" i="4"/>
  <c r="E48" i="4"/>
  <c r="E47" i="4"/>
  <c r="E46" i="4"/>
  <c r="D46" i="4"/>
  <c r="C46" i="4"/>
  <c r="F45" i="4"/>
  <c r="E45" i="4"/>
  <c r="E44" i="4"/>
  <c r="E43" i="4"/>
  <c r="E42" i="4"/>
  <c r="D42" i="4"/>
  <c r="C42" i="4"/>
  <c r="F41" i="4"/>
  <c r="E41" i="4"/>
  <c r="E40" i="4"/>
  <c r="E39" i="4"/>
  <c r="E38" i="4"/>
  <c r="D38" i="4"/>
  <c r="C38" i="4"/>
  <c r="F37" i="4"/>
  <c r="E37" i="4"/>
  <c r="E36" i="4"/>
  <c r="E35" i="4"/>
  <c r="E34" i="4"/>
  <c r="D34" i="4"/>
  <c r="C34" i="4"/>
  <c r="F33" i="4"/>
  <c r="E33" i="4"/>
  <c r="E32" i="4"/>
  <c r="E31" i="4"/>
  <c r="E30" i="4"/>
  <c r="D30" i="4"/>
  <c r="C30" i="4"/>
  <c r="F29" i="4"/>
  <c r="E29" i="4"/>
  <c r="E28" i="4"/>
  <c r="E27" i="4"/>
  <c r="E26" i="4"/>
  <c r="D26" i="4"/>
  <c r="C26" i="4"/>
  <c r="F25" i="4"/>
  <c r="E25" i="4"/>
  <c r="E24" i="4"/>
  <c r="E23" i="4"/>
  <c r="E22" i="4"/>
  <c r="D22" i="4"/>
  <c r="C22" i="4"/>
  <c r="F21" i="4"/>
  <c r="E21" i="4"/>
  <c r="E20" i="4"/>
  <c r="E19" i="4"/>
  <c r="E18" i="4"/>
  <c r="D18" i="4"/>
  <c r="C18" i="4"/>
  <c r="F17" i="4"/>
  <c r="E17" i="4"/>
  <c r="E16" i="4"/>
  <c r="E15" i="4"/>
  <c r="E14" i="4"/>
  <c r="D14" i="4"/>
  <c r="C14" i="4"/>
  <c r="P13" i="4"/>
  <c r="F13" i="4"/>
  <c r="E13" i="4"/>
  <c r="P12" i="4"/>
  <c r="E12" i="4"/>
  <c r="P11" i="4"/>
  <c r="E11" i="4"/>
  <c r="P10" i="4"/>
  <c r="E10" i="4"/>
  <c r="D10" i="4"/>
  <c r="C10" i="4"/>
  <c r="P9" i="4"/>
  <c r="F9" i="4"/>
  <c r="E9" i="4"/>
  <c r="P8" i="4"/>
  <c r="E8" i="4"/>
  <c r="P7" i="4"/>
  <c r="E7" i="4"/>
  <c r="P6" i="4"/>
  <c r="E6" i="4"/>
  <c r="D6" i="4"/>
  <c r="C6" i="4"/>
  <c r="E1" i="4"/>
  <c r="P109" i="3"/>
  <c r="F109" i="3"/>
  <c r="E109" i="3"/>
  <c r="P108" i="3"/>
  <c r="E108" i="3"/>
  <c r="P107" i="3"/>
  <c r="E107" i="3"/>
  <c r="P106" i="3"/>
  <c r="E106" i="3"/>
  <c r="D106" i="3"/>
  <c r="C106" i="3"/>
  <c r="P105" i="3"/>
  <c r="F105" i="3"/>
  <c r="E105" i="3"/>
  <c r="P104" i="3"/>
  <c r="E104" i="3"/>
  <c r="P103" i="3"/>
  <c r="E103" i="3"/>
  <c r="P102" i="3"/>
  <c r="E102" i="3"/>
  <c r="D102" i="3"/>
  <c r="C102" i="3"/>
  <c r="P101" i="3"/>
  <c r="F101" i="3"/>
  <c r="E101" i="3"/>
  <c r="P100" i="3"/>
  <c r="E100" i="3"/>
  <c r="P99" i="3"/>
  <c r="E99" i="3"/>
  <c r="P98" i="3"/>
  <c r="E98" i="3"/>
  <c r="D98" i="3"/>
  <c r="C98" i="3"/>
  <c r="P97" i="3"/>
  <c r="F97" i="3"/>
  <c r="E97" i="3"/>
  <c r="P96" i="3"/>
  <c r="E96" i="3"/>
  <c r="P95" i="3"/>
  <c r="E95" i="3"/>
  <c r="P94" i="3"/>
  <c r="E94" i="3"/>
  <c r="D94" i="3"/>
  <c r="C94" i="3"/>
  <c r="P93" i="3"/>
  <c r="F93" i="3"/>
  <c r="E93" i="3"/>
  <c r="P92" i="3"/>
  <c r="E92" i="3"/>
  <c r="P91" i="3"/>
  <c r="E91" i="3"/>
  <c r="P90" i="3"/>
  <c r="E90" i="3"/>
  <c r="D90" i="3"/>
  <c r="C90" i="3"/>
  <c r="P89" i="3"/>
  <c r="F89" i="3"/>
  <c r="E89" i="3"/>
  <c r="P88" i="3"/>
  <c r="E88" i="3"/>
  <c r="P87" i="3"/>
  <c r="E87" i="3"/>
  <c r="P86" i="3"/>
  <c r="E86" i="3"/>
  <c r="D86" i="3"/>
  <c r="C86" i="3"/>
  <c r="P85" i="3"/>
  <c r="F85" i="3"/>
  <c r="E85" i="3"/>
  <c r="P84" i="3"/>
  <c r="E84" i="3"/>
  <c r="P83" i="3"/>
  <c r="E83" i="3"/>
  <c r="P82" i="3"/>
  <c r="E82" i="3"/>
  <c r="D82" i="3"/>
  <c r="C82" i="3"/>
  <c r="F81" i="3"/>
  <c r="E81" i="3"/>
  <c r="E80" i="3"/>
  <c r="E79" i="3"/>
  <c r="E78" i="3"/>
  <c r="D78" i="3"/>
  <c r="C78" i="3"/>
  <c r="F77" i="3"/>
  <c r="E77" i="3"/>
  <c r="E76" i="3"/>
  <c r="E75" i="3"/>
  <c r="E74" i="3"/>
  <c r="D74" i="3"/>
  <c r="C74" i="3"/>
  <c r="F69" i="3"/>
  <c r="E69" i="3"/>
  <c r="E68" i="3"/>
  <c r="E67" i="3"/>
  <c r="E66" i="3"/>
  <c r="D66" i="3"/>
  <c r="C66" i="3"/>
  <c r="F65" i="3"/>
  <c r="E65" i="3"/>
  <c r="E64" i="3"/>
  <c r="E63" i="3"/>
  <c r="E62" i="3"/>
  <c r="D62" i="3"/>
  <c r="C62" i="3"/>
  <c r="F61" i="3"/>
  <c r="E61" i="3"/>
  <c r="E60" i="3"/>
  <c r="E59" i="3"/>
  <c r="E58" i="3"/>
  <c r="D58" i="3"/>
  <c r="C58" i="3"/>
  <c r="F57" i="3"/>
  <c r="E57" i="3"/>
  <c r="E56" i="3"/>
  <c r="E55" i="3"/>
  <c r="E54" i="3"/>
  <c r="D54" i="3"/>
  <c r="C54" i="3"/>
  <c r="F53" i="3"/>
  <c r="E53" i="3"/>
  <c r="E52" i="3"/>
  <c r="E51" i="3"/>
  <c r="E50" i="3"/>
  <c r="D50" i="3"/>
  <c r="C50" i="3"/>
  <c r="F49" i="3"/>
  <c r="E49" i="3"/>
  <c r="E48" i="3"/>
  <c r="E47" i="3"/>
  <c r="E46" i="3"/>
  <c r="D46" i="3"/>
  <c r="C46" i="3"/>
  <c r="F45" i="3"/>
  <c r="E45" i="3"/>
  <c r="E44" i="3"/>
  <c r="E43" i="3"/>
  <c r="E42" i="3"/>
  <c r="D42" i="3"/>
  <c r="C42" i="3"/>
  <c r="F41" i="3"/>
  <c r="E41" i="3"/>
  <c r="E40" i="3"/>
  <c r="E39" i="3"/>
  <c r="E38" i="3"/>
  <c r="D38" i="3"/>
  <c r="C38" i="3"/>
  <c r="F37" i="3"/>
  <c r="E37" i="3"/>
  <c r="E36" i="3"/>
  <c r="E35" i="3"/>
  <c r="E34" i="3"/>
  <c r="D34" i="3"/>
  <c r="C34" i="3"/>
  <c r="F33" i="3"/>
  <c r="E33" i="3"/>
  <c r="E32" i="3"/>
  <c r="E31" i="3"/>
  <c r="E30" i="3"/>
  <c r="D30" i="3"/>
  <c r="C30" i="3"/>
  <c r="F29" i="3"/>
  <c r="E29" i="3"/>
  <c r="E28" i="3"/>
  <c r="E27" i="3"/>
  <c r="E26" i="3"/>
  <c r="D26" i="3"/>
  <c r="C26" i="3"/>
  <c r="F25" i="3"/>
  <c r="E25" i="3"/>
  <c r="E24" i="3"/>
  <c r="E23" i="3"/>
  <c r="E22" i="3"/>
  <c r="D22" i="3"/>
  <c r="C22" i="3"/>
  <c r="F21" i="3"/>
  <c r="E21" i="3"/>
  <c r="E20" i="3"/>
  <c r="E19" i="3"/>
  <c r="E18" i="3"/>
  <c r="D18" i="3"/>
  <c r="C18" i="3"/>
  <c r="F17" i="3"/>
  <c r="E17" i="3"/>
  <c r="E16" i="3"/>
  <c r="E15" i="3"/>
  <c r="E14" i="3"/>
  <c r="D14" i="3"/>
  <c r="C14" i="3"/>
  <c r="P13" i="3"/>
  <c r="F13" i="3"/>
  <c r="E13" i="3"/>
  <c r="P12" i="3"/>
  <c r="E12" i="3"/>
  <c r="P11" i="3"/>
  <c r="E11" i="3"/>
  <c r="P10" i="3"/>
  <c r="E10" i="3"/>
  <c r="D10" i="3"/>
  <c r="C10" i="3"/>
  <c r="P9" i="3"/>
  <c r="F9" i="3"/>
  <c r="E9" i="3"/>
  <c r="P8" i="3"/>
  <c r="E8" i="3"/>
  <c r="P7" i="3"/>
  <c r="E7" i="3"/>
  <c r="P6" i="3"/>
  <c r="E6" i="3"/>
  <c r="D6" i="3"/>
  <c r="C6" i="3"/>
  <c r="E1" i="3"/>
  <c r="P109" i="2" l="1"/>
  <c r="F109" i="2"/>
  <c r="E109" i="2"/>
  <c r="P108" i="2"/>
  <c r="E108" i="2"/>
  <c r="P107" i="2"/>
  <c r="E107" i="2"/>
  <c r="P106" i="2"/>
  <c r="E106" i="2"/>
  <c r="D106" i="2"/>
  <c r="C106" i="2"/>
  <c r="P105" i="2"/>
  <c r="F105" i="2"/>
  <c r="E105" i="2"/>
  <c r="P104" i="2"/>
  <c r="E104" i="2"/>
  <c r="P103" i="2"/>
  <c r="E103" i="2"/>
  <c r="P102" i="2"/>
  <c r="E102" i="2"/>
  <c r="D102" i="2"/>
  <c r="C102" i="2"/>
  <c r="P101" i="2"/>
  <c r="F101" i="2"/>
  <c r="E101" i="2"/>
  <c r="P100" i="2"/>
  <c r="E100" i="2"/>
  <c r="P99" i="2"/>
  <c r="E99" i="2"/>
  <c r="P98" i="2"/>
  <c r="E98" i="2"/>
  <c r="D98" i="2"/>
  <c r="C98" i="2"/>
  <c r="P97" i="2"/>
  <c r="F97" i="2"/>
  <c r="E97" i="2"/>
  <c r="P96" i="2"/>
  <c r="E96" i="2"/>
  <c r="P95" i="2"/>
  <c r="E95" i="2"/>
  <c r="P94" i="2"/>
  <c r="E94" i="2"/>
  <c r="D94" i="2"/>
  <c r="C94" i="2"/>
  <c r="P93" i="2"/>
  <c r="F93" i="2"/>
  <c r="E93" i="2"/>
  <c r="P92" i="2"/>
  <c r="E92" i="2"/>
  <c r="P91" i="2"/>
  <c r="E91" i="2"/>
  <c r="P90" i="2"/>
  <c r="E90" i="2"/>
  <c r="D90" i="2"/>
  <c r="C90" i="2"/>
  <c r="P89" i="2"/>
  <c r="F89" i="2"/>
  <c r="E89" i="2"/>
  <c r="P88" i="2"/>
  <c r="E88" i="2"/>
  <c r="P87" i="2"/>
  <c r="E87" i="2"/>
  <c r="P86" i="2"/>
  <c r="E86" i="2"/>
  <c r="D86" i="2"/>
  <c r="C86" i="2"/>
  <c r="P85" i="2"/>
  <c r="F85" i="2"/>
  <c r="E85" i="2"/>
  <c r="P84" i="2"/>
  <c r="E84" i="2"/>
  <c r="P83" i="2"/>
  <c r="E83" i="2"/>
  <c r="P82" i="2"/>
  <c r="E82" i="2"/>
  <c r="D82" i="2"/>
  <c r="C82" i="2"/>
  <c r="F81" i="2"/>
  <c r="E81" i="2"/>
  <c r="E80" i="2"/>
  <c r="E79" i="2"/>
  <c r="E78" i="2"/>
  <c r="D78" i="2"/>
  <c r="C78" i="2"/>
  <c r="F77" i="2"/>
  <c r="E77" i="2"/>
  <c r="E76" i="2"/>
  <c r="E75" i="2"/>
  <c r="E74" i="2"/>
  <c r="D74" i="2"/>
  <c r="C74" i="2"/>
  <c r="F73" i="2"/>
  <c r="E73" i="2"/>
  <c r="E72" i="2"/>
  <c r="E71" i="2"/>
  <c r="E70" i="2"/>
  <c r="D70" i="2"/>
  <c r="C70" i="2"/>
  <c r="F69" i="2"/>
  <c r="E69" i="2"/>
  <c r="E68" i="2"/>
  <c r="E67" i="2"/>
  <c r="E66" i="2"/>
  <c r="D66" i="2"/>
  <c r="C66" i="2"/>
  <c r="F61" i="2"/>
  <c r="E61" i="2"/>
  <c r="E60" i="2"/>
  <c r="E59" i="2"/>
  <c r="E58" i="2"/>
  <c r="D58" i="2"/>
  <c r="C58" i="2"/>
  <c r="F57" i="2"/>
  <c r="E57" i="2"/>
  <c r="E56" i="2"/>
  <c r="E55" i="2"/>
  <c r="E54" i="2"/>
  <c r="D54" i="2"/>
  <c r="C54" i="2"/>
  <c r="F53" i="2"/>
  <c r="E53" i="2"/>
  <c r="E52" i="2"/>
  <c r="E51" i="2"/>
  <c r="E50" i="2"/>
  <c r="D50" i="2"/>
  <c r="C50" i="2"/>
  <c r="F49" i="2"/>
  <c r="E49" i="2"/>
  <c r="E48" i="2"/>
  <c r="E47" i="2"/>
  <c r="E46" i="2"/>
  <c r="D46" i="2"/>
  <c r="C46" i="2"/>
  <c r="F45" i="2"/>
  <c r="E45" i="2"/>
  <c r="E44" i="2"/>
  <c r="E43" i="2"/>
  <c r="E42" i="2"/>
  <c r="D42" i="2"/>
  <c r="C42" i="2"/>
  <c r="F41" i="2"/>
  <c r="E41" i="2"/>
  <c r="E40" i="2"/>
  <c r="E39" i="2"/>
  <c r="E38" i="2"/>
  <c r="D38" i="2"/>
  <c r="C38" i="2"/>
  <c r="F37" i="2"/>
  <c r="E37" i="2"/>
  <c r="E36" i="2"/>
  <c r="E35" i="2"/>
  <c r="E34" i="2"/>
  <c r="D34" i="2"/>
  <c r="C34" i="2"/>
  <c r="F33" i="2"/>
  <c r="E33" i="2"/>
  <c r="E32" i="2"/>
  <c r="E31" i="2"/>
  <c r="E30" i="2"/>
  <c r="D30" i="2"/>
  <c r="C30" i="2"/>
  <c r="F29" i="2"/>
  <c r="E29" i="2"/>
  <c r="E28" i="2"/>
  <c r="E27" i="2"/>
  <c r="E26" i="2"/>
  <c r="D26" i="2"/>
  <c r="C26" i="2"/>
  <c r="F25" i="2"/>
  <c r="E25" i="2"/>
  <c r="E24" i="2"/>
  <c r="E23" i="2"/>
  <c r="E22" i="2"/>
  <c r="D22" i="2"/>
  <c r="C22" i="2"/>
  <c r="F21" i="2"/>
  <c r="E21" i="2"/>
  <c r="E20" i="2"/>
  <c r="E19" i="2"/>
  <c r="E18" i="2"/>
  <c r="D18" i="2"/>
  <c r="C18" i="2"/>
  <c r="F17" i="2"/>
  <c r="E17" i="2"/>
  <c r="E16" i="2"/>
  <c r="E15" i="2"/>
  <c r="E14" i="2"/>
  <c r="D14" i="2"/>
  <c r="C14" i="2"/>
  <c r="P13" i="2"/>
  <c r="F13" i="2"/>
  <c r="E13" i="2"/>
  <c r="P12" i="2"/>
  <c r="E12" i="2"/>
  <c r="P11" i="2"/>
  <c r="E11" i="2"/>
  <c r="P10" i="2"/>
  <c r="E10" i="2"/>
  <c r="D10" i="2"/>
  <c r="C10" i="2"/>
  <c r="P9" i="2"/>
  <c r="F9" i="2"/>
  <c r="E9" i="2"/>
  <c r="P8" i="2"/>
  <c r="E8" i="2"/>
  <c r="P7" i="2"/>
  <c r="E7" i="2"/>
  <c r="P6" i="2"/>
  <c r="E6" i="2"/>
  <c r="D6" i="2"/>
  <c r="C6" i="2"/>
  <c r="E1" i="2"/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F81" i="1"/>
  <c r="E81" i="1"/>
  <c r="E80" i="1"/>
  <c r="E79" i="1"/>
  <c r="E78" i="1"/>
  <c r="D78" i="1"/>
  <c r="C78" i="1"/>
  <c r="F77" i="1"/>
  <c r="E77" i="1"/>
  <c r="E76" i="1"/>
  <c r="E75" i="1"/>
  <c r="E74" i="1"/>
  <c r="D74" i="1"/>
  <c r="C74" i="1"/>
  <c r="F73" i="1"/>
  <c r="E73" i="1"/>
  <c r="E72" i="1"/>
  <c r="E71" i="1"/>
  <c r="E70" i="1"/>
  <c r="D70" i="1"/>
  <c r="C70" i="1"/>
  <c r="F69" i="1"/>
  <c r="E69" i="1"/>
  <c r="E68" i="1"/>
  <c r="E67" i="1"/>
  <c r="E66" i="1"/>
  <c r="D66" i="1"/>
  <c r="C66" i="1"/>
  <c r="F65" i="1"/>
  <c r="E65" i="1"/>
  <c r="E64" i="1"/>
  <c r="E63" i="1"/>
  <c r="E62" i="1"/>
  <c r="D62" i="1"/>
  <c r="C62" i="1"/>
  <c r="F61" i="1"/>
  <c r="E61" i="1"/>
  <c r="E60" i="1"/>
  <c r="E59" i="1"/>
  <c r="E58" i="1"/>
  <c r="D58" i="1"/>
  <c r="C58" i="1"/>
  <c r="F57" i="1"/>
  <c r="E57" i="1"/>
  <c r="E56" i="1"/>
  <c r="E55" i="1"/>
  <c r="E54" i="1"/>
  <c r="D54" i="1"/>
  <c r="C54" i="1"/>
  <c r="F53" i="1"/>
  <c r="E53" i="1"/>
  <c r="E52" i="1"/>
  <c r="E51" i="1"/>
  <c r="E50" i="1"/>
  <c r="D50" i="1"/>
  <c r="C50" i="1"/>
  <c r="F49" i="1"/>
  <c r="E49" i="1"/>
  <c r="E48" i="1"/>
  <c r="E47" i="1"/>
  <c r="E46" i="1"/>
  <c r="D46" i="1"/>
  <c r="C46" i="1"/>
  <c r="F45" i="1"/>
  <c r="E45" i="1"/>
  <c r="E44" i="1"/>
  <c r="E43" i="1"/>
  <c r="E42" i="1"/>
  <c r="D42" i="1"/>
  <c r="C42" i="1"/>
  <c r="F41" i="1"/>
  <c r="E41" i="1"/>
  <c r="E40" i="1"/>
  <c r="E39" i="1"/>
  <c r="E38" i="1"/>
  <c r="D38" i="1"/>
  <c r="C38" i="1"/>
  <c r="F37" i="1"/>
  <c r="E37" i="1"/>
  <c r="E36" i="1"/>
  <c r="E35" i="1"/>
  <c r="E34" i="1"/>
  <c r="D34" i="1"/>
  <c r="C34" i="1"/>
  <c r="F33" i="1"/>
  <c r="E33" i="1"/>
  <c r="E32" i="1"/>
  <c r="E31" i="1"/>
  <c r="E30" i="1"/>
  <c r="D30" i="1"/>
  <c r="C30" i="1"/>
  <c r="F29" i="1"/>
  <c r="E29" i="1"/>
  <c r="E28" i="1"/>
  <c r="E27" i="1"/>
  <c r="E26" i="1"/>
  <c r="D26" i="1"/>
  <c r="C26" i="1"/>
  <c r="F25" i="1"/>
  <c r="E25" i="1"/>
  <c r="E24" i="1"/>
  <c r="E23" i="1"/>
  <c r="E22" i="1"/>
  <c r="D22" i="1"/>
  <c r="C22" i="1"/>
  <c r="F21" i="1"/>
  <c r="E21" i="1"/>
  <c r="E20" i="1"/>
  <c r="E19" i="1"/>
  <c r="E18" i="1"/>
  <c r="D18" i="1"/>
  <c r="C18" i="1"/>
  <c r="F17" i="1"/>
  <c r="E17" i="1"/>
  <c r="E16" i="1"/>
  <c r="E15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E1" i="1"/>
  <c r="A6" i="5" l="1"/>
  <c r="A6" i="3" l="1"/>
  <c r="A6" i="4"/>
  <c r="A6" i="1"/>
  <c r="A6" i="2"/>
  <c r="A14" i="5" l="1"/>
  <c r="A14" i="3" l="1"/>
  <c r="A14" i="4"/>
  <c r="A14" i="1"/>
  <c r="A14" i="2"/>
  <c r="A106" i="5" l="1"/>
  <c r="A106" i="3" l="1"/>
  <c r="A106" i="4"/>
  <c r="A106" i="1"/>
  <c r="A106" i="2"/>
  <c r="A18" i="5" l="1"/>
  <c r="A18" i="3" l="1"/>
  <c r="A18" i="4"/>
  <c r="A18" i="1"/>
  <c r="A18" i="2"/>
  <c r="A22" i="5" l="1"/>
  <c r="A22" i="3" l="1"/>
  <c r="A22" i="4"/>
  <c r="A22" i="1"/>
  <c r="A22" i="2"/>
  <c r="A26" i="5" l="1"/>
  <c r="A26" i="3" l="1"/>
  <c r="A26" i="4"/>
  <c r="A26" i="1"/>
  <c r="A26" i="2"/>
  <c r="A30" i="5" l="1"/>
  <c r="A30" i="3" l="1"/>
  <c r="A30" i="4"/>
  <c r="A30" i="1"/>
  <c r="A30" i="2"/>
  <c r="A34" i="5" l="1"/>
  <c r="A34" i="3" l="1"/>
  <c r="A34" i="4"/>
  <c r="A34" i="1"/>
  <c r="A34" i="2"/>
  <c r="A38" i="5" l="1"/>
  <c r="A38" i="3" l="1"/>
  <c r="A38" i="4"/>
  <c r="A38" i="1"/>
  <c r="A38" i="2"/>
  <c r="A42" i="5" l="1"/>
  <c r="A42" i="3" l="1"/>
  <c r="A42" i="4"/>
  <c r="A42" i="1"/>
  <c r="A42" i="2"/>
  <c r="A46" i="5" l="1"/>
  <c r="A46" i="3" l="1"/>
  <c r="A46" i="4"/>
  <c r="A46" i="1"/>
  <c r="A46" i="2"/>
  <c r="A50" i="5" l="1"/>
  <c r="A50" i="3" l="1"/>
  <c r="A50" i="4"/>
  <c r="A50" i="1"/>
  <c r="A50" i="2"/>
  <c r="A54" i="5" l="1"/>
  <c r="A54" i="3" l="1"/>
  <c r="A54" i="4"/>
  <c r="A54" i="1"/>
  <c r="A54" i="2"/>
  <c r="A58" i="5" l="1"/>
  <c r="A58" i="3" l="1"/>
  <c r="A58" i="4"/>
  <c r="A58" i="1"/>
  <c r="A58" i="2"/>
  <c r="A62" i="5" l="1"/>
  <c r="A62" i="3" l="1"/>
  <c r="A62" i="4"/>
  <c r="A62" i="1"/>
  <c r="A62" i="2"/>
  <c r="A66" i="5" l="1"/>
  <c r="A66" i="3" l="1"/>
  <c r="A66" i="4"/>
  <c r="A66" i="1"/>
  <c r="A66" i="2"/>
  <c r="A70" i="5" l="1"/>
  <c r="A70" i="3" l="1"/>
  <c r="A70" i="4"/>
  <c r="A70" i="1"/>
  <c r="A70" i="2"/>
  <c r="A74" i="5" l="1"/>
  <c r="A74" i="3" l="1"/>
  <c r="A74" i="4"/>
  <c r="A74" i="1"/>
  <c r="A74" i="2"/>
  <c r="A78" i="5" l="1"/>
  <c r="A78" i="3" l="1"/>
  <c r="A78" i="4"/>
  <c r="A78" i="1"/>
  <c r="A78" i="2"/>
  <c r="A82" i="5" l="1"/>
  <c r="A82" i="3" l="1"/>
  <c r="A82" i="4"/>
  <c r="A82" i="1"/>
  <c r="A82" i="2"/>
  <c r="A86" i="5" l="1"/>
  <c r="A86" i="3" l="1"/>
  <c r="A86" i="4"/>
  <c r="A86" i="1"/>
  <c r="A86" i="2"/>
  <c r="A90" i="5" l="1"/>
  <c r="A90" i="3" l="1"/>
  <c r="A90" i="4"/>
  <c r="A90" i="1"/>
  <c r="A90" i="2"/>
  <c r="A94" i="5" l="1"/>
  <c r="A94" i="3" l="1"/>
  <c r="A94" i="4"/>
  <c r="A94" i="1"/>
  <c r="A94" i="2"/>
  <c r="A98" i="5" l="1"/>
  <c r="A98" i="3" l="1"/>
  <c r="A98" i="4"/>
  <c r="A98" i="1"/>
  <c r="A98" i="2"/>
  <c r="A102" i="5" l="1"/>
  <c r="A102" i="3" l="1"/>
  <c r="A102" i="4"/>
  <c r="A102" i="1"/>
  <c r="A102" i="2"/>
</calcChain>
</file>

<file path=xl/sharedStrings.xml><?xml version="1.0" encoding="utf-8"?>
<sst xmlns="http://schemas.openxmlformats.org/spreadsheetml/2006/main" count="2711" uniqueCount="174">
  <si>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</si>
  <si>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小学校</t>
    <rPh sb="0" eb="3">
      <t>ショウガッコウ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</si>
  <si>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</si>
  <si>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</si>
  <si>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</si>
  <si>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</si>
  <si>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8"/>
  </si>
  <si>
    <t>体の調子を整える</t>
    <rPh sb="0" eb="1">
      <t>カラダ</t>
    </rPh>
    <rPh sb="2" eb="4">
      <t>チョウシ</t>
    </rPh>
    <rPh sb="5" eb="6">
      <t>トトノ</t>
    </rPh>
    <phoneticPr fontId="8"/>
  </si>
  <si>
    <t>熱や力になる</t>
    <rPh sb="0" eb="1">
      <t>ネツ</t>
    </rPh>
    <rPh sb="2" eb="3">
      <t>チカラ</t>
    </rPh>
    <phoneticPr fontId="8"/>
  </si>
  <si>
    <t>エネルギー</t>
    <phoneticPr fontId="3"/>
  </si>
  <si>
    <t>●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</si>
  <si>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</si>
  <si>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</si>
  <si>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</si>
  <si>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</si>
  <si>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</si>
  <si>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</si>
  <si>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</si>
  <si>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</si>
  <si>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</si>
  <si>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</si>
  <si>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</si>
  <si>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</si>
  <si>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</si>
  <si>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火</t>
    <rPh sb="0" eb="1">
      <t>カ</t>
    </rPh>
    <phoneticPr fontId="3"/>
  </si>
  <si>
    <t>水</t>
    <rPh sb="0" eb="1">
      <t>スイ</t>
    </rPh>
    <phoneticPr fontId="3"/>
  </si>
  <si>
    <t>牛乳</t>
  </si>
  <si>
    <t>ロースハム　　</t>
  </si>
  <si>
    <t>たまねぎ</t>
  </si>
  <si>
    <t>きゅうり</t>
  </si>
  <si>
    <t>こまつな</t>
  </si>
  <si>
    <t>白飯</t>
  </si>
  <si>
    <t>フルーツクレープ</t>
  </si>
  <si>
    <t>豚肉</t>
  </si>
  <si>
    <t>うすあげ</t>
  </si>
  <si>
    <t>にんじん</t>
  </si>
  <si>
    <t>黄ピーマン</t>
  </si>
  <si>
    <t>パン粉</t>
  </si>
  <si>
    <t>牛肉</t>
  </si>
  <si>
    <t>みそ</t>
  </si>
  <si>
    <t>ブロッコリー</t>
  </si>
  <si>
    <t>だいこん</t>
  </si>
  <si>
    <t>三温糖</t>
  </si>
  <si>
    <t>鶏卵</t>
  </si>
  <si>
    <t>大豆ペースト</t>
  </si>
  <si>
    <t>キャベツ</t>
  </si>
  <si>
    <t>えのきたけ</t>
  </si>
  <si>
    <t>オリーブ油</t>
  </si>
  <si>
    <t>木</t>
    <rPh sb="0" eb="1">
      <t>モク</t>
    </rPh>
    <phoneticPr fontId="3"/>
  </si>
  <si>
    <t>かつおぶし</t>
  </si>
  <si>
    <t>鮭</t>
  </si>
  <si>
    <t>パセリ</t>
  </si>
  <si>
    <t>ごぼう</t>
  </si>
  <si>
    <t>片栗粉</t>
  </si>
  <si>
    <t>ごま</t>
  </si>
  <si>
    <t>あつあげ</t>
  </si>
  <si>
    <t>菜の花</t>
  </si>
  <si>
    <t>ねぎ</t>
  </si>
  <si>
    <t>マヨネーズ</t>
  </si>
  <si>
    <t>じゃがいも</t>
  </si>
  <si>
    <t>ｇ</t>
    <phoneticPr fontId="3"/>
  </si>
  <si>
    <t>●</t>
    <phoneticPr fontId="3"/>
  </si>
  <si>
    <t>炒り卵</t>
  </si>
  <si>
    <t>こんにゃく</t>
  </si>
  <si>
    <t>金</t>
    <rPh sb="0" eb="1">
      <t>キン</t>
    </rPh>
    <phoneticPr fontId="3"/>
  </si>
  <si>
    <t>鶏肉</t>
  </si>
  <si>
    <t>えだまめ</t>
  </si>
  <si>
    <t>桜すし飯</t>
  </si>
  <si>
    <t>サラダ油</t>
  </si>
  <si>
    <t>ふかし</t>
  </si>
  <si>
    <t>干ししいたけ</t>
  </si>
  <si>
    <t>●</t>
    <phoneticPr fontId="3"/>
  </si>
  <si>
    <t>かまぼこ</t>
  </si>
  <si>
    <t>絹ごし豆腐</t>
  </si>
  <si>
    <t>たけのこ</t>
  </si>
  <si>
    <t>しょうが</t>
  </si>
  <si>
    <t>ｇ</t>
    <phoneticPr fontId="3"/>
  </si>
  <si>
    <t>ヨーグルト</t>
  </si>
  <si>
    <t>れんこん</t>
  </si>
  <si>
    <t>さやいんげん</t>
  </si>
  <si>
    <t>大豆油</t>
    <phoneticPr fontId="3"/>
  </si>
  <si>
    <t>●</t>
    <phoneticPr fontId="3"/>
  </si>
  <si>
    <t>いか</t>
  </si>
  <si>
    <t>にんにく</t>
  </si>
  <si>
    <t>ごま油</t>
  </si>
  <si>
    <t>ギョウザ</t>
  </si>
  <si>
    <t>えび</t>
  </si>
  <si>
    <t>もやし</t>
  </si>
  <si>
    <t>大豆油</t>
  </si>
  <si>
    <t>●</t>
    <phoneticPr fontId="3"/>
  </si>
  <si>
    <t>糸かまぼこ</t>
  </si>
  <si>
    <t>あさりむき身</t>
  </si>
  <si>
    <t>うずら卵</t>
  </si>
  <si>
    <t>Kcal</t>
    <phoneticPr fontId="3"/>
  </si>
  <si>
    <t>スナップえんどう</t>
  </si>
  <si>
    <t>米粉</t>
  </si>
  <si>
    <t>ｇ</t>
    <phoneticPr fontId="3"/>
  </si>
  <si>
    <t>チーズ</t>
  </si>
  <si>
    <t>コーン</t>
  </si>
  <si>
    <t>ウインナー</t>
  </si>
  <si>
    <t>エリンギ</t>
  </si>
  <si>
    <t>しめじ</t>
  </si>
  <si>
    <t>ケチャップライス</t>
  </si>
  <si>
    <t>小麦粉</t>
  </si>
  <si>
    <t>Kcal</t>
    <phoneticPr fontId="3"/>
  </si>
  <si>
    <t>ベーコン</t>
  </si>
  <si>
    <t>バター</t>
  </si>
  <si>
    <t>ｇ</t>
    <phoneticPr fontId="3"/>
  </si>
  <si>
    <t>●</t>
    <phoneticPr fontId="3"/>
  </si>
  <si>
    <t>マッシュルーム</t>
  </si>
  <si>
    <t>青ピーマン</t>
  </si>
  <si>
    <t>マカロニ</t>
  </si>
  <si>
    <t>Kcal</t>
    <phoneticPr fontId="3"/>
  </si>
  <si>
    <t>さば</t>
  </si>
  <si>
    <t>ゆかり粉</t>
  </si>
  <si>
    <t>ｇ</t>
    <phoneticPr fontId="3"/>
  </si>
  <si>
    <t>油麩</t>
  </si>
  <si>
    <t>しいたけ</t>
  </si>
  <si>
    <t>なす</t>
  </si>
  <si>
    <t>トマト水煮</t>
  </si>
  <si>
    <t>赤ピーマン</t>
  </si>
  <si>
    <t>食パン</t>
  </si>
  <si>
    <t>ひよこ豆</t>
  </si>
  <si>
    <t>Kcal</t>
    <phoneticPr fontId="3"/>
  </si>
  <si>
    <t>レモン</t>
  </si>
  <si>
    <t>ジャム</t>
  </si>
  <si>
    <t>生クリーム</t>
  </si>
  <si>
    <t>チンゲンサイ</t>
  </si>
  <si>
    <t>焼きかまぼこ</t>
  </si>
  <si>
    <t>うどん</t>
  </si>
  <si>
    <t>しらたき</t>
  </si>
  <si>
    <t>まぐろフレーク</t>
  </si>
  <si>
    <t>生姜</t>
  </si>
  <si>
    <t>四方はべん</t>
  </si>
  <si>
    <t>青のり粉</t>
  </si>
  <si>
    <t>切り干し大根</t>
  </si>
  <si>
    <t>昆布</t>
  </si>
  <si>
    <t>白玉粉</t>
  </si>
  <si>
    <t>さつまあげ</t>
  </si>
  <si>
    <t>ハタハタ</t>
  </si>
  <si>
    <t>大豆</t>
  </si>
  <si>
    <t>コーンフレーク</t>
  </si>
  <si>
    <t>白いんげん豆</t>
  </si>
  <si>
    <t>バナナ</t>
  </si>
  <si>
    <t>むぎ飯</t>
  </si>
  <si>
    <t>みかん缶</t>
  </si>
  <si>
    <t>カレールウ</t>
  </si>
  <si>
    <t>黄桃缶</t>
  </si>
  <si>
    <t>角切りゼリー</t>
  </si>
  <si>
    <t>パイン缶</t>
  </si>
  <si>
    <t>木綿豆腐</t>
  </si>
  <si>
    <t>さくら麦飯</t>
  </si>
  <si>
    <t>パイ</t>
  </si>
  <si>
    <t>チョコクリーム</t>
  </si>
  <si>
    <t>ほうれんそう</t>
  </si>
  <si>
    <t>水餃子</t>
  </si>
  <si>
    <t>緑豆春雨</t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</si>
  <si>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</si>
  <si>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</si>
  <si>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</si>
  <si>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</si>
  <si>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菅原小学校</t>
    <rPh sb="0" eb="2">
      <t>スガハラ</t>
    </rPh>
    <rPh sb="2" eb="5">
      <t>ショウガッコウ</t>
    </rPh>
    <phoneticPr fontId="3"/>
  </si>
  <si>
    <t>野々市小学校、富陽小学校</t>
    <rPh sb="0" eb="3">
      <t>ノノイチ</t>
    </rPh>
    <rPh sb="3" eb="6">
      <t>ショウガッコウ</t>
    </rPh>
    <rPh sb="7" eb="8">
      <t>フ</t>
    </rPh>
    <rPh sb="8" eb="9">
      <t>ヨウ</t>
    </rPh>
    <rPh sb="9" eb="12">
      <t>ショウガッコウ</t>
    </rPh>
    <phoneticPr fontId="3"/>
  </si>
  <si>
    <t>進級祝い献立</t>
  </si>
  <si>
    <t xml:space="preserve"> </t>
  </si>
  <si>
    <t>お花見献立</t>
  </si>
  <si>
    <t>1年生給食開始</t>
    <phoneticPr fontId="3"/>
  </si>
  <si>
    <t>オリンピック開催地献立（アテネ）</t>
    <phoneticPr fontId="3"/>
  </si>
  <si>
    <t>御園小学校</t>
    <rPh sb="0" eb="2">
      <t>ミソノ</t>
    </rPh>
    <rPh sb="2" eb="5">
      <t>ショウガッコウ</t>
    </rPh>
    <phoneticPr fontId="3"/>
  </si>
  <si>
    <t>館野小学校</t>
    <rPh sb="0" eb="1">
      <t>タチ</t>
    </rPh>
    <rPh sb="1" eb="2">
      <t>ノ</t>
    </rPh>
    <rPh sb="2" eb="5">
      <t>ショウガッコウ</t>
    </rPh>
    <phoneticPr fontId="3"/>
  </si>
  <si>
    <t>ロースハム</t>
    <phoneticPr fontId="3"/>
  </si>
  <si>
    <t>ロースハム</t>
    <phoneticPr fontId="3"/>
  </si>
  <si>
    <t>ロースハム</t>
    <phoneticPr fontId="3"/>
  </si>
  <si>
    <t>ロースハム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</si>
</sst>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0" fontId="10" fillId="0" borderId="3" xfId="0" applyFont="1" applyFill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38" fontId="7" fillId="0" borderId="16" xfId="1" applyFont="1" applyFill="1" applyBorder="1" applyAlignment="1" applyProtection="1">
      <alignment horizontal="center" vertical="center" shrinkToFit="1"/>
      <protection hidden="1"/>
    </xf>
    <xf numFmtId="38" fontId="7" fillId="0" borderId="17" xfId="1" applyFont="1" applyFill="1" applyBorder="1" applyAlignment="1" applyProtection="1">
      <alignment horizontal="left" vertical="center" shrinkToFit="1"/>
      <protection hidden="1"/>
    </xf>
    <xf numFmtId="0" fontId="10" fillId="0" borderId="1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11" xfId="0" applyFont="1" applyFill="1" applyBorder="1" applyAlignment="1" applyProtection="1">
      <alignment vertical="center" shrinkToFit="1"/>
      <protection locked="0"/>
    </xf>
    <xf numFmtId="176" fontId="7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0" fillId="0" borderId="11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hidden="1"/>
    </xf>
    <xf numFmtId="38" fontId="7" fillId="0" borderId="16" xfId="1" applyFont="1" applyFill="1" applyBorder="1" applyAlignment="1" applyProtection="1">
      <alignment horizontal="center" vertical="center" shrinkToFit="1"/>
      <protection hidden="1"/>
    </xf>
    <xf numFmtId="0" fontId="6" fillId="0" borderId="13" xfId="0" applyFont="1" applyFill="1" applyBorder="1" applyAlignment="1" applyProtection="1">
      <alignment horizontal="left" vertical="center" shrinkToFit="1"/>
      <protection hidden="1"/>
    </xf>
    <xf numFmtId="0" fontId="6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13" xfId="0" applyFont="1" applyFill="1" applyBorder="1" applyAlignment="1" applyProtection="1">
      <alignment vertical="center" shrinkToFit="1"/>
      <protection locked="0"/>
    </xf>
    <xf numFmtId="0" fontId="10" fillId="0" borderId="15" xfId="0" applyFont="1" applyFill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14" xfId="0" applyFont="1" applyFill="1" applyBorder="1" applyAlignment="1" applyProtection="1">
      <alignment vertical="center" shrinkToFit="1"/>
      <protection locked="0"/>
    </xf>
    <xf numFmtId="0" fontId="10" fillId="0" borderId="14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vertical="center" shrinkToFit="1"/>
      <protection locked="0"/>
    </xf>
    <xf numFmtId="0" fontId="10" fillId="0" borderId="13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11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textRotation="255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right" vertical="center" shrinkToFit="1"/>
      <protection hidden="1"/>
    </xf>
    <xf numFmtId="0" fontId="14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hidden="1"/>
    </xf>
    <xf numFmtId="0" fontId="18" fillId="0" borderId="0" xfId="0" applyFont="1" applyProtection="1">
      <alignment vertical="center"/>
      <protection hidden="1"/>
    </xf>
    <xf numFmtId="0" fontId="21" fillId="0" borderId="3" xfId="0" applyFont="1" applyFill="1" applyBorder="1" applyAlignment="1" applyProtection="1">
      <alignment vertical="center" shrinkToFit="1"/>
      <protection locked="0"/>
    </xf>
    <xf numFmtId="38" fontId="18" fillId="0" borderId="3" xfId="1" applyFont="1" applyFill="1" applyBorder="1" applyAlignment="1" applyProtection="1">
      <alignment horizontal="center" vertical="center" shrinkToFit="1"/>
      <protection hidden="1"/>
    </xf>
    <xf numFmtId="38" fontId="18" fillId="0" borderId="4" xfId="1" applyFont="1" applyFill="1" applyBorder="1" applyAlignment="1" applyProtection="1">
      <alignment horizontal="left" vertical="center" shrinkToFit="1"/>
      <protection hidden="1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38" fontId="18" fillId="0" borderId="0" xfId="1" applyFont="1" applyFill="1" applyBorder="1" applyAlignment="1" applyProtection="1">
      <alignment horizontal="center" vertical="center" shrinkToFit="1"/>
      <protection hidden="1"/>
    </xf>
    <xf numFmtId="176" fontId="18" fillId="0" borderId="11" xfId="1" applyNumberFormat="1" applyFont="1" applyFill="1" applyBorder="1" applyAlignment="1" applyProtection="1">
      <alignment horizontal="left" vertical="center" shrinkToFit="1"/>
      <protection hidden="1"/>
    </xf>
    <xf numFmtId="0" fontId="17" fillId="0" borderId="15" xfId="0" applyFont="1" applyFill="1" applyBorder="1" applyAlignment="1" applyProtection="1">
      <alignment horizontal="left" vertical="center" shrinkToFit="1"/>
      <protection hidden="1"/>
    </xf>
    <xf numFmtId="0" fontId="21" fillId="0" borderId="15" xfId="0" applyFont="1" applyFill="1" applyBorder="1" applyAlignment="1" applyProtection="1">
      <alignment vertical="center" shrinkToFit="1"/>
      <protection locked="0"/>
    </xf>
    <xf numFmtId="0" fontId="21" fillId="0" borderId="15" xfId="0" applyFont="1" applyBorder="1" applyAlignment="1" applyProtection="1">
      <alignment vertical="center" shrinkToFit="1"/>
      <protection locked="0"/>
    </xf>
    <xf numFmtId="0" fontId="21" fillId="0" borderId="2" xfId="0" applyFont="1" applyFill="1" applyBorder="1" applyAlignment="1" applyProtection="1">
      <alignment vertical="center" shrinkToFit="1"/>
      <protection locked="0"/>
    </xf>
    <xf numFmtId="0" fontId="21" fillId="0" borderId="4" xfId="0" applyFont="1" applyBorder="1" applyAlignment="1" applyProtection="1">
      <alignment vertical="center" shrinkToFit="1"/>
      <protection locked="0"/>
    </xf>
    <xf numFmtId="0" fontId="21" fillId="0" borderId="4" xfId="0" applyFont="1" applyFill="1" applyBorder="1" applyAlignment="1" applyProtection="1">
      <alignment vertical="center" shrinkToFit="1"/>
      <protection locked="0"/>
    </xf>
    <xf numFmtId="38" fontId="18" fillId="0" borderId="16" xfId="1" applyFont="1" applyFill="1" applyBorder="1" applyAlignment="1" applyProtection="1">
      <alignment horizontal="center" vertical="center" shrinkToFit="1"/>
      <protection hidden="1"/>
    </xf>
    <xf numFmtId="38" fontId="18" fillId="0" borderId="17" xfId="1" applyFont="1" applyFill="1" applyBorder="1" applyAlignment="1" applyProtection="1">
      <alignment horizontal="left" vertical="center" shrinkToFit="1"/>
      <protection hidden="1"/>
    </xf>
    <xf numFmtId="0" fontId="21" fillId="0" borderId="10" xfId="0" applyFont="1" applyFill="1" applyBorder="1" applyAlignment="1" applyProtection="1">
      <alignment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21" fillId="0" borderId="11" xfId="0" applyFont="1" applyFill="1" applyBorder="1" applyAlignment="1" applyProtection="1">
      <alignment vertical="center" shrinkToFit="1"/>
      <protection locked="0"/>
    </xf>
    <xf numFmtId="176" fontId="18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7" fillId="0" borderId="13" xfId="0" applyFont="1" applyFill="1" applyBorder="1" applyAlignment="1" applyProtection="1">
      <alignment horizontal="left" vertical="center" shrinkToFit="1"/>
      <protection hidden="1"/>
    </xf>
    <xf numFmtId="0" fontId="17" fillId="0" borderId="14" xfId="0" applyFont="1" applyFill="1" applyBorder="1" applyAlignment="1" applyProtection="1">
      <alignment horizontal="left" vertical="center" shrinkToFit="1"/>
      <protection hidden="1"/>
    </xf>
    <xf numFmtId="0" fontId="21" fillId="0" borderId="13" xfId="0" applyFont="1" applyFill="1" applyBorder="1" applyAlignment="1" applyProtection="1">
      <alignment vertical="center" shrinkToFit="1"/>
      <protection locked="0"/>
    </xf>
    <xf numFmtId="0" fontId="21" fillId="0" borderId="14" xfId="0" applyFont="1" applyBorder="1" applyAlignment="1" applyProtection="1">
      <alignment vertical="center" shrinkToFit="1"/>
      <protection locked="0"/>
    </xf>
    <xf numFmtId="38" fontId="18" fillId="0" borderId="16" xfId="1" applyFont="1" applyFill="1" applyBorder="1" applyAlignment="1" applyProtection="1">
      <alignment horizontal="center" vertical="center" shrinkToFit="1"/>
      <protection hidden="1"/>
    </xf>
    <xf numFmtId="0" fontId="21" fillId="0" borderId="11" xfId="0" applyFont="1" applyFill="1" applyBorder="1" applyAlignment="1" applyProtection="1">
      <alignment horizontal="left" vertical="center" shrinkToFit="1"/>
      <protection locked="0"/>
    </xf>
    <xf numFmtId="0" fontId="21" fillId="0" borderId="14" xfId="0" applyFont="1" applyFill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0" fontId="11" fillId="0" borderId="0" xfId="0" applyFont="1" applyAlignment="1" applyProtection="1">
      <alignment vertical="center" shrinkToFit="1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0" fontId="22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shrinkToFit="1"/>
      <protection hidden="1"/>
    </xf>
    <xf numFmtId="0" fontId="18" fillId="0" borderId="6" xfId="0" applyFont="1" applyBorder="1" applyAlignment="1" applyProtection="1">
      <alignment horizontal="center" vertical="center" shrinkToFit="1"/>
      <protection hidden="1"/>
    </xf>
    <xf numFmtId="0" fontId="18" fillId="0" borderId="12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 applyProtection="1">
      <alignment horizontal="center" vertical="center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center" vertical="center" shrinkToFit="1"/>
      <protection hidden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shrinkToFit="1"/>
      <protection hidden="1"/>
    </xf>
    <xf numFmtId="0" fontId="17" fillId="0" borderId="6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5" fillId="0" borderId="6" xfId="0" applyFont="1" applyBorder="1" applyAlignment="1" applyProtection="1">
      <alignment horizontal="center" vertical="center" textRotation="255" shrinkToFit="1"/>
      <protection hidden="1"/>
    </xf>
    <xf numFmtId="0" fontId="15" fillId="0" borderId="12" xfId="0" applyFont="1" applyBorder="1" applyAlignment="1" applyProtection="1">
      <alignment horizontal="center" vertical="center" textRotation="255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wrapText="1" shrinkToFit="1"/>
      <protection hidden="1"/>
    </xf>
    <xf numFmtId="0" fontId="15" fillId="0" borderId="0" xfId="0" applyFont="1" applyBorder="1" applyAlignment="1" applyProtection="1">
      <alignment horizontal="center" vertical="center" wrapText="1" shrinkToFit="1"/>
      <protection hidden="1"/>
    </xf>
    <xf numFmtId="0" fontId="15" fillId="0" borderId="11" xfId="0" applyFont="1" applyBorder="1" applyAlignment="1" applyProtection="1">
      <alignment horizontal="center" vertical="center" wrapText="1" shrinkToFit="1"/>
      <protection hidden="1"/>
    </xf>
    <xf numFmtId="0" fontId="15" fillId="0" borderId="13" xfId="0" applyFont="1" applyBorder="1" applyAlignment="1" applyProtection="1">
      <alignment horizontal="center" vertical="center" wrapText="1" shrinkToFit="1"/>
      <protection hidden="1"/>
    </xf>
    <xf numFmtId="0" fontId="15" fillId="0" borderId="15" xfId="0" applyFont="1" applyBorder="1" applyAlignment="1" applyProtection="1">
      <alignment horizontal="center" vertical="center" wrapText="1" shrinkToFit="1"/>
      <protection hidden="1"/>
    </xf>
    <xf numFmtId="0" fontId="15" fillId="0" borderId="14" xfId="0" applyFont="1" applyBorder="1" applyAlignment="1" applyProtection="1">
      <alignment horizontal="center" vertical="center" wrapText="1" shrinkToFit="1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 wrapText="1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hidden="1"/>
    </xf>
    <xf numFmtId="0" fontId="9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2" xfId="0" applyFont="1" applyFill="1" applyBorder="1" applyAlignment="1" applyProtection="1">
      <alignment horizontal="left" vertical="center" shrinkToFit="1"/>
      <protection hidden="1"/>
    </xf>
    <xf numFmtId="0" fontId="6" fillId="0" borderId="4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left" vertical="center" shrinkToFit="1"/>
      <protection hidden="1"/>
    </xf>
    <xf numFmtId="0" fontId="6" fillId="0" borderId="11" xfId="0" applyFont="1" applyFill="1" applyBorder="1" applyAlignment="1" applyProtection="1">
      <alignment horizontal="left" vertical="center" shrinkToFit="1"/>
      <protection hidden="1"/>
    </xf>
    <xf numFmtId="38" fontId="7" fillId="0" borderId="16" xfId="1" applyFont="1" applyFill="1" applyBorder="1" applyAlignment="1" applyProtection="1">
      <alignment horizontal="center" vertical="center" shrinkToFit="1"/>
      <protection hidden="1"/>
    </xf>
    <xf numFmtId="38" fontId="7" fillId="0" borderId="17" xfId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shrinkToFit="1"/>
      <protection hidden="1"/>
    </xf>
    <xf numFmtId="0" fontId="15" fillId="0" borderId="6" xfId="0" applyFont="1" applyBorder="1" applyAlignment="1" applyProtection="1">
      <alignment horizontal="center" vertical="center" shrinkToFit="1"/>
      <protection hidden="1"/>
    </xf>
    <xf numFmtId="0" fontId="15" fillId="0" borderId="12" xfId="0" applyFont="1" applyBorder="1" applyAlignment="1" applyProtection="1">
      <alignment horizontal="center" vertical="center" shrinkToFit="1"/>
      <protection hidden="1"/>
    </xf>
    <xf numFmtId="38" fontId="18" fillId="0" borderId="15" xfId="1" applyFont="1" applyFill="1" applyBorder="1" applyAlignment="1" applyProtection="1">
      <alignment horizontal="center" vertical="center" shrinkToFit="1"/>
      <protection hidden="1"/>
    </xf>
    <xf numFmtId="38" fontId="18" fillId="0" borderId="14" xfId="1" applyFont="1" applyFill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20" fillId="0" borderId="1" xfId="0" applyFont="1" applyFill="1" applyBorder="1" applyAlignment="1" applyProtection="1">
      <alignment horizontal="center" vertical="center" shrinkToFit="1"/>
      <protection hidden="1"/>
    </xf>
    <xf numFmtId="0" fontId="20" fillId="0" borderId="6" xfId="0" applyFont="1" applyFill="1" applyBorder="1" applyAlignment="1" applyProtection="1">
      <alignment horizontal="center" vertical="center" shrinkToFit="1"/>
      <protection hidden="1"/>
    </xf>
    <xf numFmtId="0" fontId="20" fillId="0" borderId="12" xfId="0" applyFont="1" applyFill="1" applyBorder="1" applyAlignment="1" applyProtection="1">
      <alignment horizontal="center" vertical="center" shrinkToFit="1"/>
      <protection hidden="1"/>
    </xf>
    <xf numFmtId="0" fontId="12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2" xfId="0" applyFont="1" applyFill="1" applyBorder="1" applyAlignment="1" applyProtection="1">
      <alignment horizontal="left" vertical="center" shrinkToFit="1"/>
      <protection hidden="1"/>
    </xf>
    <xf numFmtId="0" fontId="17" fillId="0" borderId="4" xfId="0" applyFont="1" applyFill="1" applyBorder="1" applyAlignment="1" applyProtection="1">
      <alignment horizontal="left" vertical="center" shrinkToFit="1"/>
      <protection hidden="1"/>
    </xf>
    <xf numFmtId="0" fontId="17" fillId="0" borderId="10" xfId="0" applyFont="1" applyFill="1" applyBorder="1" applyAlignment="1" applyProtection="1">
      <alignment horizontal="left" vertical="center" shrinkToFit="1"/>
      <protection hidden="1"/>
    </xf>
    <xf numFmtId="0" fontId="17" fillId="0" borderId="11" xfId="0" applyFont="1" applyFill="1" applyBorder="1" applyAlignment="1" applyProtection="1">
      <alignment horizontal="left" vertical="center" shrinkToFit="1"/>
      <protection hidden="1"/>
    </xf>
    <xf numFmtId="38" fontId="18" fillId="0" borderId="16" xfId="1" applyFont="1" applyFill="1" applyBorder="1" applyAlignment="1" applyProtection="1">
      <alignment horizontal="center" vertical="center" shrinkToFit="1"/>
      <protection hidden="1"/>
    </xf>
    <xf numFmtId="38" fontId="18" fillId="0" borderId="17" xfId="1" applyFont="1" applyFill="1" applyBorder="1" applyAlignment="1" applyProtection="1">
      <alignment horizontal="center" vertical="center" shrinkToFit="1"/>
      <protection hidden="1"/>
    </xf>
    <xf numFmtId="0" fontId="20" fillId="0" borderId="2" xfId="0" applyFont="1" applyFill="1" applyBorder="1" applyAlignment="1" applyProtection="1">
      <alignment horizontal="center" vertical="center" shrinkToFit="1"/>
      <protection hidden="1"/>
    </xf>
    <xf numFmtId="0" fontId="20" fillId="0" borderId="10" xfId="0" applyFont="1" applyFill="1" applyBorder="1" applyAlignment="1" applyProtection="1">
      <alignment horizontal="center" vertical="center" shrinkToFit="1"/>
      <protection hidden="1"/>
    </xf>
    <xf numFmtId="0" fontId="20" fillId="0" borderId="13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3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Fill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38" fontId="7" fillId="0" borderId="5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554359</xdr:colOff>
      <xdr:row>109</xdr:row>
      <xdr:rowOff>114418</xdr:rowOff>
    </xdr:from>
    <xdr:to>
      <xdr:col>16</xdr:col>
      <xdr:colOff>31750</xdr:colOff>
      <xdr:row>113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20031193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186822</xdr:colOff>
      <xdr:row>73</xdr:row>
      <xdr:rowOff>112695</xdr:rowOff>
    </xdr:from>
    <xdr:ext cx="1626599" cy="55919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68510" y="17900633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202405</xdr:colOff>
      <xdr:row>0</xdr:row>
      <xdr:rowOff>71438</xdr:rowOff>
    </xdr:from>
    <xdr:to>
      <xdr:col>4</xdr:col>
      <xdr:colOff>750092</xdr:colOff>
      <xdr:row>0</xdr:row>
      <xdr:rowOff>631032</xdr:rowOff>
    </xdr:to>
    <xdr:pic>
      <xdr:nvPicPr>
        <xdr:cNvPr id="4" name="図 3" descr="ki02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3" r="22116" b="4356"/>
        <a:stretch/>
      </xdr:blipFill>
      <xdr:spPr>
        <a:xfrm>
          <a:off x="202405" y="71438"/>
          <a:ext cx="2900362" cy="559594"/>
        </a:xfrm>
        <a:prstGeom prst="rect">
          <a:avLst/>
        </a:prstGeom>
      </xdr:spPr>
    </xdr:pic>
    <xdr:clientData/>
  </xdr:twoCellAnchor>
  <xdr:oneCellAnchor>
    <xdr:from>
      <xdr:col>6</xdr:col>
      <xdr:colOff>261938</xdr:colOff>
      <xdr:row>9</xdr:row>
      <xdr:rowOff>154782</xdr:rowOff>
    </xdr:from>
    <xdr:ext cx="2528513" cy="55919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19713" y="1478757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2</xdr:col>
      <xdr:colOff>750093</xdr:colOff>
      <xdr:row>9</xdr:row>
      <xdr:rowOff>35719</xdr:rowOff>
    </xdr:from>
    <xdr:to>
      <xdr:col>5</xdr:col>
      <xdr:colOff>654842</xdr:colOff>
      <xdr:row>12</xdr:row>
      <xdr:rowOff>153970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" y="1359694"/>
          <a:ext cx="2943224" cy="689751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333375</xdr:colOff>
      <xdr:row>9</xdr:row>
      <xdr:rowOff>95250</xdr:rowOff>
    </xdr:from>
    <xdr:to>
      <xdr:col>12</xdr:col>
      <xdr:colOff>166689</xdr:colOff>
      <xdr:row>12</xdr:row>
      <xdr:rowOff>166689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1419225"/>
          <a:ext cx="642939" cy="642939"/>
        </a:xfrm>
        <a:prstGeom prst="rect">
          <a:avLst/>
        </a:prstGeom>
      </xdr:spPr>
    </xdr:pic>
    <xdr:clientData/>
  </xdr:twoCellAnchor>
  <xdr:oneCellAnchor>
    <xdr:from>
      <xdr:col>7</xdr:col>
      <xdr:colOff>273843</xdr:colOff>
      <xdr:row>69</xdr:row>
      <xdr:rowOff>206419</xdr:rowOff>
    </xdr:from>
    <xdr:ext cx="1385380" cy="559192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141243" y="17227594"/>
          <a:ext cx="1385380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　　足</a:t>
          </a:r>
        </a:p>
      </xdr:txBody>
    </xdr:sp>
    <xdr:clientData/>
  </xdr:oneCellAnchor>
  <xdr:twoCellAnchor editAs="oneCell">
    <xdr:from>
      <xdr:col>4</xdr:col>
      <xdr:colOff>1357311</xdr:colOff>
      <xdr:row>69</xdr:row>
      <xdr:rowOff>95249</xdr:rowOff>
    </xdr:from>
    <xdr:to>
      <xdr:col>5</xdr:col>
      <xdr:colOff>1190623</xdr:colOff>
      <xdr:row>74</xdr:row>
      <xdr:rowOff>11737</xdr:rowOff>
    </xdr:to>
    <xdr:pic>
      <xdr:nvPicPr>
        <xdr:cNvPr id="10" name="図 9" descr="GB09_24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714749" y="16835437"/>
          <a:ext cx="1190624" cy="988050"/>
        </a:xfrm>
        <a:prstGeom prst="rect">
          <a:avLst/>
        </a:prstGeom>
      </xdr:spPr>
    </xdr:pic>
    <xdr:clientData/>
  </xdr:twoCellAnchor>
  <xdr:twoCellAnchor editAs="oneCell">
    <xdr:from>
      <xdr:col>10</xdr:col>
      <xdr:colOff>464342</xdr:colOff>
      <xdr:row>69</xdr:row>
      <xdr:rowOff>123075</xdr:rowOff>
    </xdr:from>
    <xdr:to>
      <xdr:col>12</xdr:col>
      <xdr:colOff>45212</xdr:colOff>
      <xdr:row>73</xdr:row>
      <xdr:rowOff>179625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8"/>
        <a:stretch/>
      </xdr:blipFill>
      <xdr:spPr>
        <a:xfrm>
          <a:off x="8774905" y="16863263"/>
          <a:ext cx="1200120" cy="913800"/>
        </a:xfrm>
        <a:prstGeom prst="rect">
          <a:avLst/>
        </a:prstGeom>
      </xdr:spPr>
    </xdr:pic>
    <xdr:clientData/>
  </xdr:twoCellAnchor>
  <xdr:oneCellAnchor>
    <xdr:from>
      <xdr:col>7</xdr:col>
      <xdr:colOff>59532</xdr:colOff>
      <xdr:row>78</xdr:row>
      <xdr:rowOff>35718</xdr:rowOff>
    </xdr:from>
    <xdr:ext cx="1987082" cy="559192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941220" y="18847593"/>
          <a:ext cx="1987082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遠足予備日</a:t>
          </a:r>
        </a:p>
      </xdr:txBody>
    </xdr:sp>
    <xdr:clientData/>
  </xdr:oneCellAnchor>
  <xdr:twoCellAnchor>
    <xdr:from>
      <xdr:col>11</xdr:col>
      <xdr:colOff>309562</xdr:colOff>
      <xdr:row>76</xdr:row>
      <xdr:rowOff>11907</xdr:rowOff>
    </xdr:from>
    <xdr:to>
      <xdr:col>12</xdr:col>
      <xdr:colOff>428624</xdr:colOff>
      <xdr:row>80</xdr:row>
      <xdr:rowOff>198539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9429750" y="18252282"/>
          <a:ext cx="928687" cy="1043882"/>
          <a:chOff x="10548938" y="12800559"/>
          <a:chExt cx="1047748" cy="1401069"/>
        </a:xfrm>
      </xdr:grpSpPr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10548938" y="12800559"/>
            <a:ext cx="1047748" cy="1401069"/>
            <a:chOff x="9144002" y="12741029"/>
            <a:chExt cx="1047748" cy="1401069"/>
          </a:xfrm>
        </xdr:grpSpPr>
        <xdr:pic>
          <xdr:nvPicPr>
            <xdr:cNvPr id="16" name="図 1847" descr="GB09_22.JPG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9144002" y="12741029"/>
              <a:ext cx="1047748" cy="14010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>
            <a:xfrm>
              <a:off x="9179719" y="13573125"/>
              <a:ext cx="178593" cy="321469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>
            <a:xfrm>
              <a:off x="9179719" y="13704094"/>
              <a:ext cx="178593" cy="214311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 flipH="1">
            <a:off x="10548938" y="13739812"/>
            <a:ext cx="214313" cy="23813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726282</xdr:colOff>
      <xdr:row>75</xdr:row>
      <xdr:rowOff>71436</xdr:rowOff>
    </xdr:from>
    <xdr:to>
      <xdr:col>5</xdr:col>
      <xdr:colOff>1258406</xdr:colOff>
      <xdr:row>80</xdr:row>
      <xdr:rowOff>190500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3720" y="18097499"/>
          <a:ext cx="1889436" cy="1190626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762000</xdr:colOff>
      <xdr:row>0</xdr:row>
      <xdr:rowOff>35719</xdr:rowOff>
    </xdr:from>
    <xdr:to>
      <xdr:col>14</xdr:col>
      <xdr:colOff>583405</xdr:colOff>
      <xdr:row>0</xdr:row>
      <xdr:rowOff>631031</xdr:rowOff>
    </xdr:to>
    <xdr:pic>
      <xdr:nvPicPr>
        <xdr:cNvPr id="20" name="図 19" descr="ki021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2" r="11678" b="-1747"/>
        <a:stretch/>
      </xdr:blipFill>
      <xdr:spPr>
        <a:xfrm>
          <a:off x="7453313" y="35719"/>
          <a:ext cx="4679155" cy="595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554359</xdr:colOff>
      <xdr:row>109</xdr:row>
      <xdr:rowOff>114418</xdr:rowOff>
    </xdr:from>
    <xdr:to>
      <xdr:col>16</xdr:col>
      <xdr:colOff>31750</xdr:colOff>
      <xdr:row>113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20031193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186822</xdr:colOff>
      <xdr:row>73</xdr:row>
      <xdr:rowOff>148414</xdr:rowOff>
    </xdr:from>
    <xdr:ext cx="1626599" cy="55919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54222" y="18236389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202405</xdr:colOff>
      <xdr:row>0</xdr:row>
      <xdr:rowOff>71438</xdr:rowOff>
    </xdr:from>
    <xdr:to>
      <xdr:col>4</xdr:col>
      <xdr:colOff>750092</xdr:colOff>
      <xdr:row>0</xdr:row>
      <xdr:rowOff>631032</xdr:rowOff>
    </xdr:to>
    <xdr:pic>
      <xdr:nvPicPr>
        <xdr:cNvPr id="4" name="図 3" descr="ki02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3" r="22116" b="4356"/>
        <a:stretch/>
      </xdr:blipFill>
      <xdr:spPr>
        <a:xfrm>
          <a:off x="202405" y="71438"/>
          <a:ext cx="2900362" cy="559594"/>
        </a:xfrm>
        <a:prstGeom prst="rect">
          <a:avLst/>
        </a:prstGeom>
      </xdr:spPr>
    </xdr:pic>
    <xdr:clientData/>
  </xdr:twoCellAnchor>
  <xdr:twoCellAnchor editAs="oneCell">
    <xdr:from>
      <xdr:col>8</xdr:col>
      <xdr:colOff>809623</xdr:colOff>
      <xdr:row>0</xdr:row>
      <xdr:rowOff>35719</xdr:rowOff>
    </xdr:from>
    <xdr:to>
      <xdr:col>14</xdr:col>
      <xdr:colOff>631028</xdr:colOff>
      <xdr:row>0</xdr:row>
      <xdr:rowOff>631031</xdr:rowOff>
    </xdr:to>
    <xdr:pic>
      <xdr:nvPicPr>
        <xdr:cNvPr id="5" name="図 4" descr="ki021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2" r="11678" b="-1747"/>
        <a:stretch/>
      </xdr:blipFill>
      <xdr:spPr>
        <a:xfrm>
          <a:off x="7500936" y="35719"/>
          <a:ext cx="4679155" cy="595312"/>
        </a:xfrm>
        <a:prstGeom prst="rect">
          <a:avLst/>
        </a:prstGeom>
      </xdr:spPr>
    </xdr:pic>
    <xdr:clientData/>
  </xdr:twoCellAnchor>
  <xdr:oneCellAnchor>
    <xdr:from>
      <xdr:col>6</xdr:col>
      <xdr:colOff>261938</xdr:colOff>
      <xdr:row>9</xdr:row>
      <xdr:rowOff>154782</xdr:rowOff>
    </xdr:from>
    <xdr:ext cx="2528513" cy="55919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19713" y="1478757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2</xdr:col>
      <xdr:colOff>750093</xdr:colOff>
      <xdr:row>9</xdr:row>
      <xdr:rowOff>35719</xdr:rowOff>
    </xdr:from>
    <xdr:to>
      <xdr:col>5</xdr:col>
      <xdr:colOff>654842</xdr:colOff>
      <xdr:row>12</xdr:row>
      <xdr:rowOff>153970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" y="1359694"/>
          <a:ext cx="2943224" cy="689751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333375</xdr:colOff>
      <xdr:row>9</xdr:row>
      <xdr:rowOff>95250</xdr:rowOff>
    </xdr:from>
    <xdr:to>
      <xdr:col>12</xdr:col>
      <xdr:colOff>166689</xdr:colOff>
      <xdr:row>12</xdr:row>
      <xdr:rowOff>166689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1419225"/>
          <a:ext cx="642939" cy="642939"/>
        </a:xfrm>
        <a:prstGeom prst="rect">
          <a:avLst/>
        </a:prstGeom>
      </xdr:spPr>
    </xdr:pic>
    <xdr:clientData/>
  </xdr:twoCellAnchor>
  <xdr:oneCellAnchor>
    <xdr:from>
      <xdr:col>7</xdr:col>
      <xdr:colOff>261937</xdr:colOff>
      <xdr:row>77</xdr:row>
      <xdr:rowOff>218325</xdr:rowOff>
    </xdr:from>
    <xdr:ext cx="1385380" cy="559192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143625" y="18768263"/>
          <a:ext cx="1385380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　　足</a:t>
          </a:r>
        </a:p>
      </xdr:txBody>
    </xdr:sp>
    <xdr:clientData/>
  </xdr:oneCellAnchor>
  <xdr:twoCellAnchor editAs="oneCell">
    <xdr:from>
      <xdr:col>4</xdr:col>
      <xdr:colOff>1333500</xdr:colOff>
      <xdr:row>76</xdr:row>
      <xdr:rowOff>107156</xdr:rowOff>
    </xdr:from>
    <xdr:to>
      <xdr:col>5</xdr:col>
      <xdr:colOff>1166812</xdr:colOff>
      <xdr:row>80</xdr:row>
      <xdr:rowOff>190331</xdr:rowOff>
    </xdr:to>
    <xdr:pic>
      <xdr:nvPicPr>
        <xdr:cNvPr id="10" name="図 9" descr="GB09_24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690938" y="18573750"/>
          <a:ext cx="1190624" cy="988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83342</xdr:colOff>
      <xdr:row>76</xdr:row>
      <xdr:rowOff>111168</xdr:rowOff>
    </xdr:from>
    <xdr:to>
      <xdr:col>11</xdr:col>
      <xdr:colOff>473837</xdr:colOff>
      <xdr:row>80</xdr:row>
      <xdr:rowOff>120093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8"/>
        <a:stretch/>
      </xdr:blipFill>
      <xdr:spPr>
        <a:xfrm>
          <a:off x="8393905" y="18577762"/>
          <a:ext cx="1200120" cy="91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554359</xdr:colOff>
      <xdr:row>109</xdr:row>
      <xdr:rowOff>114418</xdr:rowOff>
    </xdr:from>
    <xdr:to>
      <xdr:col>16</xdr:col>
      <xdr:colOff>31750</xdr:colOff>
      <xdr:row>113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20031193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186822</xdr:colOff>
      <xdr:row>73</xdr:row>
      <xdr:rowOff>148414</xdr:rowOff>
    </xdr:from>
    <xdr:ext cx="1626599" cy="55919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54222" y="18236389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202405</xdr:colOff>
      <xdr:row>0</xdr:row>
      <xdr:rowOff>71438</xdr:rowOff>
    </xdr:from>
    <xdr:to>
      <xdr:col>4</xdr:col>
      <xdr:colOff>750092</xdr:colOff>
      <xdr:row>0</xdr:row>
      <xdr:rowOff>631032</xdr:rowOff>
    </xdr:to>
    <xdr:pic>
      <xdr:nvPicPr>
        <xdr:cNvPr id="4" name="図 3" descr="ki02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3" r="22116" b="4356"/>
        <a:stretch/>
      </xdr:blipFill>
      <xdr:spPr>
        <a:xfrm>
          <a:off x="202405" y="71438"/>
          <a:ext cx="2900362" cy="559594"/>
        </a:xfrm>
        <a:prstGeom prst="rect">
          <a:avLst/>
        </a:prstGeom>
      </xdr:spPr>
    </xdr:pic>
    <xdr:clientData/>
  </xdr:twoCellAnchor>
  <xdr:twoCellAnchor editAs="oneCell">
    <xdr:from>
      <xdr:col>9</xdr:col>
      <xdr:colOff>119061</xdr:colOff>
      <xdr:row>0</xdr:row>
      <xdr:rowOff>23812</xdr:rowOff>
    </xdr:from>
    <xdr:to>
      <xdr:col>12</xdr:col>
      <xdr:colOff>642937</xdr:colOff>
      <xdr:row>0</xdr:row>
      <xdr:rowOff>583406</xdr:rowOff>
    </xdr:to>
    <xdr:pic>
      <xdr:nvPicPr>
        <xdr:cNvPr id="5" name="図 4" descr="ki021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3" r="22327" b="4356"/>
        <a:stretch/>
      </xdr:blipFill>
      <xdr:spPr>
        <a:xfrm>
          <a:off x="7619999" y="23812"/>
          <a:ext cx="2952751" cy="559594"/>
        </a:xfrm>
        <a:prstGeom prst="rect">
          <a:avLst/>
        </a:prstGeom>
      </xdr:spPr>
    </xdr:pic>
    <xdr:clientData/>
  </xdr:twoCellAnchor>
  <xdr:oneCellAnchor>
    <xdr:from>
      <xdr:col>6</xdr:col>
      <xdr:colOff>261938</xdr:colOff>
      <xdr:row>9</xdr:row>
      <xdr:rowOff>154782</xdr:rowOff>
    </xdr:from>
    <xdr:ext cx="2528513" cy="55919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319713" y="1478757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2</xdr:col>
      <xdr:colOff>750093</xdr:colOff>
      <xdr:row>9</xdr:row>
      <xdr:rowOff>35719</xdr:rowOff>
    </xdr:from>
    <xdr:to>
      <xdr:col>5</xdr:col>
      <xdr:colOff>654842</xdr:colOff>
      <xdr:row>12</xdr:row>
      <xdr:rowOff>153970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" y="1359694"/>
          <a:ext cx="2943224" cy="689751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333375</xdr:colOff>
      <xdr:row>9</xdr:row>
      <xdr:rowOff>95250</xdr:rowOff>
    </xdr:from>
    <xdr:to>
      <xdr:col>12</xdr:col>
      <xdr:colOff>166689</xdr:colOff>
      <xdr:row>12</xdr:row>
      <xdr:rowOff>166689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1419225"/>
          <a:ext cx="642939" cy="642939"/>
        </a:xfrm>
        <a:prstGeom prst="rect">
          <a:avLst/>
        </a:prstGeom>
      </xdr:spPr>
    </xdr:pic>
    <xdr:clientData/>
  </xdr:twoCellAnchor>
  <xdr:oneCellAnchor>
    <xdr:from>
      <xdr:col>7</xdr:col>
      <xdr:colOff>273843</xdr:colOff>
      <xdr:row>69</xdr:row>
      <xdr:rowOff>206419</xdr:rowOff>
    </xdr:from>
    <xdr:ext cx="1385380" cy="559192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155531" y="16946607"/>
          <a:ext cx="1385380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　　足</a:t>
          </a:r>
        </a:p>
      </xdr:txBody>
    </xdr:sp>
    <xdr:clientData/>
  </xdr:oneCellAnchor>
  <xdr:twoCellAnchor editAs="oneCell">
    <xdr:from>
      <xdr:col>5</xdr:col>
      <xdr:colOff>11906</xdr:colOff>
      <xdr:row>69</xdr:row>
      <xdr:rowOff>95250</xdr:rowOff>
    </xdr:from>
    <xdr:to>
      <xdr:col>5</xdr:col>
      <xdr:colOff>1202530</xdr:colOff>
      <xdr:row>73</xdr:row>
      <xdr:rowOff>178425</xdr:rowOff>
    </xdr:to>
    <xdr:pic>
      <xdr:nvPicPr>
        <xdr:cNvPr id="10" name="図 9" descr="GB09_24.JP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726656" y="16835438"/>
          <a:ext cx="1190624" cy="988050"/>
        </a:xfrm>
        <a:prstGeom prst="rect">
          <a:avLst/>
        </a:prstGeom>
      </xdr:spPr>
    </xdr:pic>
    <xdr:clientData/>
  </xdr:twoCellAnchor>
  <xdr:twoCellAnchor editAs="oneCell">
    <xdr:from>
      <xdr:col>9</xdr:col>
      <xdr:colOff>797718</xdr:colOff>
      <xdr:row>69</xdr:row>
      <xdr:rowOff>111168</xdr:rowOff>
    </xdr:from>
    <xdr:to>
      <xdr:col>11</xdr:col>
      <xdr:colOff>378588</xdr:colOff>
      <xdr:row>73</xdr:row>
      <xdr:rowOff>120093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8"/>
        <a:stretch/>
      </xdr:blipFill>
      <xdr:spPr>
        <a:xfrm>
          <a:off x="8298656" y="16851356"/>
          <a:ext cx="1200120" cy="91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554359</xdr:colOff>
      <xdr:row>109</xdr:row>
      <xdr:rowOff>114418</xdr:rowOff>
    </xdr:from>
    <xdr:to>
      <xdr:col>16</xdr:col>
      <xdr:colOff>31750</xdr:colOff>
      <xdr:row>113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20031193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186822</xdr:colOff>
      <xdr:row>73</xdr:row>
      <xdr:rowOff>148414</xdr:rowOff>
    </xdr:from>
    <xdr:ext cx="1626599" cy="55919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54222" y="18236389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202405</xdr:colOff>
      <xdr:row>0</xdr:row>
      <xdr:rowOff>71438</xdr:rowOff>
    </xdr:from>
    <xdr:to>
      <xdr:col>4</xdr:col>
      <xdr:colOff>750092</xdr:colOff>
      <xdr:row>0</xdr:row>
      <xdr:rowOff>631032</xdr:rowOff>
    </xdr:to>
    <xdr:pic>
      <xdr:nvPicPr>
        <xdr:cNvPr id="4" name="図 3" descr="ki021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3" r="22116" b="4356"/>
        <a:stretch/>
      </xdr:blipFill>
      <xdr:spPr>
        <a:xfrm>
          <a:off x="202405" y="71438"/>
          <a:ext cx="2900362" cy="559594"/>
        </a:xfrm>
        <a:prstGeom prst="rect">
          <a:avLst/>
        </a:prstGeom>
      </xdr:spPr>
    </xdr:pic>
    <xdr:clientData/>
  </xdr:twoCellAnchor>
  <xdr:twoCellAnchor editAs="oneCell">
    <xdr:from>
      <xdr:col>8</xdr:col>
      <xdr:colOff>773905</xdr:colOff>
      <xdr:row>0</xdr:row>
      <xdr:rowOff>35718</xdr:rowOff>
    </xdr:from>
    <xdr:to>
      <xdr:col>14</xdr:col>
      <xdr:colOff>595310</xdr:colOff>
      <xdr:row>0</xdr:row>
      <xdr:rowOff>631030</xdr:rowOff>
    </xdr:to>
    <xdr:pic>
      <xdr:nvPicPr>
        <xdr:cNvPr id="5" name="図 4" descr="ki021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2" r="11678" b="-1747"/>
        <a:stretch/>
      </xdr:blipFill>
      <xdr:spPr>
        <a:xfrm>
          <a:off x="7465218" y="35718"/>
          <a:ext cx="4679155" cy="595312"/>
        </a:xfrm>
        <a:prstGeom prst="rect">
          <a:avLst/>
        </a:prstGeom>
      </xdr:spPr>
    </xdr:pic>
    <xdr:clientData/>
  </xdr:twoCellAnchor>
  <xdr:oneCellAnchor>
    <xdr:from>
      <xdr:col>6</xdr:col>
      <xdr:colOff>261938</xdr:colOff>
      <xdr:row>9</xdr:row>
      <xdr:rowOff>154782</xdr:rowOff>
    </xdr:from>
    <xdr:ext cx="2528513" cy="55919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19713" y="1478757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2</xdr:col>
      <xdr:colOff>750093</xdr:colOff>
      <xdr:row>9</xdr:row>
      <xdr:rowOff>35719</xdr:rowOff>
    </xdr:from>
    <xdr:to>
      <xdr:col>5</xdr:col>
      <xdr:colOff>654842</xdr:colOff>
      <xdr:row>12</xdr:row>
      <xdr:rowOff>153970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" y="1359694"/>
          <a:ext cx="2943224" cy="689751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333375</xdr:colOff>
      <xdr:row>9</xdr:row>
      <xdr:rowOff>95250</xdr:rowOff>
    </xdr:from>
    <xdr:to>
      <xdr:col>12</xdr:col>
      <xdr:colOff>166689</xdr:colOff>
      <xdr:row>12</xdr:row>
      <xdr:rowOff>166689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1419225"/>
          <a:ext cx="642939" cy="642939"/>
        </a:xfrm>
        <a:prstGeom prst="rect">
          <a:avLst/>
        </a:prstGeom>
      </xdr:spPr>
    </xdr:pic>
    <xdr:clientData/>
  </xdr:twoCellAnchor>
  <xdr:oneCellAnchor>
    <xdr:from>
      <xdr:col>7</xdr:col>
      <xdr:colOff>142875</xdr:colOff>
      <xdr:row>61</xdr:row>
      <xdr:rowOff>214313</xdr:rowOff>
    </xdr:from>
    <xdr:ext cx="1385380" cy="559192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024563" y="14859001"/>
          <a:ext cx="1385380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　　足</a:t>
          </a:r>
        </a:p>
      </xdr:txBody>
    </xdr:sp>
    <xdr:clientData/>
  </xdr:oneCellAnchor>
  <xdr:twoCellAnchor editAs="oneCell">
    <xdr:from>
      <xdr:col>4</xdr:col>
      <xdr:colOff>1190625</xdr:colOff>
      <xdr:row>61</xdr:row>
      <xdr:rowOff>31706</xdr:rowOff>
    </xdr:from>
    <xdr:to>
      <xdr:col>5</xdr:col>
      <xdr:colOff>1023937</xdr:colOff>
      <xdr:row>64</xdr:row>
      <xdr:rowOff>233944</xdr:rowOff>
    </xdr:to>
    <xdr:pic>
      <xdr:nvPicPr>
        <xdr:cNvPr id="10" name="図 9" descr="GB09_24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548063" y="14676394"/>
          <a:ext cx="1190624" cy="988050"/>
        </a:xfrm>
        <a:prstGeom prst="rect">
          <a:avLst/>
        </a:prstGeom>
      </xdr:spPr>
    </xdr:pic>
    <xdr:clientData/>
  </xdr:twoCellAnchor>
  <xdr:twoCellAnchor editAs="oneCell">
    <xdr:from>
      <xdr:col>9</xdr:col>
      <xdr:colOff>654843</xdr:colOff>
      <xdr:row>61</xdr:row>
      <xdr:rowOff>71437</xdr:rowOff>
    </xdr:from>
    <xdr:to>
      <xdr:col>11</xdr:col>
      <xdr:colOff>235713</xdr:colOff>
      <xdr:row>64</xdr:row>
      <xdr:rowOff>199425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8"/>
        <a:stretch/>
      </xdr:blipFill>
      <xdr:spPr>
        <a:xfrm>
          <a:off x="8155781" y="14716125"/>
          <a:ext cx="1200120" cy="91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554359</xdr:colOff>
      <xdr:row>109</xdr:row>
      <xdr:rowOff>114418</xdr:rowOff>
    </xdr:from>
    <xdr:to>
      <xdr:col>16</xdr:col>
      <xdr:colOff>31750</xdr:colOff>
      <xdr:row>113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162688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186822</xdr:colOff>
      <xdr:row>73</xdr:row>
      <xdr:rowOff>148414</xdr:rowOff>
    </xdr:from>
    <xdr:ext cx="1626599" cy="55919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68510" y="18769789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202405</xdr:colOff>
      <xdr:row>0</xdr:row>
      <xdr:rowOff>71438</xdr:rowOff>
    </xdr:from>
    <xdr:to>
      <xdr:col>4</xdr:col>
      <xdr:colOff>750092</xdr:colOff>
      <xdr:row>0</xdr:row>
      <xdr:rowOff>631032</xdr:rowOff>
    </xdr:to>
    <xdr:pic>
      <xdr:nvPicPr>
        <xdr:cNvPr id="4" name="図 3" descr="ki021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3" r="22116" b="4356"/>
        <a:stretch/>
      </xdr:blipFill>
      <xdr:spPr>
        <a:xfrm>
          <a:off x="202405" y="71438"/>
          <a:ext cx="2905125" cy="559594"/>
        </a:xfrm>
        <a:prstGeom prst="rect">
          <a:avLst/>
        </a:prstGeom>
      </xdr:spPr>
    </xdr:pic>
    <xdr:clientData/>
  </xdr:twoCellAnchor>
  <xdr:twoCellAnchor editAs="oneCell">
    <xdr:from>
      <xdr:col>9</xdr:col>
      <xdr:colOff>119061</xdr:colOff>
      <xdr:row>0</xdr:row>
      <xdr:rowOff>23812</xdr:rowOff>
    </xdr:from>
    <xdr:to>
      <xdr:col>14</xdr:col>
      <xdr:colOff>750091</xdr:colOff>
      <xdr:row>0</xdr:row>
      <xdr:rowOff>619124</xdr:rowOff>
    </xdr:to>
    <xdr:pic>
      <xdr:nvPicPr>
        <xdr:cNvPr id="5" name="図 4" descr="ki021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2489" t="2" r="11678" b="-1747"/>
        <a:stretch/>
      </xdr:blipFill>
      <xdr:spPr>
        <a:xfrm>
          <a:off x="7619999" y="23812"/>
          <a:ext cx="4679155" cy="595312"/>
        </a:xfrm>
        <a:prstGeom prst="rect">
          <a:avLst/>
        </a:prstGeom>
      </xdr:spPr>
    </xdr:pic>
    <xdr:clientData/>
  </xdr:twoCellAnchor>
  <xdr:oneCellAnchor>
    <xdr:from>
      <xdr:col>6</xdr:col>
      <xdr:colOff>261938</xdr:colOff>
      <xdr:row>9</xdr:row>
      <xdr:rowOff>154782</xdr:rowOff>
    </xdr:from>
    <xdr:ext cx="2528513" cy="55919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334001" y="1488282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2</xdr:col>
      <xdr:colOff>750093</xdr:colOff>
      <xdr:row>9</xdr:row>
      <xdr:rowOff>35719</xdr:rowOff>
    </xdr:from>
    <xdr:to>
      <xdr:col>5</xdr:col>
      <xdr:colOff>654842</xdr:colOff>
      <xdr:row>12</xdr:row>
      <xdr:rowOff>153970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" y="1345407"/>
          <a:ext cx="2952749" cy="689751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333375</xdr:colOff>
      <xdr:row>9</xdr:row>
      <xdr:rowOff>95250</xdr:rowOff>
    </xdr:from>
    <xdr:to>
      <xdr:col>12</xdr:col>
      <xdr:colOff>166689</xdr:colOff>
      <xdr:row>12</xdr:row>
      <xdr:rowOff>166689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3563" y="1404938"/>
          <a:ext cx="642939" cy="6429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283;&#38642;&#12497;&#12477;&#12467;&#12531;\&#32102;&#39135;&#31649;&#29702;(&#26628;&#39178;&#35336;&#31639;)\&#9733;&#32102;&#39135;&#31649;&#29702;2020(r2.4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検収簿 (調味料)"/>
      <sheetName val="検収簿 (肉)"/>
      <sheetName val="検収簿 (その他)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4">
          <cell r="F14">
            <v>8</v>
          </cell>
        </row>
        <row r="15">
          <cell r="F15">
            <v>9</v>
          </cell>
        </row>
        <row r="16">
          <cell r="F16">
            <v>10</v>
          </cell>
        </row>
        <row r="17">
          <cell r="F17">
            <v>13</v>
          </cell>
        </row>
        <row r="18">
          <cell r="F18">
            <v>14</v>
          </cell>
        </row>
        <row r="19">
          <cell r="F19">
            <v>15</v>
          </cell>
        </row>
        <row r="20">
          <cell r="F20">
            <v>16</v>
          </cell>
        </row>
        <row r="21">
          <cell r="F21">
            <v>17</v>
          </cell>
        </row>
        <row r="22">
          <cell r="F22">
            <v>20</v>
          </cell>
        </row>
        <row r="23">
          <cell r="F23">
            <v>21</v>
          </cell>
        </row>
        <row r="24">
          <cell r="F24">
            <v>22</v>
          </cell>
        </row>
        <row r="25">
          <cell r="F25">
            <v>23</v>
          </cell>
        </row>
        <row r="26">
          <cell r="F26">
            <v>24</v>
          </cell>
        </row>
        <row r="27">
          <cell r="F27">
            <v>27</v>
          </cell>
        </row>
        <row r="28">
          <cell r="F28">
            <v>28</v>
          </cell>
        </row>
        <row r="29">
          <cell r="F29">
            <v>29</v>
          </cell>
        </row>
        <row r="30">
          <cell r="F30">
            <v>30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4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てづくりハンバーグ</v>
          </cell>
          <cell r="K118" t="str">
            <v>てづくりハンバーグ</v>
          </cell>
        </row>
        <row r="135">
          <cell r="H135">
            <v>4</v>
          </cell>
          <cell r="I135">
            <v>5</v>
          </cell>
          <cell r="J135" t="str">
            <v>カラフルサラダ</v>
          </cell>
          <cell r="K135" t="str">
            <v>カラフルサラダ</v>
          </cell>
        </row>
        <row r="148">
          <cell r="H148">
            <v>5</v>
          </cell>
          <cell r="I148">
            <v>7</v>
          </cell>
          <cell r="J148" t="str">
            <v>だいこんとあげのみそしる</v>
          </cell>
          <cell r="K148" t="str">
            <v>大根と揚げの味噌汁</v>
          </cell>
        </row>
        <row r="159">
          <cell r="H159">
            <v>6</v>
          </cell>
          <cell r="I159">
            <v>8</v>
          </cell>
          <cell r="J159" t="str">
            <v>フルーツクレープ</v>
          </cell>
          <cell r="K159" t="str">
            <v>フルーツクレープ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J173" t="str">
            <v>さけのみそマヨネーズやき</v>
          </cell>
          <cell r="K173" t="str">
            <v>鮭のみそマヨネーズ焼き</v>
          </cell>
        </row>
        <row r="184">
          <cell r="H184">
            <v>4</v>
          </cell>
          <cell r="I184">
            <v>5</v>
          </cell>
          <cell r="J184" t="str">
            <v>なのはなのおひたし</v>
          </cell>
          <cell r="K184" t="str">
            <v>菜の花のおひたし</v>
          </cell>
        </row>
        <row r="194">
          <cell r="H194">
            <v>5</v>
          </cell>
          <cell r="I194">
            <v>7</v>
          </cell>
          <cell r="J194" t="str">
            <v>とんじる</v>
          </cell>
          <cell r="K194" t="str">
            <v>豚汁</v>
          </cell>
        </row>
        <row r="195">
          <cell r="K195" t="str">
            <v/>
          </cell>
        </row>
        <row r="196">
          <cell r="K196" t="str">
            <v/>
          </cell>
        </row>
        <row r="197">
          <cell r="K197" t="str">
            <v/>
          </cell>
        </row>
        <row r="198">
          <cell r="K198" t="str">
            <v/>
          </cell>
        </row>
        <row r="199">
          <cell r="K199" t="str">
            <v/>
          </cell>
        </row>
        <row r="200">
          <cell r="K200" t="str">
            <v/>
          </cell>
        </row>
        <row r="201">
          <cell r="K201" t="str">
            <v/>
          </cell>
        </row>
        <row r="202">
          <cell r="K202" t="str">
            <v/>
          </cell>
        </row>
        <row r="203">
          <cell r="K203" t="str">
            <v/>
          </cell>
        </row>
        <row r="204">
          <cell r="K204" t="str">
            <v/>
          </cell>
        </row>
        <row r="223">
          <cell r="H223">
            <v>1</v>
          </cell>
          <cell r="I223">
            <v>1</v>
          </cell>
          <cell r="J223" t="str">
            <v>さくらすしごはん</v>
          </cell>
          <cell r="K223" t="str">
            <v>桜すし飯（減）</v>
          </cell>
        </row>
        <row r="225">
          <cell r="H225">
            <v>2</v>
          </cell>
          <cell r="I225">
            <v>2</v>
          </cell>
          <cell r="J225" t="str">
            <v>牛乳</v>
          </cell>
          <cell r="K225" t="str">
            <v>牛乳</v>
          </cell>
        </row>
        <row r="227">
          <cell r="H227">
            <v>3</v>
          </cell>
          <cell r="I227">
            <v>3</v>
          </cell>
          <cell r="J227" t="str">
            <v>おはなみちらし</v>
          </cell>
          <cell r="K227" t="str">
            <v>お花見ちらし</v>
          </cell>
        </row>
        <row r="245">
          <cell r="H245">
            <v>4</v>
          </cell>
          <cell r="I245">
            <v>4</v>
          </cell>
          <cell r="J245" t="str">
            <v>とりにくとやさいのてりあえ</v>
          </cell>
          <cell r="K245" t="str">
            <v>鶏肉と野菜の照り和え</v>
          </cell>
        </row>
        <row r="262">
          <cell r="H262">
            <v>5</v>
          </cell>
          <cell r="I262">
            <v>7</v>
          </cell>
          <cell r="J262" t="str">
            <v>とうふとふかしのすましじる</v>
          </cell>
          <cell r="K262" t="str">
            <v>とうふとふかしのすまし汁</v>
          </cell>
        </row>
        <row r="264">
          <cell r="J264" t="str">
            <v/>
          </cell>
          <cell r="K264" t="str">
            <v/>
          </cell>
        </row>
        <row r="265">
          <cell r="J265" t="str">
            <v/>
          </cell>
          <cell r="K265" t="str">
            <v/>
          </cell>
        </row>
        <row r="266">
          <cell r="J266" t="str">
            <v/>
          </cell>
          <cell r="K266" t="str">
            <v/>
          </cell>
        </row>
        <row r="267">
          <cell r="J267" t="str">
            <v/>
          </cell>
          <cell r="K267" t="str">
            <v/>
          </cell>
        </row>
        <row r="268">
          <cell r="J268" t="str">
            <v/>
          </cell>
          <cell r="K268" t="str">
            <v/>
          </cell>
        </row>
        <row r="269">
          <cell r="J269" t="str">
            <v/>
          </cell>
          <cell r="K269" t="str">
            <v/>
          </cell>
        </row>
        <row r="270">
          <cell r="J270" t="str">
            <v/>
          </cell>
          <cell r="K270" t="str">
            <v/>
          </cell>
        </row>
        <row r="271">
          <cell r="J271" t="str">
            <v/>
          </cell>
          <cell r="K271" t="str">
            <v/>
          </cell>
        </row>
        <row r="272">
          <cell r="J272" t="str">
            <v/>
          </cell>
          <cell r="K272" t="str">
            <v/>
          </cell>
        </row>
        <row r="276">
          <cell r="H276">
            <v>6</v>
          </cell>
          <cell r="I276">
            <v>8</v>
          </cell>
          <cell r="J276" t="str">
            <v>ヨーグルト</v>
          </cell>
          <cell r="K276" t="str">
            <v>ヨーグルト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J283" t="str">
            <v>ギョーザ</v>
          </cell>
          <cell r="K283" t="str">
            <v>ギョーザ</v>
          </cell>
        </row>
        <row r="286">
          <cell r="H286">
            <v>4</v>
          </cell>
          <cell r="I286">
            <v>5</v>
          </cell>
          <cell r="J286" t="str">
            <v>もやしのナムル</v>
          </cell>
          <cell r="K286" t="str">
            <v>もやしのナムル</v>
          </cell>
        </row>
        <row r="299">
          <cell r="H299">
            <v>5</v>
          </cell>
          <cell r="I299">
            <v>6</v>
          </cell>
          <cell r="J299" t="str">
            <v>はっぽうさい</v>
          </cell>
          <cell r="K299" t="str">
            <v>八宝菜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とりにくのからあげ</v>
          </cell>
          <cell r="K338" t="str">
            <v>鶏肉のから揚げ</v>
          </cell>
        </row>
        <row r="345">
          <cell r="H345">
            <v>4</v>
          </cell>
          <cell r="I345">
            <v>5</v>
          </cell>
          <cell r="J345" t="str">
            <v>スナップエンドウのポテトサラダ</v>
          </cell>
          <cell r="K345" t="str">
            <v>スナップエンドウのポテトサラダ</v>
          </cell>
        </row>
        <row r="359">
          <cell r="H359">
            <v>5</v>
          </cell>
          <cell r="I359">
            <v>7</v>
          </cell>
          <cell r="J359" t="str">
            <v>キャベツとあつあげのみそしる</v>
          </cell>
          <cell r="K359" t="str">
            <v>キャベツとあつ揚げのみそ汁</v>
          </cell>
        </row>
        <row r="388">
          <cell r="I388">
            <v>1</v>
          </cell>
          <cell r="J388" t="str">
            <v>ケチャップライス</v>
          </cell>
          <cell r="K388" t="str">
            <v>ケチャップライス</v>
          </cell>
        </row>
        <row r="390">
          <cell r="H390">
            <v>1</v>
          </cell>
          <cell r="I390">
            <v>3</v>
          </cell>
          <cell r="J390" t="str">
            <v>ケチャップライス</v>
          </cell>
          <cell r="K390" t="str">
            <v>ケチャップライス</v>
          </cell>
        </row>
        <row r="404">
          <cell r="H404">
            <v>2</v>
          </cell>
          <cell r="I404">
            <v>2</v>
          </cell>
          <cell r="J404" t="str">
            <v>牛乳</v>
          </cell>
          <cell r="K404" t="str">
            <v>牛乳</v>
          </cell>
        </row>
        <row r="406">
          <cell r="H406">
            <v>3</v>
          </cell>
          <cell r="I406">
            <v>4</v>
          </cell>
          <cell r="J406" t="str">
            <v>マカロニグラタン</v>
          </cell>
          <cell r="K406" t="str">
            <v>マカロニグラタン</v>
          </cell>
        </row>
        <row r="427">
          <cell r="H427">
            <v>4</v>
          </cell>
          <cell r="I427">
            <v>7</v>
          </cell>
          <cell r="J427" t="str">
            <v>やさいスープ</v>
          </cell>
          <cell r="K427" t="str">
            <v>野菜スープ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さばのみそに</v>
          </cell>
          <cell r="K448" t="str">
            <v>さばのみそ煮</v>
          </cell>
        </row>
        <row r="458">
          <cell r="H458">
            <v>4</v>
          </cell>
          <cell r="I458">
            <v>5</v>
          </cell>
          <cell r="J458" t="str">
            <v>ゆかりあえ</v>
          </cell>
          <cell r="K458" t="str">
            <v>ゆかり和え</v>
          </cell>
        </row>
        <row r="465">
          <cell r="H465">
            <v>5</v>
          </cell>
          <cell r="I465">
            <v>6</v>
          </cell>
          <cell r="J465" t="str">
            <v>あぶらふのたまごとじ</v>
          </cell>
          <cell r="K465" t="str">
            <v>油麩の卵とじ</v>
          </cell>
        </row>
        <row r="498">
          <cell r="H498">
            <v>1</v>
          </cell>
          <cell r="I498">
            <v>1</v>
          </cell>
          <cell r="J498" t="str">
            <v>しょくパン</v>
          </cell>
          <cell r="K498" t="str">
            <v>食パン</v>
          </cell>
        </row>
        <row r="500">
          <cell r="H500">
            <v>3</v>
          </cell>
          <cell r="I500">
            <v>9</v>
          </cell>
          <cell r="J500" t="str">
            <v>いちごジャム</v>
          </cell>
          <cell r="K500" t="str">
            <v>いちごジャム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4</v>
          </cell>
          <cell r="I503">
            <v>4</v>
          </cell>
          <cell r="J503" t="str">
            <v>ムサカ</v>
          </cell>
          <cell r="K503" t="str">
            <v>ムサカ</v>
          </cell>
        </row>
        <row r="526">
          <cell r="H526">
            <v>5</v>
          </cell>
          <cell r="I526">
            <v>5</v>
          </cell>
          <cell r="J526" t="str">
            <v>ギリシャふうサラダ</v>
          </cell>
          <cell r="K526" t="str">
            <v>ギリシャ風サラダ</v>
          </cell>
        </row>
        <row r="538">
          <cell r="H538">
            <v>6</v>
          </cell>
          <cell r="I538">
            <v>7</v>
          </cell>
          <cell r="J538" t="str">
            <v>ひよこまめのスープ</v>
          </cell>
          <cell r="K538" t="str">
            <v>ひよこ豆のスープ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ぶたにくのくわやき</v>
          </cell>
          <cell r="K558" t="str">
            <v>豚肉のくわ焼き</v>
          </cell>
        </row>
        <row r="567">
          <cell r="H567">
            <v>4</v>
          </cell>
          <cell r="I567">
            <v>5</v>
          </cell>
          <cell r="J567" t="str">
            <v>こんにゃくゴマネーズサラダ</v>
          </cell>
          <cell r="K567" t="str">
            <v>こんにゃくゴマネーズサラダ</v>
          </cell>
        </row>
        <row r="580">
          <cell r="H580">
            <v>5</v>
          </cell>
          <cell r="I580">
            <v>6</v>
          </cell>
          <cell r="J580" t="str">
            <v>かやくうどん</v>
          </cell>
          <cell r="K580" t="str">
            <v>かやくうどん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よかたはべんのいそべあげ</v>
          </cell>
          <cell r="K613" t="str">
            <v>四方はべんの磯部揚げ</v>
          </cell>
        </row>
        <row r="623">
          <cell r="H623">
            <v>4</v>
          </cell>
          <cell r="I623">
            <v>5</v>
          </cell>
          <cell r="J623" t="str">
            <v>はりはりあえ</v>
          </cell>
          <cell r="K623" t="str">
            <v>はりはり和え</v>
          </cell>
        </row>
        <row r="638">
          <cell r="H638">
            <v>5</v>
          </cell>
          <cell r="I638">
            <v>7</v>
          </cell>
          <cell r="J638" t="str">
            <v>しらたまとうふだんごのみそしる</v>
          </cell>
          <cell r="K638" t="str">
            <v>白玉豆腐団子のみそ汁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J668" t="str">
            <v>はたはたのごまフリッター</v>
          </cell>
          <cell r="K668" t="str">
            <v>はたはたのごまフリッター</v>
          </cell>
        </row>
        <row r="680">
          <cell r="H680">
            <v>4</v>
          </cell>
          <cell r="I680">
            <v>5</v>
          </cell>
          <cell r="J680" t="str">
            <v>きんぴらごぼう</v>
          </cell>
          <cell r="K680" t="str">
            <v>きんぴらごぼう</v>
          </cell>
        </row>
        <row r="694">
          <cell r="H694">
            <v>5</v>
          </cell>
          <cell r="I694">
            <v>7</v>
          </cell>
          <cell r="J694" t="str">
            <v>こんさいじる</v>
          </cell>
          <cell r="K694" t="str">
            <v>根菜汁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マヨチキンのフレークやき</v>
          </cell>
          <cell r="K723" t="str">
            <v>マヨチキンのフレーク焼き</v>
          </cell>
        </row>
        <row r="731">
          <cell r="H731">
            <v>4</v>
          </cell>
          <cell r="I731">
            <v>5</v>
          </cell>
          <cell r="J731" t="str">
            <v>ベーコンサラダ</v>
          </cell>
          <cell r="K731" t="str">
            <v>ベーコンサラダ</v>
          </cell>
        </row>
        <row r="745">
          <cell r="H745">
            <v>5</v>
          </cell>
          <cell r="I745">
            <v>7</v>
          </cell>
          <cell r="J745" t="str">
            <v>ポークビーンズ</v>
          </cell>
          <cell r="K745" t="str">
            <v>ポークビーンズ</v>
          </cell>
        </row>
        <row r="773">
          <cell r="H773">
            <v>1</v>
          </cell>
          <cell r="I773">
            <v>1</v>
          </cell>
          <cell r="J773" t="str">
            <v>むぎごはん</v>
          </cell>
          <cell r="K773" t="str">
            <v>麦ごはん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J778" t="str">
            <v>カレーライス</v>
          </cell>
          <cell r="K778" t="str">
            <v>カレーライス</v>
          </cell>
        </row>
        <row r="803">
          <cell r="H803">
            <v>4</v>
          </cell>
          <cell r="I803">
            <v>8</v>
          </cell>
          <cell r="J803" t="str">
            <v>フルーツヨーグルト</v>
          </cell>
          <cell r="K803" t="str">
            <v>フルーツヨーグルト</v>
          </cell>
        </row>
        <row r="828">
          <cell r="I828">
            <v>1</v>
          </cell>
          <cell r="J828" t="str">
            <v>ごはん</v>
          </cell>
          <cell r="K828" t="str">
            <v>ごはん</v>
          </cell>
        </row>
        <row r="830">
          <cell r="H830">
            <v>1</v>
          </cell>
          <cell r="I830">
            <v>3</v>
          </cell>
          <cell r="J830" t="str">
            <v>たけのこごはん</v>
          </cell>
          <cell r="K830" t="str">
            <v>たけのこご飯</v>
          </cell>
        </row>
        <row r="842">
          <cell r="H842">
            <v>2</v>
          </cell>
          <cell r="I842">
            <v>2</v>
          </cell>
          <cell r="J842" t="str">
            <v>牛乳</v>
          </cell>
          <cell r="K842" t="str">
            <v>牛乳</v>
          </cell>
        </row>
        <row r="844">
          <cell r="H844">
            <v>3</v>
          </cell>
          <cell r="I844">
            <v>4</v>
          </cell>
          <cell r="J844" t="str">
            <v>ぶたにくとやさいのあげからめ</v>
          </cell>
          <cell r="K844" t="str">
            <v>豚肉と野菜のあげからめ</v>
          </cell>
        </row>
        <row r="862">
          <cell r="H862">
            <v>4</v>
          </cell>
          <cell r="I862">
            <v>7</v>
          </cell>
          <cell r="J862" t="str">
            <v>けんちんじる</v>
          </cell>
          <cell r="K862" t="str">
            <v>けんちん汁</v>
          </cell>
        </row>
        <row r="879">
          <cell r="H879">
            <v>5</v>
          </cell>
          <cell r="I879">
            <v>8</v>
          </cell>
          <cell r="J879" t="str">
            <v>セノビーゼリー</v>
          </cell>
          <cell r="K879" t="str">
            <v>セノビーゼリー</v>
          </cell>
        </row>
        <row r="883">
          <cell r="H883">
            <v>1</v>
          </cell>
          <cell r="I883">
            <v>1</v>
          </cell>
          <cell r="J883" t="str">
            <v>しょくパン</v>
          </cell>
          <cell r="K883" t="str">
            <v>食パン（冷）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J888" t="str">
            <v>キッシュ</v>
          </cell>
          <cell r="K888" t="str">
            <v>キッシュ</v>
          </cell>
        </row>
        <row r="903">
          <cell r="H903">
            <v>4</v>
          </cell>
          <cell r="I903">
            <v>5</v>
          </cell>
          <cell r="J903" t="str">
            <v>ブロッコリーのサラダ</v>
          </cell>
          <cell r="K903" t="str">
            <v>ブロッコリーのサラダ</v>
          </cell>
        </row>
        <row r="916">
          <cell r="H916">
            <v>5</v>
          </cell>
          <cell r="I916">
            <v>7</v>
          </cell>
          <cell r="J916" t="str">
            <v>やさいスープ</v>
          </cell>
          <cell r="K916" t="str">
            <v>野菜スープ</v>
          </cell>
        </row>
        <row r="930">
          <cell r="H930">
            <v>6</v>
          </cell>
          <cell r="I930">
            <v>9</v>
          </cell>
          <cell r="J930" t="str">
            <v>チョコクリーム</v>
          </cell>
          <cell r="K930" t="str">
            <v>チョコクリーム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J998" t="str">
            <v>ピリからチキン</v>
          </cell>
          <cell r="K998" t="str">
            <v>ピリ辛チキン</v>
          </cell>
        </row>
        <row r="1013">
          <cell r="H1013">
            <v>4</v>
          </cell>
          <cell r="I1013">
            <v>5</v>
          </cell>
          <cell r="J1013" t="str">
            <v>バンサンスー</v>
          </cell>
          <cell r="K1013" t="str">
            <v>バンサンスー</v>
          </cell>
        </row>
        <row r="1024">
          <cell r="H1024">
            <v>5</v>
          </cell>
          <cell r="I1024">
            <v>7</v>
          </cell>
          <cell r="J1024" t="str">
            <v>ワンタンスープ</v>
          </cell>
          <cell r="K1024" t="str">
            <v>ワンタンスープ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view="pageBreakPreview" topLeftCell="A67" zoomScale="80" zoomScaleNormal="100" zoomScaleSheetLayoutView="80" workbookViewId="0">
      <selection activeCell="K113" sqref="K113"/>
    </sheetView>
  </sheetViews>
  <sheetFormatPr defaultColWidth="0" defaultRowHeight="13.5" customHeight="1" zeroHeight="1" x14ac:dyDescent="0.4"/>
  <cols>
    <col min="1" max="1" width="5.75" style="1" customWidth="1"/>
    <col min="2" max="2" width="3" style="1" customWidth="1"/>
    <col min="3" max="3" width="17.75" style="29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0.25" customHeight="1" x14ac:dyDescent="0.4">
      <c r="A1" s="70"/>
      <c r="B1" s="31"/>
      <c r="C1" s="32"/>
      <c r="D1" s="33"/>
      <c r="E1" s="34">
        <f>[1]作成!B1</f>
        <v>4</v>
      </c>
      <c r="F1" s="35" t="s">
        <v>0</v>
      </c>
      <c r="G1" s="36"/>
      <c r="H1" s="36"/>
      <c r="I1" s="37"/>
      <c r="J1" s="38"/>
      <c r="K1" s="38"/>
      <c r="L1" s="38"/>
      <c r="M1" s="38"/>
      <c r="N1" s="38"/>
      <c r="O1" s="39"/>
      <c r="P1" s="40" t="s">
        <v>169</v>
      </c>
      <c r="Q1" s="41"/>
      <c r="R1" s="38" t="s">
        <v>2</v>
      </c>
      <c r="S1" s="30"/>
    </row>
    <row r="2" spans="1:19" ht="13.5" customHeight="1" x14ac:dyDescent="0.4">
      <c r="A2" s="74" t="s">
        <v>3</v>
      </c>
      <c r="B2" s="74" t="s">
        <v>4</v>
      </c>
      <c r="C2" s="77" t="s">
        <v>5</v>
      </c>
      <c r="D2" s="78"/>
      <c r="E2" s="78"/>
      <c r="F2" s="79"/>
      <c r="G2" s="83" t="s">
        <v>6</v>
      </c>
      <c r="H2" s="84"/>
      <c r="I2" s="85"/>
      <c r="J2" s="83" t="s">
        <v>7</v>
      </c>
      <c r="K2" s="84"/>
      <c r="L2" s="85"/>
      <c r="M2" s="83" t="s">
        <v>8</v>
      </c>
      <c r="N2" s="84"/>
      <c r="O2" s="85"/>
      <c r="P2" s="89" t="s">
        <v>9</v>
      </c>
      <c r="Q2" s="89"/>
      <c r="R2" s="38" t="s">
        <v>2</v>
      </c>
      <c r="S2" s="30"/>
    </row>
    <row r="3" spans="1:19" ht="13.5" customHeight="1" x14ac:dyDescent="0.4">
      <c r="A3" s="75"/>
      <c r="B3" s="75"/>
      <c r="C3" s="80"/>
      <c r="D3" s="81"/>
      <c r="E3" s="81"/>
      <c r="F3" s="82"/>
      <c r="G3" s="86"/>
      <c r="H3" s="87"/>
      <c r="I3" s="88"/>
      <c r="J3" s="86"/>
      <c r="K3" s="87"/>
      <c r="L3" s="88"/>
      <c r="M3" s="86"/>
      <c r="N3" s="87"/>
      <c r="O3" s="88"/>
      <c r="P3" s="89" t="s">
        <v>11</v>
      </c>
      <c r="Q3" s="89"/>
      <c r="R3" s="38" t="s">
        <v>2</v>
      </c>
      <c r="S3" s="30"/>
    </row>
    <row r="4" spans="1:19" ht="13.5" customHeight="1" x14ac:dyDescent="0.4">
      <c r="A4" s="75"/>
      <c r="B4" s="75"/>
      <c r="C4" s="90" t="s">
        <v>12</v>
      </c>
      <c r="D4" s="92" t="s">
        <v>13</v>
      </c>
      <c r="E4" s="94" t="s">
        <v>14</v>
      </c>
      <c r="F4" s="95"/>
      <c r="G4" s="98" t="s">
        <v>15</v>
      </c>
      <c r="H4" s="99"/>
      <c r="I4" s="100"/>
      <c r="J4" s="104" t="s">
        <v>16</v>
      </c>
      <c r="K4" s="105"/>
      <c r="L4" s="106"/>
      <c r="M4" s="110" t="s">
        <v>17</v>
      </c>
      <c r="N4" s="111"/>
      <c r="O4" s="112"/>
      <c r="P4" s="89" t="s">
        <v>18</v>
      </c>
      <c r="Q4" s="89"/>
      <c r="R4" s="38" t="s">
        <v>2</v>
      </c>
      <c r="S4" s="30"/>
    </row>
    <row r="5" spans="1:19" ht="13.5" customHeight="1" x14ac:dyDescent="0.4">
      <c r="A5" s="76"/>
      <c r="B5" s="76"/>
      <c r="C5" s="91"/>
      <c r="D5" s="93"/>
      <c r="E5" s="96"/>
      <c r="F5" s="97"/>
      <c r="G5" s="101"/>
      <c r="H5" s="102"/>
      <c r="I5" s="103"/>
      <c r="J5" s="107"/>
      <c r="K5" s="108"/>
      <c r="L5" s="109"/>
      <c r="M5" s="113"/>
      <c r="N5" s="114"/>
      <c r="O5" s="115"/>
      <c r="P5" s="89" t="s">
        <v>19</v>
      </c>
      <c r="Q5" s="89"/>
      <c r="R5" s="38" t="s">
        <v>2</v>
      </c>
      <c r="S5" s="30"/>
    </row>
    <row r="6" spans="1:19" ht="17.25" hidden="1" customHeight="1" x14ac:dyDescent="0.4">
      <c r="A6" s="116" t="str">
        <f>IF([1]人数!$F12=0," ",[1]人数!$F12)</f>
        <v xml:space="preserve"> </v>
      </c>
      <c r="B6" s="119" t="s">
        <v>20</v>
      </c>
      <c r="C6" s="122" t="str">
        <f>IF(ISERROR(VLOOKUP(1,[1]作成!$H$3:$K$57,3,FALSE))," ",VLOOKUP(1,[1]作成!$H$3:$K$57,3,FALSE))</f>
        <v xml:space="preserve"> </v>
      </c>
      <c r="D6" s="125" t="str">
        <f>IF(ISERROR(VLOOKUP(2,[1]作成!$H$3:$K$57,4,FALSE))," ",VLOOKUP(2,[1]作成!$H$3:$K$57,4,FALSE))</f>
        <v xml:space="preserve"> </v>
      </c>
      <c r="E6" s="128" t="str">
        <f>IF(ISERROR(VLOOKUP(3,[1]作成!$H$3:$K$57,3,FALSE))," ",VLOOKUP(3,[1]作成!$H$3:$K$57,3,FALSE))</f>
        <v xml:space="preserve"> </v>
      </c>
      <c r="F6" s="129"/>
      <c r="G6" s="3"/>
      <c r="H6" s="4"/>
      <c r="I6" s="5"/>
      <c r="J6" s="3"/>
      <c r="K6" s="4"/>
      <c r="L6" s="5"/>
      <c r="M6" s="4"/>
      <c r="N6" s="4"/>
      <c r="O6" s="4"/>
      <c r="P6" s="15" t="str">
        <f>IF([1]計算!U6=0," ",[1]計算!U6)</f>
        <v xml:space="preserve"> </v>
      </c>
      <c r="Q6" s="7" t="s">
        <v>21</v>
      </c>
      <c r="S6" s="130" t="s">
        <v>22</v>
      </c>
    </row>
    <row r="7" spans="1:19" ht="17.25" hidden="1" customHeight="1" x14ac:dyDescent="0.4">
      <c r="A7" s="117"/>
      <c r="B7" s="120"/>
      <c r="C7" s="123"/>
      <c r="D7" s="126"/>
      <c r="E7" s="132" t="str">
        <f>IF(ISERROR(VLOOKUP(4,[1]作成!$H$3:$K$57,3,FALSE))," ",VLOOKUP(4,[1]作成!$H$3:$K$57,3,FALSE))</f>
        <v xml:space="preserve"> </v>
      </c>
      <c r="F7" s="133"/>
      <c r="G7" s="8"/>
      <c r="H7" s="9"/>
      <c r="I7" s="10"/>
      <c r="J7" s="8"/>
      <c r="K7" s="9"/>
      <c r="L7" s="10"/>
      <c r="M7" s="9"/>
      <c r="N7" s="9"/>
      <c r="O7" s="9"/>
      <c r="P7" s="15" t="str">
        <f>IF([1]計算!X6=0," ",[1]計算!X6)</f>
        <v xml:space="preserve"> </v>
      </c>
      <c r="Q7" s="11" t="s">
        <v>23</v>
      </c>
      <c r="S7" s="130"/>
    </row>
    <row r="8" spans="1:19" ht="17.25" hidden="1" customHeight="1" x14ac:dyDescent="0.4">
      <c r="A8" s="117"/>
      <c r="B8" s="120"/>
      <c r="C8" s="123"/>
      <c r="D8" s="126"/>
      <c r="E8" s="132" t="str">
        <f>IF(ISERROR(VLOOKUP(5,[1]作成!$H$3:$K$57,3,FALSE))," ",VLOOKUP(5,[1]作成!$H$3:$K$57,3,FALSE))</f>
        <v xml:space="preserve"> </v>
      </c>
      <c r="F8" s="133"/>
      <c r="G8" s="8"/>
      <c r="H8" s="9"/>
      <c r="I8" s="10"/>
      <c r="J8" s="8"/>
      <c r="K8" s="9"/>
      <c r="L8" s="12"/>
      <c r="M8" s="9"/>
      <c r="N8" s="9"/>
      <c r="O8" s="13"/>
      <c r="P8" s="15" t="str">
        <f>IF([1]計算!Z6=0," ",[1]計算!Z6)</f>
        <v xml:space="preserve"> </v>
      </c>
      <c r="Q8" s="11" t="s">
        <v>23</v>
      </c>
      <c r="S8" s="130"/>
    </row>
    <row r="9" spans="1:19" ht="17.25" hidden="1" customHeight="1" x14ac:dyDescent="0.4">
      <c r="A9" s="118"/>
      <c r="B9" s="121"/>
      <c r="C9" s="124"/>
      <c r="D9" s="127"/>
      <c r="E9" s="14" t="str">
        <f>IF(ISERROR(VLOOKUP(6,[1]作成!$H$3:$K$57,3,FALSE))," ",VLOOKUP(6,[1]作成!$H$3:$K$57,3,FALSE))</f>
        <v xml:space="preserve"> </v>
      </c>
      <c r="F9" s="14" t="str">
        <f>IF(ISERROR(VLOOKUP(7,[1]作成!$H$3:$K$57,3,FALSE))," ",VLOOKUP(7,[1]作成!$H$3:$K$57,3,FALSE))</f>
        <v xml:space="preserve"> </v>
      </c>
      <c r="G9" s="8"/>
      <c r="H9" s="9"/>
      <c r="I9" s="12"/>
      <c r="J9" s="8"/>
      <c r="K9" s="9"/>
      <c r="L9" s="12"/>
      <c r="M9" s="9"/>
      <c r="N9" s="9"/>
      <c r="O9" s="13"/>
      <c r="P9" s="134" t="str">
        <f>IF([1]人数!I12=0," ",[1]人数!I12)</f>
        <v xml:space="preserve"> </v>
      </c>
      <c r="Q9" s="135"/>
      <c r="S9" s="130"/>
    </row>
    <row r="10" spans="1:19" ht="15" customHeight="1" x14ac:dyDescent="0.4">
      <c r="A10" s="136">
        <v>7</v>
      </c>
      <c r="B10" s="141" t="s">
        <v>24</v>
      </c>
      <c r="C10" s="154" t="str">
        <f>IF(ISERROR(VLOOKUP(1,[1]作成!$H$58:$K$112,3,FALSE))," ",VLOOKUP(1,[1]作成!$H$58:$K$112,3,FALSE))</f>
        <v xml:space="preserve"> </v>
      </c>
      <c r="D10" s="157" t="str">
        <f>IF(ISERROR(VLOOKUP(2,[1]作成!$H$58:$K$112,4,FALSE))," ",VLOOKUP(2,[1]作成!$H$58:$K$112,4,FALSE))</f>
        <v xml:space="preserve"> </v>
      </c>
      <c r="E10" s="160" t="str">
        <f>IF(ISERROR(VLOOKUP(3,[1]作成!$H$58:$K$112,3,FALSE))," ",VLOOKUP(3,[1]作成!$H$58:$K$112,3,FALSE))</f>
        <v xml:space="preserve"> </v>
      </c>
      <c r="F10" s="160"/>
      <c r="G10" s="42"/>
      <c r="H10" s="42"/>
      <c r="I10" s="42"/>
      <c r="J10" s="42"/>
      <c r="K10" s="42"/>
      <c r="L10" s="42"/>
      <c r="M10" s="42"/>
      <c r="N10" s="42"/>
      <c r="O10" s="42"/>
      <c r="P10" s="43" t="str">
        <f>IF([1]計算!U7=0," ",[1]計算!U7)</f>
        <v xml:space="preserve"> </v>
      </c>
      <c r="Q10" s="44" t="s">
        <v>21</v>
      </c>
      <c r="R10" s="38" t="s">
        <v>2</v>
      </c>
      <c r="S10" s="131"/>
    </row>
    <row r="11" spans="1:19" ht="15" customHeight="1" x14ac:dyDescent="0.4">
      <c r="A11" s="137"/>
      <c r="B11" s="141"/>
      <c r="C11" s="155"/>
      <c r="D11" s="158"/>
      <c r="E11" s="161" t="str">
        <f>IF(ISERROR(VLOOKUP(4,[1]作成!$H$58:$K$112,3,FALSE))," ",VLOOKUP(4,[1]作成!$H$58:$K$112,3,FALSE))</f>
        <v xml:space="preserve"> </v>
      </c>
      <c r="F11" s="161"/>
      <c r="G11" s="45"/>
      <c r="H11" s="45"/>
      <c r="I11" s="46"/>
      <c r="J11" s="45"/>
      <c r="K11" s="45"/>
      <c r="L11" s="45"/>
      <c r="M11" s="45"/>
      <c r="N11" s="45"/>
      <c r="O11" s="45"/>
      <c r="P11" s="47" t="str">
        <f>IF([1]計算!X7=0," ",[1]計算!X7)</f>
        <v xml:space="preserve"> </v>
      </c>
      <c r="Q11" s="48" t="s">
        <v>23</v>
      </c>
      <c r="R11" s="38" t="s">
        <v>2</v>
      </c>
      <c r="S11" s="131"/>
    </row>
    <row r="12" spans="1:19" ht="15" customHeight="1" x14ac:dyDescent="0.4">
      <c r="A12" s="137"/>
      <c r="B12" s="141"/>
      <c r="C12" s="155"/>
      <c r="D12" s="158"/>
      <c r="E12" s="161" t="str">
        <f>IF(ISERROR(VLOOKUP(5,[1]作成!$H$58:$K$112,3,FALSE))," ",VLOOKUP(5,[1]作成!$H$58:$K$112,3,FALSE))</f>
        <v xml:space="preserve"> </v>
      </c>
      <c r="F12" s="161"/>
      <c r="G12" s="45"/>
      <c r="H12" s="45"/>
      <c r="I12" s="46"/>
      <c r="J12" s="45"/>
      <c r="K12" s="45"/>
      <c r="L12" s="45"/>
      <c r="M12" s="45"/>
      <c r="N12" s="45"/>
      <c r="O12" s="46"/>
      <c r="P12" s="47" t="str">
        <f>IF([1]計算!Z7=0," ",[1]計算!Z7)</f>
        <v xml:space="preserve"> </v>
      </c>
      <c r="Q12" s="48" t="s">
        <v>23</v>
      </c>
      <c r="R12" s="38" t="s">
        <v>2</v>
      </c>
      <c r="S12" s="131"/>
    </row>
    <row r="13" spans="1:19" ht="15" customHeight="1" x14ac:dyDescent="0.4">
      <c r="A13" s="138"/>
      <c r="B13" s="141"/>
      <c r="C13" s="156"/>
      <c r="D13" s="159"/>
      <c r="E13" s="49" t="str">
        <f>IF(ISERROR(VLOOKUP(6,[1]作成!$H$58:$K$112,3,FALSE))," ",VLOOKUP(6,[1]作成!$H$58:$K$112,3,FALSE))</f>
        <v xml:space="preserve"> </v>
      </c>
      <c r="F13" s="49" t="str">
        <f>IF(ISERROR(VLOOKUP(7,[1]作成!$H$58:$K$112,3,FALSE))," ",VLOOKUP(7,[1]作成!$H$58:$K$112,3,FALSE))</f>
        <v xml:space="preserve"> </v>
      </c>
      <c r="G13" s="50"/>
      <c r="H13" s="50"/>
      <c r="I13" s="51"/>
      <c r="J13" s="50"/>
      <c r="K13" s="50"/>
      <c r="L13" s="50"/>
      <c r="M13" s="50"/>
      <c r="N13" s="50"/>
      <c r="O13" s="51"/>
      <c r="P13" s="139" t="str">
        <f>IF([1]人数!I13=0," ",[1]人数!I13)</f>
        <v xml:space="preserve"> </v>
      </c>
      <c r="Q13" s="140"/>
      <c r="R13" s="38" t="s">
        <v>2</v>
      </c>
      <c r="S13" s="131"/>
    </row>
    <row r="14" spans="1:19" ht="21" customHeight="1" x14ac:dyDescent="0.4">
      <c r="A14" s="136">
        <f>IF([1]人数!$F14=0," ",[1]人数!$F14)</f>
        <v>8</v>
      </c>
      <c r="B14" s="141" t="s">
        <v>25</v>
      </c>
      <c r="C14" s="142" t="str">
        <f>IF(ISERROR(VLOOKUP(1,[1]作成!$H$113:$K$167,3,FALSE))," ",VLOOKUP(1,[1]作成!$H$113:$K$167,3,FALSE))</f>
        <v>ごはん</v>
      </c>
      <c r="D14" s="145" t="str">
        <f>IF(ISERROR(VLOOKUP(2,[1]作成!$H$113:$K$167,4,FALSE))," ",VLOOKUP(2,[1]作成!$H$113:$K$167,4,FALSE))</f>
        <v>牛乳</v>
      </c>
      <c r="E14" s="148" t="str">
        <f>IF(ISERROR(VLOOKUP(3,[1]作成!$H$113:$K$167,3,FALSE))," ",VLOOKUP(3,[1]作成!$H$113:$K$167,3,FALSE))</f>
        <v>てづくりハンバーグ</v>
      </c>
      <c r="F14" s="149"/>
      <c r="G14" s="52" t="s">
        <v>26</v>
      </c>
      <c r="H14" s="42" t="s">
        <v>173</v>
      </c>
      <c r="I14" s="53"/>
      <c r="J14" s="52" t="s">
        <v>28</v>
      </c>
      <c r="K14" s="42" t="s">
        <v>29</v>
      </c>
      <c r="L14" s="54" t="s">
        <v>30</v>
      </c>
      <c r="M14" s="42" t="s">
        <v>31</v>
      </c>
      <c r="N14" s="42" t="s">
        <v>32</v>
      </c>
      <c r="O14" s="53"/>
      <c r="P14" s="65">
        <v>721.25919999999974</v>
      </c>
      <c r="Q14" s="56" t="s">
        <v>21</v>
      </c>
      <c r="R14" s="38" t="s">
        <v>2</v>
      </c>
      <c r="S14" s="131"/>
    </row>
    <row r="15" spans="1:19" ht="21" customHeight="1" x14ac:dyDescent="0.4">
      <c r="A15" s="137"/>
      <c r="B15" s="141"/>
      <c r="C15" s="143"/>
      <c r="D15" s="146"/>
      <c r="E15" s="150" t="str">
        <f>IF(ISERROR(VLOOKUP(4,[1]作成!$H$113:$K$167,3,FALSE))," ",VLOOKUP(4,[1]作成!$H$113:$K$167,3,FALSE))</f>
        <v>カラフルサラダ</v>
      </c>
      <c r="F15" s="151"/>
      <c r="G15" s="57" t="s">
        <v>33</v>
      </c>
      <c r="H15" s="45" t="s">
        <v>34</v>
      </c>
      <c r="I15" s="58"/>
      <c r="J15" s="57" t="s">
        <v>35</v>
      </c>
      <c r="K15" s="45" t="s">
        <v>36</v>
      </c>
      <c r="L15" s="59"/>
      <c r="M15" s="45" t="s">
        <v>37</v>
      </c>
      <c r="N15" s="45"/>
      <c r="O15" s="58"/>
      <c r="P15" s="65">
        <v>28.131419999999999</v>
      </c>
      <c r="Q15" s="60" t="s">
        <v>23</v>
      </c>
      <c r="R15" s="38" t="s">
        <v>2</v>
      </c>
      <c r="S15" s="131"/>
    </row>
    <row r="16" spans="1:19" ht="21" customHeight="1" x14ac:dyDescent="0.4">
      <c r="A16" s="137"/>
      <c r="B16" s="141"/>
      <c r="C16" s="143"/>
      <c r="D16" s="146"/>
      <c r="E16" s="150" t="str">
        <f>IF(ISERROR(VLOOKUP(5,[1]作成!$H$113:$K$167,3,FALSE))," ",VLOOKUP(5,[1]作成!$H$113:$K$167,3,FALSE))</f>
        <v>だいこんとあげのみそしる</v>
      </c>
      <c r="F16" s="151"/>
      <c r="G16" s="57" t="s">
        <v>38</v>
      </c>
      <c r="H16" s="45" t="s">
        <v>39</v>
      </c>
      <c r="I16" s="58"/>
      <c r="J16" s="57" t="s">
        <v>40</v>
      </c>
      <c r="K16" s="45" t="s">
        <v>41</v>
      </c>
      <c r="L16" s="58"/>
      <c r="M16" s="45" t="s">
        <v>42</v>
      </c>
      <c r="N16" s="45"/>
      <c r="O16" s="58"/>
      <c r="P16" s="65">
        <v>24.717960000000005</v>
      </c>
      <c r="Q16" s="60" t="s">
        <v>23</v>
      </c>
      <c r="R16" s="38" t="s">
        <v>2</v>
      </c>
      <c r="S16" s="131"/>
    </row>
    <row r="17" spans="1:19" ht="21" customHeight="1" x14ac:dyDescent="0.4">
      <c r="A17" s="138"/>
      <c r="B17" s="141"/>
      <c r="C17" s="144"/>
      <c r="D17" s="147"/>
      <c r="E17" s="61" t="str">
        <f>IF(ISERROR(VLOOKUP(6,[1]作成!$H$113:$K$167,3,FALSE))," ",VLOOKUP(6,[1]作成!$H$113:$K$167,3,FALSE))</f>
        <v>フルーツクレープ</v>
      </c>
      <c r="F17" s="62" t="str">
        <f>IF(ISERROR(VLOOKUP(7,[1]作成!$H$113:$K$167,3,FALSE))," ",VLOOKUP(7,[1]作成!$H$113:$K$167,3,FALSE))</f>
        <v xml:space="preserve"> </v>
      </c>
      <c r="G17" s="63" t="s">
        <v>43</v>
      </c>
      <c r="H17" s="50" t="s">
        <v>44</v>
      </c>
      <c r="I17" s="64"/>
      <c r="J17" s="63" t="s">
        <v>45</v>
      </c>
      <c r="K17" s="50" t="s">
        <v>46</v>
      </c>
      <c r="L17" s="64"/>
      <c r="M17" s="50" t="s">
        <v>47</v>
      </c>
      <c r="N17" s="50"/>
      <c r="O17" s="64"/>
      <c r="P17" s="152" t="s">
        <v>163</v>
      </c>
      <c r="Q17" s="153"/>
      <c r="R17" s="38" t="s">
        <v>2</v>
      </c>
      <c r="S17" s="131"/>
    </row>
    <row r="18" spans="1:19" ht="21" customHeight="1" x14ac:dyDescent="0.4">
      <c r="A18" s="136">
        <f>IF([1]人数!$F15=0," ",[1]人数!$F15)</f>
        <v>9</v>
      </c>
      <c r="B18" s="141" t="s">
        <v>48</v>
      </c>
      <c r="C18" s="142" t="str">
        <f>IF(ISERROR(VLOOKUP(1,[1]作成!$H$168:$K$222,3,FALSE))," ",VLOOKUP(1,[1]作成!$H$168:$K$222,3,FALSE))</f>
        <v>ごはん</v>
      </c>
      <c r="D18" s="145" t="str">
        <f>IF(ISERROR(VLOOKUP(2,[1]作成!$H$168:$K$222,4,FALSE))," ",VLOOKUP(2,[1]作成!$H$168:$K$222,4,FALSE))</f>
        <v>牛乳</v>
      </c>
      <c r="E18" s="148" t="str">
        <f>IF(ISERROR(VLOOKUP(3,[1]作成!$H$168:$K$222,3,FALSE))," ",VLOOKUP(3,[1]作成!$H$168:$K$222,3,FALSE))</f>
        <v>さけのみそマヨネーズやき</v>
      </c>
      <c r="F18" s="149"/>
      <c r="G18" s="57" t="s">
        <v>26</v>
      </c>
      <c r="H18" s="45" t="s">
        <v>49</v>
      </c>
      <c r="I18" s="58"/>
      <c r="J18" s="57" t="s">
        <v>28</v>
      </c>
      <c r="K18" s="45" t="s">
        <v>35</v>
      </c>
      <c r="L18" s="59"/>
      <c r="M18" s="45" t="s">
        <v>31</v>
      </c>
      <c r="N18" s="45" t="s">
        <v>42</v>
      </c>
      <c r="O18" s="66"/>
      <c r="P18" s="65">
        <v>662.57900000000006</v>
      </c>
      <c r="Q18" s="56" t="s">
        <v>21</v>
      </c>
      <c r="R18" s="38" t="s">
        <v>2</v>
      </c>
      <c r="S18" s="30"/>
    </row>
    <row r="19" spans="1:19" ht="21" customHeight="1" x14ac:dyDescent="0.4">
      <c r="A19" s="137"/>
      <c r="B19" s="141"/>
      <c r="C19" s="143"/>
      <c r="D19" s="146"/>
      <c r="E19" s="150" t="str">
        <f>IF(ISERROR(VLOOKUP(4,[1]作成!$H$168:$K$222,3,FALSE))," ",VLOOKUP(4,[1]作成!$H$168:$K$222,3,FALSE))</f>
        <v>なのはなのおひたし</v>
      </c>
      <c r="F19" s="151"/>
      <c r="G19" s="57" t="s">
        <v>50</v>
      </c>
      <c r="H19" s="45" t="s">
        <v>33</v>
      </c>
      <c r="I19" s="58"/>
      <c r="J19" s="57" t="s">
        <v>51</v>
      </c>
      <c r="K19" s="45" t="s">
        <v>52</v>
      </c>
      <c r="L19" s="58"/>
      <c r="M19" s="45" t="s">
        <v>53</v>
      </c>
      <c r="N19" s="45" t="s">
        <v>54</v>
      </c>
      <c r="O19" s="66"/>
      <c r="P19" s="65">
        <v>30.600919999999991</v>
      </c>
      <c r="Q19" s="60" t="s">
        <v>23</v>
      </c>
      <c r="R19" s="38" t="s">
        <v>2</v>
      </c>
      <c r="S19" s="30"/>
    </row>
    <row r="20" spans="1:19" ht="21" customHeight="1" x14ac:dyDescent="0.4">
      <c r="A20" s="137"/>
      <c r="B20" s="141"/>
      <c r="C20" s="143"/>
      <c r="D20" s="146"/>
      <c r="E20" s="150" t="str">
        <f>IF(ISERROR(VLOOKUP(5,[1]作成!$H$168:$K$222,3,FALSE))," ",VLOOKUP(5,[1]作成!$H$168:$K$222,3,FALSE))</f>
        <v>とんじる</v>
      </c>
      <c r="F20" s="151"/>
      <c r="G20" s="57" t="s">
        <v>39</v>
      </c>
      <c r="H20" s="45" t="s">
        <v>55</v>
      </c>
      <c r="I20" s="58"/>
      <c r="J20" s="57" t="s">
        <v>56</v>
      </c>
      <c r="K20" s="45" t="s">
        <v>57</v>
      </c>
      <c r="L20" s="58"/>
      <c r="M20" s="45" t="s">
        <v>58</v>
      </c>
      <c r="N20" s="45" t="s">
        <v>59</v>
      </c>
      <c r="O20" s="66"/>
      <c r="P20" s="65">
        <v>20.907569999999993</v>
      </c>
      <c r="Q20" s="60" t="s">
        <v>23</v>
      </c>
      <c r="R20" s="38" t="s">
        <v>2</v>
      </c>
      <c r="S20" s="30"/>
    </row>
    <row r="21" spans="1:19" ht="21" customHeight="1" x14ac:dyDescent="0.4">
      <c r="A21" s="138"/>
      <c r="B21" s="141"/>
      <c r="C21" s="144"/>
      <c r="D21" s="147"/>
      <c r="E21" s="61" t="str">
        <f>IF(ISERROR(VLOOKUP(6,[1]作成!$H$168:$K$222,3,FALSE))," ",VLOOKUP(6,[1]作成!$H$168:$K$222,3,FALSE))</f>
        <v xml:space="preserve"> </v>
      </c>
      <c r="F21" s="62" t="str">
        <f>IF(ISERROR(VLOOKUP(7,[1]作成!$H$168:$K$222,3,FALSE))," ",VLOOKUP(7,[1]作成!$H$168:$K$222,3,FALSE))</f>
        <v xml:space="preserve"> </v>
      </c>
      <c r="G21" s="57" t="s">
        <v>62</v>
      </c>
      <c r="H21" s="45"/>
      <c r="I21" s="58"/>
      <c r="J21" s="57" t="s">
        <v>45</v>
      </c>
      <c r="K21" s="45" t="s">
        <v>63</v>
      </c>
      <c r="L21" s="58"/>
      <c r="M21" s="45" t="s">
        <v>37</v>
      </c>
      <c r="N21" s="46"/>
      <c r="O21" s="66"/>
      <c r="P21" s="152" t="s">
        <v>164</v>
      </c>
      <c r="Q21" s="153"/>
      <c r="R21" s="38" t="s">
        <v>2</v>
      </c>
      <c r="S21" s="30"/>
    </row>
    <row r="22" spans="1:19" ht="21" customHeight="1" x14ac:dyDescent="0.4">
      <c r="A22" s="136">
        <f>IF([1]人数!$F16=0," ",[1]人数!$F16)</f>
        <v>10</v>
      </c>
      <c r="B22" s="141" t="s">
        <v>64</v>
      </c>
      <c r="C22" s="142" t="str">
        <f>IF(ISERROR(VLOOKUP(1,[1]作成!$H$223:$K$277,3,FALSE))," ",VLOOKUP(1,[1]作成!$H$223:$K$277,3,FALSE))</f>
        <v>さくらすしごはん</v>
      </c>
      <c r="D22" s="145" t="str">
        <f>IF(ISERROR(VLOOKUP(2,[1]作成!$H$223:$K$277,4,FALSE))," ",VLOOKUP(2,[1]作成!$H$223:$K$277,4,FALSE))</f>
        <v>牛乳</v>
      </c>
      <c r="E22" s="148" t="str">
        <f>IF(ISERROR(VLOOKUP(3,[1]作成!$H$223:$K$277,3,FALSE))," ",VLOOKUP(3,[1]作成!$H$223:$K$277,3,FALSE))</f>
        <v>おはなみちらし</v>
      </c>
      <c r="F22" s="149"/>
      <c r="G22" s="52" t="s">
        <v>26</v>
      </c>
      <c r="H22" s="42" t="s">
        <v>65</v>
      </c>
      <c r="I22" s="53"/>
      <c r="J22" s="52" t="s">
        <v>35</v>
      </c>
      <c r="K22" s="42" t="s">
        <v>66</v>
      </c>
      <c r="L22" s="54" t="s">
        <v>46</v>
      </c>
      <c r="M22" s="42" t="s">
        <v>67</v>
      </c>
      <c r="N22" s="42" t="s">
        <v>68</v>
      </c>
      <c r="O22" s="54"/>
      <c r="P22" s="65">
        <v>661.75699999999995</v>
      </c>
      <c r="Q22" s="56" t="s">
        <v>21</v>
      </c>
      <c r="R22" s="38" t="s">
        <v>2</v>
      </c>
      <c r="S22" s="30"/>
    </row>
    <row r="23" spans="1:19" ht="21" customHeight="1" x14ac:dyDescent="0.4">
      <c r="A23" s="137"/>
      <c r="B23" s="141"/>
      <c r="C23" s="143"/>
      <c r="D23" s="146"/>
      <c r="E23" s="150" t="str">
        <f>IF(ISERROR(VLOOKUP(4,[1]作成!$H$223:$K$277,3,FALSE))," ",VLOOKUP(4,[1]作成!$H$223:$K$277,3,FALSE))</f>
        <v>とりにくとやさいのてりあえ</v>
      </c>
      <c r="F23" s="151"/>
      <c r="G23" s="57" t="s">
        <v>34</v>
      </c>
      <c r="H23" s="45" t="s">
        <v>69</v>
      </c>
      <c r="I23" s="58"/>
      <c r="J23" s="57" t="s">
        <v>70</v>
      </c>
      <c r="K23" s="45" t="s">
        <v>28</v>
      </c>
      <c r="L23" s="59" t="s">
        <v>30</v>
      </c>
      <c r="M23" s="45" t="s">
        <v>42</v>
      </c>
      <c r="N23" s="45"/>
      <c r="O23" s="59"/>
      <c r="P23" s="65">
        <v>27.430300000000003</v>
      </c>
      <c r="Q23" s="60" t="s">
        <v>23</v>
      </c>
      <c r="R23" s="38" t="s">
        <v>2</v>
      </c>
      <c r="S23" s="30"/>
    </row>
    <row r="24" spans="1:19" ht="21" customHeight="1" x14ac:dyDescent="0.4">
      <c r="A24" s="137"/>
      <c r="B24" s="141"/>
      <c r="C24" s="143"/>
      <c r="D24" s="146"/>
      <c r="E24" s="150" t="str">
        <f>IF(ISERROR(VLOOKUP(5,[1]作成!$H$223:$K$277,3,FALSE))," ",VLOOKUP(5,[1]作成!$H$223:$K$277,3,FALSE))</f>
        <v>とうふとふかしのすましじる</v>
      </c>
      <c r="F24" s="151"/>
      <c r="G24" s="57" t="s">
        <v>72</v>
      </c>
      <c r="H24" s="45" t="s">
        <v>73</v>
      </c>
      <c r="I24" s="58"/>
      <c r="J24" s="57" t="s">
        <v>74</v>
      </c>
      <c r="K24" s="45" t="s">
        <v>75</v>
      </c>
      <c r="L24" s="59"/>
      <c r="M24" s="45" t="s">
        <v>53</v>
      </c>
      <c r="N24" s="45"/>
      <c r="O24" s="58"/>
      <c r="P24" s="65">
        <v>18.141200000000001</v>
      </c>
      <c r="Q24" s="60" t="s">
        <v>23</v>
      </c>
      <c r="R24" s="38" t="s">
        <v>2</v>
      </c>
      <c r="S24" s="30"/>
    </row>
    <row r="25" spans="1:19" ht="21" customHeight="1" x14ac:dyDescent="0.4">
      <c r="A25" s="138"/>
      <c r="B25" s="141"/>
      <c r="C25" s="144"/>
      <c r="D25" s="147"/>
      <c r="E25" s="61" t="str">
        <f>IF(ISERROR(VLOOKUP(6,[1]作成!$H$223:$K$277,3,FALSE))," ",VLOOKUP(6,[1]作成!$H$223:$K$277,3,FALSE))</f>
        <v>ヨーグルト</v>
      </c>
      <c r="F25" s="62" t="str">
        <f>IF(ISERROR(VLOOKUP(7,[1]作成!$H$223:$K$277,3,FALSE))," ",VLOOKUP(7,[1]作成!$H$223:$K$277,3,FALSE))</f>
        <v xml:space="preserve"> </v>
      </c>
      <c r="G25" s="63" t="s">
        <v>43</v>
      </c>
      <c r="H25" s="50" t="s">
        <v>77</v>
      </c>
      <c r="I25" s="64"/>
      <c r="J25" s="63" t="s">
        <v>78</v>
      </c>
      <c r="K25" s="50" t="s">
        <v>79</v>
      </c>
      <c r="L25" s="67"/>
      <c r="M25" s="50" t="s">
        <v>88</v>
      </c>
      <c r="N25" s="50"/>
      <c r="O25" s="64"/>
      <c r="P25" s="152" t="s">
        <v>165</v>
      </c>
      <c r="Q25" s="153"/>
      <c r="R25" s="38" t="s">
        <v>2</v>
      </c>
      <c r="S25" s="30"/>
    </row>
    <row r="26" spans="1:19" ht="21" customHeight="1" x14ac:dyDescent="0.4">
      <c r="A26" s="136">
        <f>IF([1]人数!$F17=0," ",[1]人数!$F17)</f>
        <v>13</v>
      </c>
      <c r="B26" s="162" t="s">
        <v>20</v>
      </c>
      <c r="C26" s="142" t="str">
        <f>IF(ISERROR(VLOOKUP(1,[1]作成!$H$278:$K$332,3,FALSE))," ",VLOOKUP(1,[1]作成!$H$278:$K$332,3,FALSE))</f>
        <v>ごはん</v>
      </c>
      <c r="D26" s="145" t="str">
        <f>IF(ISERROR(VLOOKUP(2,[1]作成!$H$278:$K$332,4,FALSE))," ",VLOOKUP(2,[1]作成!$H$278:$K$332,4,FALSE))</f>
        <v>牛乳</v>
      </c>
      <c r="E26" s="148" t="str">
        <f>IF(ISERROR(VLOOKUP(3,[1]作成!$H$278:$K$332,3,FALSE))," ",VLOOKUP(3,[1]作成!$H$278:$K$332,3,FALSE))</f>
        <v>ギョーザ</v>
      </c>
      <c r="F26" s="149"/>
      <c r="G26" s="57" t="s">
        <v>26</v>
      </c>
      <c r="H26" s="45" t="s">
        <v>82</v>
      </c>
      <c r="I26" s="59"/>
      <c r="J26" s="57" t="s">
        <v>35</v>
      </c>
      <c r="K26" s="45" t="s">
        <v>83</v>
      </c>
      <c r="L26" s="59" t="s">
        <v>70</v>
      </c>
      <c r="M26" s="45" t="s">
        <v>31</v>
      </c>
      <c r="N26" s="45" t="s">
        <v>84</v>
      </c>
      <c r="O26" s="45"/>
      <c r="P26" s="65">
        <v>679.21839999999997</v>
      </c>
      <c r="Q26" s="56" t="s">
        <v>21</v>
      </c>
      <c r="R26" s="38" t="s">
        <v>2</v>
      </c>
      <c r="S26" s="30"/>
    </row>
    <row r="27" spans="1:19" ht="21" customHeight="1" x14ac:dyDescent="0.4">
      <c r="A27" s="137"/>
      <c r="B27" s="163"/>
      <c r="C27" s="143"/>
      <c r="D27" s="146"/>
      <c r="E27" s="150" t="str">
        <f>IF(ISERROR(VLOOKUP(4,[1]作成!$H$278:$K$332,3,FALSE))," ",VLOOKUP(4,[1]作成!$H$278:$K$332,3,FALSE))</f>
        <v>もやしのナムル</v>
      </c>
      <c r="F27" s="151"/>
      <c r="G27" s="57" t="s">
        <v>85</v>
      </c>
      <c r="H27" s="45" t="s">
        <v>86</v>
      </c>
      <c r="I27" s="59"/>
      <c r="J27" s="57" t="s">
        <v>87</v>
      </c>
      <c r="K27" s="45" t="s">
        <v>28</v>
      </c>
      <c r="L27" s="58" t="s">
        <v>79</v>
      </c>
      <c r="M27" s="45" t="s">
        <v>88</v>
      </c>
      <c r="N27" s="45" t="s">
        <v>68</v>
      </c>
      <c r="O27" s="46"/>
      <c r="P27" s="65">
        <v>26.097440000000006</v>
      </c>
      <c r="Q27" s="60" t="s">
        <v>23</v>
      </c>
      <c r="R27" s="38" t="s">
        <v>2</v>
      </c>
      <c r="S27" s="30"/>
    </row>
    <row r="28" spans="1:19" ht="21" customHeight="1" x14ac:dyDescent="0.4">
      <c r="A28" s="137"/>
      <c r="B28" s="163"/>
      <c r="C28" s="143"/>
      <c r="D28" s="146"/>
      <c r="E28" s="150" t="str">
        <f>IF(ISERROR(VLOOKUP(5,[1]作成!$H$278:$K$332,3,FALSE))," ",VLOOKUP(5,[1]作成!$H$278:$K$332,3,FALSE))</f>
        <v>はっぽうさい</v>
      </c>
      <c r="F28" s="151"/>
      <c r="G28" s="57" t="s">
        <v>90</v>
      </c>
      <c r="H28" s="45" t="s">
        <v>91</v>
      </c>
      <c r="I28" s="59"/>
      <c r="J28" s="57" t="s">
        <v>30</v>
      </c>
      <c r="K28" s="45" t="s">
        <v>45</v>
      </c>
      <c r="L28" s="58"/>
      <c r="M28" s="45" t="s">
        <v>54</v>
      </c>
      <c r="N28" s="45" t="s">
        <v>53</v>
      </c>
      <c r="O28" s="46"/>
      <c r="P28" s="65">
        <v>22.301000000000002</v>
      </c>
      <c r="Q28" s="60" t="s">
        <v>23</v>
      </c>
      <c r="R28" s="38" t="s">
        <v>2</v>
      </c>
      <c r="S28" s="30"/>
    </row>
    <row r="29" spans="1:19" ht="21" customHeight="1" x14ac:dyDescent="0.4">
      <c r="A29" s="138"/>
      <c r="B29" s="164"/>
      <c r="C29" s="144"/>
      <c r="D29" s="147"/>
      <c r="E29" s="49" t="str">
        <f>IF(ISERROR(VLOOKUP(6,[1]作成!$H$278:$K$332,3,FALSE))," ",VLOOKUP(6,[1]作成!$H$278:$K$332,3,FALSE))</f>
        <v xml:space="preserve"> </v>
      </c>
      <c r="F29" s="49" t="str">
        <f>IF(ISERROR(VLOOKUP(7,[1]作成!$H$278:$K$332,3,FALSE))," ",VLOOKUP(7,[1]作成!$H$278:$K$332,3,FALSE))</f>
        <v xml:space="preserve"> </v>
      </c>
      <c r="G29" s="57" t="s">
        <v>33</v>
      </c>
      <c r="H29" s="45" t="s">
        <v>92</v>
      </c>
      <c r="I29" s="59"/>
      <c r="J29" s="57" t="s">
        <v>75</v>
      </c>
      <c r="K29" s="45" t="s">
        <v>74</v>
      </c>
      <c r="L29" s="58"/>
      <c r="M29" s="45" t="s">
        <v>42</v>
      </c>
      <c r="N29" s="45"/>
      <c r="O29" s="46"/>
      <c r="P29" s="152" t="s">
        <v>164</v>
      </c>
      <c r="Q29" s="153"/>
      <c r="R29" s="38" t="s">
        <v>2</v>
      </c>
      <c r="S29" s="30"/>
    </row>
    <row r="30" spans="1:19" ht="21" customHeight="1" x14ac:dyDescent="0.4">
      <c r="A30" s="136">
        <f>IF([1]人数!$F18=0," ",[1]人数!$F18)</f>
        <v>14</v>
      </c>
      <c r="B30" s="141" t="s">
        <v>24</v>
      </c>
      <c r="C30" s="142" t="str">
        <f>IF(ISERROR(VLOOKUP(1,[1]作成!$H$333:$K$387,3,FALSE))," ",VLOOKUP(1,[1]作成!$H$333:$K$387,3,FALSE))</f>
        <v>ごはん</v>
      </c>
      <c r="D30" s="145" t="str">
        <f>IF(ISERROR(VLOOKUP(2,[1]作成!$H$333:$K$387,4,FALSE))," ",VLOOKUP(2,[1]作成!$H$333:$K$387,4,FALSE))</f>
        <v>牛乳</v>
      </c>
      <c r="E30" s="148" t="str">
        <f>IF(ISERROR(VLOOKUP(3,[1]作成!$H$333:$K$387,3,FALSE))," ",VLOOKUP(3,[1]作成!$H$333:$K$387,3,FALSE))</f>
        <v>とりにくのからあげ</v>
      </c>
      <c r="F30" s="149"/>
      <c r="G30" s="52" t="s">
        <v>26</v>
      </c>
      <c r="H30" s="42" t="s">
        <v>55</v>
      </c>
      <c r="I30" s="54"/>
      <c r="J30" s="52" t="s">
        <v>75</v>
      </c>
      <c r="K30" s="42" t="s">
        <v>28</v>
      </c>
      <c r="L30" s="54"/>
      <c r="M30" s="42" t="s">
        <v>31</v>
      </c>
      <c r="N30" s="42" t="s">
        <v>58</v>
      </c>
      <c r="O30" s="54"/>
      <c r="P30" s="65">
        <v>702.63319999999987</v>
      </c>
      <c r="Q30" s="56" t="s">
        <v>21</v>
      </c>
      <c r="R30" s="38" t="s">
        <v>2</v>
      </c>
      <c r="S30" s="30"/>
    </row>
    <row r="31" spans="1:19" ht="21" customHeight="1" x14ac:dyDescent="0.4">
      <c r="A31" s="137"/>
      <c r="B31" s="141"/>
      <c r="C31" s="143"/>
      <c r="D31" s="146"/>
      <c r="E31" s="150" t="str">
        <f>IF(ISERROR(VLOOKUP(4,[1]作成!$H$333:$K$387,3,FALSE))," ",VLOOKUP(4,[1]作成!$H$333:$K$387,3,FALSE))</f>
        <v>スナップエンドウのポテトサラダ</v>
      </c>
      <c r="F31" s="151"/>
      <c r="G31" s="57" t="s">
        <v>65</v>
      </c>
      <c r="H31" s="45" t="s">
        <v>44</v>
      </c>
      <c r="I31" s="58"/>
      <c r="J31" s="57" t="s">
        <v>94</v>
      </c>
      <c r="K31" s="45" t="s">
        <v>45</v>
      </c>
      <c r="L31" s="59"/>
      <c r="M31" s="45" t="s">
        <v>95</v>
      </c>
      <c r="N31" s="45"/>
      <c r="O31" s="59"/>
      <c r="P31" s="65">
        <v>30.474970000000003</v>
      </c>
      <c r="Q31" s="60" t="s">
        <v>23</v>
      </c>
      <c r="R31" s="38" t="s">
        <v>2</v>
      </c>
      <c r="S31" s="30"/>
    </row>
    <row r="32" spans="1:19" ht="21" customHeight="1" x14ac:dyDescent="0.4">
      <c r="A32" s="137"/>
      <c r="B32" s="141"/>
      <c r="C32" s="143"/>
      <c r="D32" s="146"/>
      <c r="E32" s="150" t="str">
        <f>IF(ISERROR(VLOOKUP(5,[1]作成!$H$333:$K$387,3,FALSE))," ",VLOOKUP(5,[1]作成!$H$333:$K$387,3,FALSE))</f>
        <v>キャベツとあつあげのみそしる</v>
      </c>
      <c r="F32" s="151"/>
      <c r="G32" s="57" t="s">
        <v>27</v>
      </c>
      <c r="H32" s="45" t="s">
        <v>39</v>
      </c>
      <c r="I32" s="58"/>
      <c r="J32" s="57" t="s">
        <v>35</v>
      </c>
      <c r="K32" s="45" t="s">
        <v>46</v>
      </c>
      <c r="L32" s="59"/>
      <c r="M32" s="45" t="s">
        <v>88</v>
      </c>
      <c r="N32" s="45"/>
      <c r="O32" s="59"/>
      <c r="P32" s="65">
        <v>24.721350000000005</v>
      </c>
      <c r="Q32" s="60" t="s">
        <v>23</v>
      </c>
      <c r="R32" s="38" t="s">
        <v>2</v>
      </c>
      <c r="S32" s="30"/>
    </row>
    <row r="33" spans="1:19" ht="21" customHeight="1" x14ac:dyDescent="0.4">
      <c r="A33" s="138"/>
      <c r="B33" s="141"/>
      <c r="C33" s="144"/>
      <c r="D33" s="147"/>
      <c r="E33" s="61" t="str">
        <f>IF(ISERROR(VLOOKUP(6,[1]作成!$H$333:$K$387,3,FALSE))," ",VLOOKUP(6,[1]作成!$H$333:$K$387,3,FALSE))</f>
        <v xml:space="preserve"> </v>
      </c>
      <c r="F33" s="62" t="str">
        <f>IF(ISERROR(VLOOKUP(7,[1]作成!$H$333:$K$387,3,FALSE))," ",VLOOKUP(7,[1]作成!$H$333:$K$387,3,FALSE))</f>
        <v xml:space="preserve"> </v>
      </c>
      <c r="G33" s="63" t="s">
        <v>97</v>
      </c>
      <c r="H33" s="50"/>
      <c r="I33" s="64"/>
      <c r="J33" s="63" t="s">
        <v>98</v>
      </c>
      <c r="K33" s="50"/>
      <c r="L33" s="64"/>
      <c r="M33" s="50" t="s">
        <v>59</v>
      </c>
      <c r="N33" s="50"/>
      <c r="O33" s="64"/>
      <c r="P33" s="152" t="s">
        <v>166</v>
      </c>
      <c r="Q33" s="153"/>
      <c r="R33" s="38" t="s">
        <v>2</v>
      </c>
      <c r="S33" s="30"/>
    </row>
    <row r="34" spans="1:19" ht="21" customHeight="1" x14ac:dyDescent="0.4">
      <c r="A34" s="136">
        <f>IF([1]人数!$F19=0," ",[1]人数!$F19)</f>
        <v>15</v>
      </c>
      <c r="B34" s="141" t="s">
        <v>25</v>
      </c>
      <c r="C34" s="142" t="str">
        <f>IF(ISERROR(VLOOKUP(1,[1]作成!$H$388:$K$442,3,FALSE))," ",VLOOKUP(1,[1]作成!$H$388:$K$442,3,FALSE))</f>
        <v>ケチャップライス</v>
      </c>
      <c r="D34" s="145" t="str">
        <f>IF(ISERROR(VLOOKUP(2,[1]作成!$H$388:$K$442,4,FALSE))," ",VLOOKUP(2,[1]作成!$H$388:$K$442,4,FALSE))</f>
        <v>牛乳</v>
      </c>
      <c r="E34" s="148" t="str">
        <f>IF(ISERROR(VLOOKUP(3,[1]作成!$H$388:$K$442,3,FALSE))," ",VLOOKUP(3,[1]作成!$H$388:$K$442,3,FALSE))</f>
        <v>マカロニグラタン</v>
      </c>
      <c r="F34" s="149"/>
      <c r="G34" s="57" t="s">
        <v>99</v>
      </c>
      <c r="H34" s="45" t="s">
        <v>97</v>
      </c>
      <c r="I34" s="59"/>
      <c r="J34" s="57" t="s">
        <v>28</v>
      </c>
      <c r="K34" s="45" t="s">
        <v>100</v>
      </c>
      <c r="L34" s="59" t="s">
        <v>101</v>
      </c>
      <c r="M34" s="45" t="s">
        <v>102</v>
      </c>
      <c r="N34" s="45" t="s">
        <v>103</v>
      </c>
      <c r="O34" s="59"/>
      <c r="P34" s="65">
        <v>659.60199999999975</v>
      </c>
      <c r="Q34" s="56" t="s">
        <v>21</v>
      </c>
      <c r="R34" s="38" t="s">
        <v>2</v>
      </c>
      <c r="S34" s="30"/>
    </row>
    <row r="35" spans="1:19" ht="21" customHeight="1" x14ac:dyDescent="0.4">
      <c r="A35" s="137"/>
      <c r="B35" s="141"/>
      <c r="C35" s="143"/>
      <c r="D35" s="146"/>
      <c r="E35" s="150" t="str">
        <f>IF(ISERROR(VLOOKUP(4,[1]作成!$H$388:$K$442,3,FALSE))," ",VLOOKUP(4,[1]作成!$H$388:$K$442,3,FALSE))</f>
        <v>やさいスープ</v>
      </c>
      <c r="F35" s="151"/>
      <c r="G35" s="57" t="s">
        <v>26</v>
      </c>
      <c r="H35" s="45" t="s">
        <v>105</v>
      </c>
      <c r="I35" s="59"/>
      <c r="J35" s="57" t="s">
        <v>35</v>
      </c>
      <c r="K35" s="45" t="s">
        <v>98</v>
      </c>
      <c r="L35" s="59" t="s">
        <v>30</v>
      </c>
      <c r="M35" s="45" t="s">
        <v>68</v>
      </c>
      <c r="N35" s="45" t="s">
        <v>47</v>
      </c>
      <c r="O35" s="59"/>
      <c r="P35" s="65">
        <v>22.667479999999994</v>
      </c>
      <c r="Q35" s="60" t="s">
        <v>23</v>
      </c>
      <c r="R35" s="38" t="s">
        <v>2</v>
      </c>
      <c r="S35" s="30"/>
    </row>
    <row r="36" spans="1:19" ht="21" customHeight="1" x14ac:dyDescent="0.4">
      <c r="A36" s="137"/>
      <c r="B36" s="141"/>
      <c r="C36" s="143"/>
      <c r="D36" s="146"/>
      <c r="E36" s="150" t="str">
        <f>IF(ISERROR(VLOOKUP(5,[1]作成!$H$388:$K$442,3,FALSE))," ",VLOOKUP(5,[1]作成!$H$388:$K$442,3,FALSE))</f>
        <v xml:space="preserve"> </v>
      </c>
      <c r="F36" s="151"/>
      <c r="G36" s="57" t="s">
        <v>65</v>
      </c>
      <c r="H36" s="45"/>
      <c r="I36" s="58"/>
      <c r="J36" s="57" t="s">
        <v>109</v>
      </c>
      <c r="K36" s="45" t="s">
        <v>51</v>
      </c>
      <c r="L36" s="59"/>
      <c r="M36" s="45" t="s">
        <v>106</v>
      </c>
      <c r="N36" s="46" t="s">
        <v>37</v>
      </c>
      <c r="O36" s="59"/>
      <c r="P36" s="65">
        <v>24.91778</v>
      </c>
      <c r="Q36" s="60" t="s">
        <v>23</v>
      </c>
      <c r="R36" s="38" t="s">
        <v>2</v>
      </c>
      <c r="S36" s="30"/>
    </row>
    <row r="37" spans="1:19" ht="21" customHeight="1" x14ac:dyDescent="0.4">
      <c r="A37" s="138"/>
      <c r="B37" s="141"/>
      <c r="C37" s="144"/>
      <c r="D37" s="147"/>
      <c r="E37" s="61" t="str">
        <f>IF(ISERROR(VLOOKUP(6,[1]作成!$H$388:$K$442,3,FALSE))," ",VLOOKUP(6,[1]作成!$H$388:$K$442,3,FALSE))</f>
        <v xml:space="preserve"> </v>
      </c>
      <c r="F37" s="62" t="str">
        <f>IF(ISERROR(VLOOKUP(7,[1]作成!$H$388:$K$442,3,FALSE))," ",VLOOKUP(7,[1]作成!$H$388:$K$442,3,FALSE))</f>
        <v xml:space="preserve"> </v>
      </c>
      <c r="G37" s="57" t="s">
        <v>73</v>
      </c>
      <c r="H37" s="45"/>
      <c r="I37" s="58"/>
      <c r="J37" s="57" t="s">
        <v>110</v>
      </c>
      <c r="K37" s="45" t="s">
        <v>45</v>
      </c>
      <c r="L37" s="58"/>
      <c r="M37" s="45" t="s">
        <v>111</v>
      </c>
      <c r="N37" s="46"/>
      <c r="O37" s="59"/>
      <c r="P37" s="152"/>
      <c r="Q37" s="153"/>
      <c r="R37" s="38" t="s">
        <v>2</v>
      </c>
      <c r="S37" s="30"/>
    </row>
    <row r="38" spans="1:19" ht="21" customHeight="1" x14ac:dyDescent="0.4">
      <c r="A38" s="136">
        <f>IF([1]人数!$F20=0," ",[1]人数!$F20)</f>
        <v>16</v>
      </c>
      <c r="B38" s="141" t="s">
        <v>48</v>
      </c>
      <c r="C38" s="142" t="str">
        <f>IF(ISERROR(VLOOKUP(1,[1]作成!$H$443:$K$497,3,FALSE))," ",VLOOKUP(1,[1]作成!$H$443:$K$497,3,FALSE))</f>
        <v>ごはん</v>
      </c>
      <c r="D38" s="145" t="str">
        <f>IF(ISERROR(VLOOKUP(2,[1]作成!$H$443:$K$497,4,FALSE))," ",VLOOKUP(2,[1]作成!$H$443:$K$497,4,FALSE))</f>
        <v>牛乳</v>
      </c>
      <c r="E38" s="148" t="str">
        <f>IF(ISERROR(VLOOKUP(3,[1]作成!$H$443:$K$497,3,FALSE))," ",VLOOKUP(3,[1]作成!$H$443:$K$497,3,FALSE))</f>
        <v>さばのみそに</v>
      </c>
      <c r="F38" s="149"/>
      <c r="G38" s="52" t="s">
        <v>26</v>
      </c>
      <c r="H38" s="42" t="s">
        <v>43</v>
      </c>
      <c r="I38" s="53"/>
      <c r="J38" s="52" t="s">
        <v>75</v>
      </c>
      <c r="K38" s="42" t="s">
        <v>35</v>
      </c>
      <c r="L38" s="54" t="s">
        <v>63</v>
      </c>
      <c r="M38" s="42" t="s">
        <v>31</v>
      </c>
      <c r="N38" s="42"/>
      <c r="O38" s="54"/>
      <c r="P38" s="65">
        <v>679.15499999999997</v>
      </c>
      <c r="Q38" s="56" t="s">
        <v>21</v>
      </c>
      <c r="R38" s="38" t="s">
        <v>2</v>
      </c>
      <c r="S38" s="30"/>
    </row>
    <row r="39" spans="1:19" ht="21" customHeight="1" x14ac:dyDescent="0.4">
      <c r="A39" s="137"/>
      <c r="B39" s="141"/>
      <c r="C39" s="143"/>
      <c r="D39" s="146"/>
      <c r="E39" s="150" t="str">
        <f>IF(ISERROR(VLOOKUP(4,[1]作成!$H$443:$K$497,3,FALSE))," ",VLOOKUP(4,[1]作成!$H$443:$K$497,3,FALSE))</f>
        <v>ゆかりあえ</v>
      </c>
      <c r="F39" s="151"/>
      <c r="G39" s="57" t="s">
        <v>113</v>
      </c>
      <c r="H39" s="45"/>
      <c r="I39" s="58"/>
      <c r="J39" s="57" t="s">
        <v>57</v>
      </c>
      <c r="K39" s="45" t="s">
        <v>114</v>
      </c>
      <c r="L39" s="59" t="s">
        <v>79</v>
      </c>
      <c r="M39" s="45" t="s">
        <v>42</v>
      </c>
      <c r="N39" s="45"/>
      <c r="O39" s="58"/>
      <c r="P39" s="65">
        <v>30.319499999999998</v>
      </c>
      <c r="Q39" s="60" t="s">
        <v>23</v>
      </c>
      <c r="R39" s="38" t="s">
        <v>2</v>
      </c>
      <c r="S39" s="30"/>
    </row>
    <row r="40" spans="1:19" ht="21" customHeight="1" x14ac:dyDescent="0.4">
      <c r="A40" s="137"/>
      <c r="B40" s="141"/>
      <c r="C40" s="143"/>
      <c r="D40" s="146"/>
      <c r="E40" s="150" t="str">
        <f>IF(ISERROR(VLOOKUP(5,[1]作成!$H$443:$K$497,3,FALSE))," ",VLOOKUP(5,[1]作成!$H$443:$K$497,3,FALSE))</f>
        <v>あぶらふのたまごとじ</v>
      </c>
      <c r="F40" s="151"/>
      <c r="G40" s="57" t="s">
        <v>39</v>
      </c>
      <c r="H40" s="45"/>
      <c r="I40" s="58"/>
      <c r="J40" s="57" t="s">
        <v>45</v>
      </c>
      <c r="K40" s="45" t="s">
        <v>28</v>
      </c>
      <c r="L40" s="59"/>
      <c r="M40" s="45" t="s">
        <v>116</v>
      </c>
      <c r="N40" s="45"/>
      <c r="O40" s="58"/>
      <c r="P40" s="65">
        <v>21.136099999999999</v>
      </c>
      <c r="Q40" s="60" t="s">
        <v>23</v>
      </c>
      <c r="R40" s="38" t="s">
        <v>2</v>
      </c>
      <c r="S40" s="30"/>
    </row>
    <row r="41" spans="1:19" ht="21" customHeight="1" x14ac:dyDescent="0.4">
      <c r="A41" s="138"/>
      <c r="B41" s="141"/>
      <c r="C41" s="144"/>
      <c r="D41" s="147"/>
      <c r="E41" s="61" t="str">
        <f>IF(ISERROR(VLOOKUP(6,[1]作成!$H$443:$K$497,3,FALSE))," ",VLOOKUP(6,[1]作成!$H$443:$K$497,3,FALSE))</f>
        <v xml:space="preserve"> </v>
      </c>
      <c r="F41" s="62" t="str">
        <f>IF(ISERROR(VLOOKUP(7,[1]作成!$H$443:$K$497,3,FALSE))," ",VLOOKUP(7,[1]作成!$H$443:$K$497,3,FALSE))</f>
        <v xml:space="preserve"> </v>
      </c>
      <c r="G41" s="63" t="s">
        <v>65</v>
      </c>
      <c r="H41" s="50"/>
      <c r="I41" s="64"/>
      <c r="J41" s="63" t="s">
        <v>29</v>
      </c>
      <c r="K41" s="50" t="s">
        <v>117</v>
      </c>
      <c r="L41" s="67"/>
      <c r="M41" s="50"/>
      <c r="N41" s="50"/>
      <c r="O41" s="64"/>
      <c r="P41" s="152"/>
      <c r="Q41" s="153"/>
      <c r="R41" s="38" t="s">
        <v>2</v>
      </c>
      <c r="S41" s="30"/>
    </row>
    <row r="42" spans="1:19" ht="21" customHeight="1" x14ac:dyDescent="0.4">
      <c r="A42" s="136">
        <f>IF([1]人数!$F21=0," ",[1]人数!$F21)</f>
        <v>17</v>
      </c>
      <c r="B42" s="141" t="s">
        <v>64</v>
      </c>
      <c r="C42" s="142" t="str">
        <f>IF(ISERROR(VLOOKUP(1,[1]作成!$H$498:$K$552,3,FALSE))," ",VLOOKUP(1,[1]作成!$H$498:$K$552,3,FALSE))</f>
        <v>しょくパン</v>
      </c>
      <c r="D42" s="145" t="str">
        <f>IF(ISERROR(VLOOKUP(2,[1]作成!$H$498:$K$552,4,FALSE))," ",VLOOKUP(2,[1]作成!$H$498:$K$552,4,FALSE))</f>
        <v>牛乳</v>
      </c>
      <c r="E42" s="148" t="str">
        <f>IF(ISERROR(VLOOKUP(3,[1]作成!$H$498:$K$552,3,FALSE))," ",VLOOKUP(3,[1]作成!$H$498:$K$552,3,FALSE))</f>
        <v>いちごジャム</v>
      </c>
      <c r="F42" s="149"/>
      <c r="G42" s="57" t="s">
        <v>26</v>
      </c>
      <c r="H42" s="45" t="s">
        <v>97</v>
      </c>
      <c r="I42" s="58"/>
      <c r="J42" s="57" t="s">
        <v>118</v>
      </c>
      <c r="K42" s="45" t="s">
        <v>119</v>
      </c>
      <c r="L42" s="59" t="s">
        <v>120</v>
      </c>
      <c r="M42" s="45" t="s">
        <v>121</v>
      </c>
      <c r="N42" s="45" t="s">
        <v>103</v>
      </c>
      <c r="O42" s="59" t="s">
        <v>122</v>
      </c>
      <c r="P42" s="65">
        <v>665.98019999999997</v>
      </c>
      <c r="Q42" s="56" t="s">
        <v>21</v>
      </c>
      <c r="R42" s="38" t="s">
        <v>2</v>
      </c>
      <c r="S42" s="30"/>
    </row>
    <row r="43" spans="1:19" ht="21" customHeight="1" x14ac:dyDescent="0.4">
      <c r="A43" s="137"/>
      <c r="B43" s="141"/>
      <c r="C43" s="143"/>
      <c r="D43" s="146"/>
      <c r="E43" s="150" t="str">
        <f>IF(ISERROR(VLOOKUP(4,[1]作成!$H$498:$K$552,3,FALSE))," ",VLOOKUP(4,[1]作成!$H$498:$K$552,3,FALSE))</f>
        <v>ムサカ</v>
      </c>
      <c r="F43" s="151"/>
      <c r="G43" s="57" t="s">
        <v>33</v>
      </c>
      <c r="H43" s="45"/>
      <c r="I43" s="58"/>
      <c r="J43" s="57" t="s">
        <v>83</v>
      </c>
      <c r="K43" s="45" t="s">
        <v>45</v>
      </c>
      <c r="L43" s="59" t="s">
        <v>124</v>
      </c>
      <c r="M43" s="45" t="s">
        <v>125</v>
      </c>
      <c r="N43" s="45" t="s">
        <v>106</v>
      </c>
      <c r="O43" s="59"/>
      <c r="P43" s="65">
        <v>29.975350000000002</v>
      </c>
      <c r="Q43" s="60" t="s">
        <v>23</v>
      </c>
      <c r="R43" s="38" t="s">
        <v>2</v>
      </c>
      <c r="S43" s="30"/>
    </row>
    <row r="44" spans="1:19" ht="21" customHeight="1" x14ac:dyDescent="0.4">
      <c r="A44" s="137"/>
      <c r="B44" s="141"/>
      <c r="C44" s="143"/>
      <c r="D44" s="146"/>
      <c r="E44" s="150" t="str">
        <f>IF(ISERROR(VLOOKUP(5,[1]作成!$H$498:$K$552,3,FALSE))," ",VLOOKUP(5,[1]作成!$H$498:$K$552,3,FALSE))</f>
        <v>ギリシャふうサラダ</v>
      </c>
      <c r="F44" s="151"/>
      <c r="G44" s="57" t="s">
        <v>38</v>
      </c>
      <c r="H44" s="45"/>
      <c r="I44" s="58"/>
      <c r="J44" s="57" t="s">
        <v>28</v>
      </c>
      <c r="K44" s="45" t="s">
        <v>29</v>
      </c>
      <c r="L44" s="59" t="s">
        <v>127</v>
      </c>
      <c r="M44" s="45" t="s">
        <v>59</v>
      </c>
      <c r="N44" s="45" t="s">
        <v>126</v>
      </c>
      <c r="O44" s="59"/>
      <c r="P44" s="65">
        <v>28.509029999999999</v>
      </c>
      <c r="Q44" s="60" t="s">
        <v>23</v>
      </c>
      <c r="R44" s="38" t="s">
        <v>2</v>
      </c>
      <c r="S44" s="30"/>
    </row>
    <row r="45" spans="1:19" ht="21" customHeight="1" x14ac:dyDescent="0.4">
      <c r="A45" s="138"/>
      <c r="B45" s="141"/>
      <c r="C45" s="144"/>
      <c r="D45" s="147"/>
      <c r="E45" s="61" t="str">
        <f>IF(ISERROR(VLOOKUP(6,[1]作成!$H$498:$K$552,3,FALSE))," ",VLOOKUP(6,[1]作成!$H$498:$K$552,3,FALSE))</f>
        <v>ひよこまめのスープ</v>
      </c>
      <c r="F45" s="62" t="str">
        <f>IF(ISERROR(VLOOKUP(7,[1]作成!$H$498:$K$552,3,FALSE))," ",VLOOKUP(7,[1]作成!$H$498:$K$552,3,FALSE))</f>
        <v xml:space="preserve"> </v>
      </c>
      <c r="G45" s="57" t="s">
        <v>65</v>
      </c>
      <c r="H45" s="45"/>
      <c r="I45" s="58"/>
      <c r="J45" s="57" t="s">
        <v>35</v>
      </c>
      <c r="K45" s="45" t="s">
        <v>110</v>
      </c>
      <c r="L45" s="58"/>
      <c r="M45" s="45" t="s">
        <v>68</v>
      </c>
      <c r="N45" s="46" t="s">
        <v>47</v>
      </c>
      <c r="O45" s="59"/>
      <c r="P45" s="152" t="s">
        <v>167</v>
      </c>
      <c r="Q45" s="153"/>
      <c r="R45" s="38" t="s">
        <v>2</v>
      </c>
      <c r="S45" s="30"/>
    </row>
    <row r="46" spans="1:19" ht="21" customHeight="1" x14ac:dyDescent="0.4">
      <c r="A46" s="136">
        <f>IF([1]人数!$F22=0," ",[1]人数!$F22)</f>
        <v>20</v>
      </c>
      <c r="B46" s="162" t="s">
        <v>20</v>
      </c>
      <c r="C46" s="142" t="str">
        <f>IF(ISERROR(VLOOKUP(1,[1]作成!$H$553:$K$607,3,FALSE))," ",VLOOKUP(1,[1]作成!$H$553:$K$607,3,FALSE))</f>
        <v>ごはん</v>
      </c>
      <c r="D46" s="145" t="str">
        <f>IF(ISERROR(VLOOKUP(2,[1]作成!$H$553:$K$607,4,FALSE))," ",VLOOKUP(2,[1]作成!$H$553:$K$607,4,FALSE))</f>
        <v>牛乳</v>
      </c>
      <c r="E46" s="148" t="str">
        <f>IF(ISERROR(VLOOKUP(3,[1]作成!$H$553:$K$607,3,FALSE))," ",VLOOKUP(3,[1]作成!$H$553:$K$607,3,FALSE))</f>
        <v>ぶたにくのくわやき</v>
      </c>
      <c r="F46" s="149"/>
      <c r="G46" s="52" t="s">
        <v>26</v>
      </c>
      <c r="H46" s="42" t="s">
        <v>128</v>
      </c>
      <c r="I46" s="54"/>
      <c r="J46" s="52" t="s">
        <v>78</v>
      </c>
      <c r="K46" s="42" t="s">
        <v>98</v>
      </c>
      <c r="L46" s="53"/>
      <c r="M46" s="42" t="s">
        <v>31</v>
      </c>
      <c r="N46" s="42" t="s">
        <v>129</v>
      </c>
      <c r="O46" s="54"/>
      <c r="P46" s="65">
        <v>687.53399999999965</v>
      </c>
      <c r="Q46" s="56" t="s">
        <v>21</v>
      </c>
      <c r="R46" s="38" t="s">
        <v>2</v>
      </c>
      <c r="S46" s="30"/>
    </row>
    <row r="47" spans="1:19" ht="21" customHeight="1" x14ac:dyDescent="0.4">
      <c r="A47" s="137"/>
      <c r="B47" s="163"/>
      <c r="C47" s="143"/>
      <c r="D47" s="146"/>
      <c r="E47" s="150" t="str">
        <f>IF(ISERROR(VLOOKUP(4,[1]作成!$H$553:$K$607,3,FALSE))," ",VLOOKUP(4,[1]作成!$H$553:$K$607,3,FALSE))</f>
        <v>こんにゃくゴマネーズサラダ</v>
      </c>
      <c r="F47" s="151"/>
      <c r="G47" s="57" t="s">
        <v>33</v>
      </c>
      <c r="H47" s="45"/>
      <c r="I47" s="58"/>
      <c r="J47" s="57" t="s">
        <v>130</v>
      </c>
      <c r="K47" s="45" t="s">
        <v>28</v>
      </c>
      <c r="L47" s="58"/>
      <c r="M47" s="45" t="s">
        <v>42</v>
      </c>
      <c r="N47" s="45"/>
      <c r="O47" s="59"/>
      <c r="P47" s="65">
        <v>28.130019999999995</v>
      </c>
      <c r="Q47" s="60" t="s">
        <v>23</v>
      </c>
      <c r="R47" s="38" t="s">
        <v>2</v>
      </c>
      <c r="S47" s="30"/>
    </row>
    <row r="48" spans="1:19" ht="21" customHeight="1" x14ac:dyDescent="0.4">
      <c r="A48" s="137"/>
      <c r="B48" s="163"/>
      <c r="C48" s="143"/>
      <c r="D48" s="146"/>
      <c r="E48" s="150" t="str">
        <f>IF(ISERROR(VLOOKUP(5,[1]作成!$H$553:$K$607,3,FALSE))," ",VLOOKUP(5,[1]作成!$H$553:$K$607,3,FALSE))</f>
        <v>かやくうどん</v>
      </c>
      <c r="F48" s="151"/>
      <c r="G48" s="45" t="s">
        <v>34</v>
      </c>
      <c r="H48" s="45"/>
      <c r="I48" s="58"/>
      <c r="J48" s="57" t="s">
        <v>35</v>
      </c>
      <c r="K48" s="45" t="s">
        <v>30</v>
      </c>
      <c r="L48" s="58"/>
      <c r="M48" s="45" t="s">
        <v>58</v>
      </c>
      <c r="N48" s="45"/>
      <c r="O48" s="59"/>
      <c r="P48" s="65">
        <v>23.130019999999998</v>
      </c>
      <c r="Q48" s="60" t="s">
        <v>23</v>
      </c>
      <c r="R48" s="38" t="s">
        <v>2</v>
      </c>
      <c r="S48" s="30"/>
    </row>
    <row r="49" spans="1:19" ht="21" customHeight="1" x14ac:dyDescent="0.4">
      <c r="A49" s="138"/>
      <c r="B49" s="164"/>
      <c r="C49" s="144"/>
      <c r="D49" s="147"/>
      <c r="E49" s="49" t="str">
        <f>IF(ISERROR(VLOOKUP(6,[1]作成!$H$553:$K$607,3,FALSE))," ",VLOOKUP(6,[1]作成!$H$553:$K$607,3,FALSE))</f>
        <v xml:space="preserve"> </v>
      </c>
      <c r="F49" s="49" t="str">
        <f>IF(ISERROR(VLOOKUP(7,[1]作成!$H$553:$K$607,3,FALSE))," ",VLOOKUP(7,[1]作成!$H$553:$K$607,3,FALSE))</f>
        <v xml:space="preserve"> </v>
      </c>
      <c r="G49" s="63" t="s">
        <v>65</v>
      </c>
      <c r="H49" s="50"/>
      <c r="I49" s="64"/>
      <c r="J49" s="63" t="s">
        <v>29</v>
      </c>
      <c r="K49" s="50" t="s">
        <v>57</v>
      </c>
      <c r="L49" s="64"/>
      <c r="M49" s="50" t="s">
        <v>54</v>
      </c>
      <c r="N49" s="51"/>
      <c r="O49" s="67"/>
      <c r="P49" s="152"/>
      <c r="Q49" s="153"/>
      <c r="R49" s="38" t="s">
        <v>2</v>
      </c>
      <c r="S49" s="30"/>
    </row>
    <row r="50" spans="1:19" ht="21" customHeight="1" x14ac:dyDescent="0.4">
      <c r="A50" s="136">
        <f>IF([1]人数!$F23=0," ",[1]人数!$F23)</f>
        <v>21</v>
      </c>
      <c r="B50" s="141" t="s">
        <v>24</v>
      </c>
      <c r="C50" s="142" t="str">
        <f>IF(ISERROR(VLOOKUP(1,[1]作成!$H$608:$K$662,3,FALSE))," ",VLOOKUP(1,[1]作成!$H$608:$K$662,3,FALSE))</f>
        <v>ごはん</v>
      </c>
      <c r="D50" s="145" t="str">
        <f>IF(ISERROR(VLOOKUP(2,[1]作成!$H$608:$K$662,4,FALSE))," ",VLOOKUP(2,[1]作成!$H$608:$K$662,4,FALSE))</f>
        <v>牛乳</v>
      </c>
      <c r="E50" s="148" t="str">
        <f>IF(ISERROR(VLOOKUP(3,[1]作成!$H$608:$K$662,3,FALSE))," ",VLOOKUP(3,[1]作成!$H$608:$K$662,3,FALSE))</f>
        <v>よかたはべんのいそべあげ</v>
      </c>
      <c r="F50" s="149"/>
      <c r="G50" s="57" t="s">
        <v>26</v>
      </c>
      <c r="H50" s="45" t="s">
        <v>131</v>
      </c>
      <c r="I50" s="59"/>
      <c r="J50" s="57" t="s">
        <v>132</v>
      </c>
      <c r="K50" s="45" t="s">
        <v>87</v>
      </c>
      <c r="L50" s="59" t="s">
        <v>41</v>
      </c>
      <c r="M50" s="45" t="s">
        <v>31</v>
      </c>
      <c r="N50" s="45" t="s">
        <v>42</v>
      </c>
      <c r="O50" s="59"/>
      <c r="P50" s="65">
        <v>673.16920000000005</v>
      </c>
      <c r="Q50" s="56" t="s">
        <v>21</v>
      </c>
      <c r="R50" s="38" t="s">
        <v>2</v>
      </c>
      <c r="S50" s="30"/>
    </row>
    <row r="51" spans="1:19" ht="21" customHeight="1" x14ac:dyDescent="0.4">
      <c r="A51" s="137"/>
      <c r="B51" s="141"/>
      <c r="C51" s="143"/>
      <c r="D51" s="146"/>
      <c r="E51" s="150" t="str">
        <f>IF(ISERROR(VLOOKUP(4,[1]作成!$H$608:$K$662,3,FALSE))," ",VLOOKUP(4,[1]作成!$H$608:$K$662,3,FALSE))</f>
        <v>はりはりあえ</v>
      </c>
      <c r="F51" s="151"/>
      <c r="G51" s="57" t="s">
        <v>133</v>
      </c>
      <c r="H51" s="45" t="s">
        <v>65</v>
      </c>
      <c r="I51" s="58"/>
      <c r="J51" s="57" t="s">
        <v>35</v>
      </c>
      <c r="K51" s="45" t="s">
        <v>30</v>
      </c>
      <c r="L51" s="59"/>
      <c r="M51" s="45" t="s">
        <v>103</v>
      </c>
      <c r="N51" s="45" t="s">
        <v>54</v>
      </c>
      <c r="O51" s="59"/>
      <c r="P51" s="65">
        <v>25.056095000000003</v>
      </c>
      <c r="Q51" s="60" t="s">
        <v>23</v>
      </c>
      <c r="R51" s="38" t="s">
        <v>2</v>
      </c>
      <c r="S51" s="30"/>
    </row>
    <row r="52" spans="1:19" ht="21" customHeight="1" x14ac:dyDescent="0.4">
      <c r="A52" s="137"/>
      <c r="B52" s="141"/>
      <c r="C52" s="143"/>
      <c r="D52" s="146"/>
      <c r="E52" s="150" t="str">
        <f>IF(ISERROR(VLOOKUP(5,[1]作成!$H$608:$K$662,3,FALSE))," ",VLOOKUP(5,[1]作成!$H$608:$K$662,3,FALSE))</f>
        <v>しらたまとうふだんごのみそしる</v>
      </c>
      <c r="F52" s="151"/>
      <c r="G52" s="57" t="s">
        <v>134</v>
      </c>
      <c r="H52" s="45" t="s">
        <v>73</v>
      </c>
      <c r="I52" s="58"/>
      <c r="J52" s="57" t="s">
        <v>135</v>
      </c>
      <c r="K52" s="45" t="s">
        <v>28</v>
      </c>
      <c r="L52" s="58"/>
      <c r="M52" s="45" t="s">
        <v>95</v>
      </c>
      <c r="N52" s="45" t="s">
        <v>84</v>
      </c>
      <c r="O52" s="59"/>
      <c r="P52" s="65">
        <v>18.302890000000001</v>
      </c>
      <c r="Q52" s="60" t="s">
        <v>23</v>
      </c>
      <c r="R52" s="38" t="s">
        <v>2</v>
      </c>
      <c r="S52" s="30"/>
    </row>
    <row r="53" spans="1:19" ht="21" customHeight="1" x14ac:dyDescent="0.4">
      <c r="A53" s="138"/>
      <c r="B53" s="141"/>
      <c r="C53" s="144"/>
      <c r="D53" s="147"/>
      <c r="E53" s="61" t="str">
        <f>IF(ISERROR(VLOOKUP(6,[1]作成!$H$608:$K$662,3,FALSE))," ",VLOOKUP(6,[1]作成!$H$608:$K$662,3,FALSE))</f>
        <v xml:space="preserve"> </v>
      </c>
      <c r="F53" s="62" t="str">
        <f>IF(ISERROR(VLOOKUP(7,[1]作成!$H$608:$K$662,3,FALSE))," ",VLOOKUP(7,[1]作成!$H$608:$K$662,3,FALSE))</f>
        <v xml:space="preserve"> </v>
      </c>
      <c r="G53" s="57" t="s">
        <v>136</v>
      </c>
      <c r="H53" s="45" t="s">
        <v>39</v>
      </c>
      <c r="I53" s="58"/>
      <c r="J53" s="57" t="s">
        <v>29</v>
      </c>
      <c r="K53" s="45" t="s">
        <v>117</v>
      </c>
      <c r="L53" s="58"/>
      <c r="M53" s="45" t="s">
        <v>88</v>
      </c>
      <c r="N53" s="46" t="s">
        <v>137</v>
      </c>
      <c r="O53" s="59"/>
      <c r="P53" s="152" t="s">
        <v>164</v>
      </c>
      <c r="Q53" s="153"/>
      <c r="R53" s="38" t="s">
        <v>2</v>
      </c>
      <c r="S53" s="30"/>
    </row>
    <row r="54" spans="1:19" ht="21" customHeight="1" x14ac:dyDescent="0.4">
      <c r="A54" s="136">
        <f>IF([1]人数!$F24=0," ",[1]人数!$F24)</f>
        <v>22</v>
      </c>
      <c r="B54" s="141" t="s">
        <v>25</v>
      </c>
      <c r="C54" s="142" t="str">
        <f>IF(ISERROR(VLOOKUP(1,[1]作成!$H$663:$K$717,3,FALSE))," ",VLOOKUP(1,[1]作成!$H$663:$K$717,3,FALSE))</f>
        <v>ごはん</v>
      </c>
      <c r="D54" s="145" t="str">
        <f>IF(ISERROR(VLOOKUP(2,[1]作成!$H$663:$K$717,4,FALSE))," ",VLOOKUP(2,[1]作成!$H$663:$K$717,4,FALSE))</f>
        <v>牛乳</v>
      </c>
      <c r="E54" s="148" t="str">
        <f>IF(ISERROR(VLOOKUP(3,[1]作成!$H$663:$K$717,3,FALSE))," ",VLOOKUP(3,[1]作成!$H$663:$K$717,3,FALSE))</f>
        <v>はたはたのごまフリッター</v>
      </c>
      <c r="F54" s="149"/>
      <c r="G54" s="52" t="s">
        <v>26</v>
      </c>
      <c r="H54" s="42" t="s">
        <v>138</v>
      </c>
      <c r="I54" s="54"/>
      <c r="J54" s="52" t="s">
        <v>52</v>
      </c>
      <c r="K54" s="42" t="s">
        <v>41</v>
      </c>
      <c r="L54" s="54"/>
      <c r="M54" s="42" t="s">
        <v>31</v>
      </c>
      <c r="N54" s="42" t="s">
        <v>84</v>
      </c>
      <c r="O54" s="54"/>
      <c r="P54" s="65">
        <v>631.8569</v>
      </c>
      <c r="Q54" s="56" t="s">
        <v>21</v>
      </c>
      <c r="R54" s="38" t="s">
        <v>2</v>
      </c>
      <c r="S54" s="30"/>
    </row>
    <row r="55" spans="1:19" ht="21" customHeight="1" x14ac:dyDescent="0.4">
      <c r="A55" s="137"/>
      <c r="B55" s="141"/>
      <c r="C55" s="143"/>
      <c r="D55" s="146"/>
      <c r="E55" s="150" t="str">
        <f>IF(ISERROR(VLOOKUP(4,[1]作成!$H$663:$K$717,3,FALSE))," ",VLOOKUP(4,[1]作成!$H$663:$K$717,3,FALSE))</f>
        <v>きんぴらごぼう</v>
      </c>
      <c r="F55" s="151"/>
      <c r="G55" s="57" t="s">
        <v>139</v>
      </c>
      <c r="H55" s="45" t="s">
        <v>33</v>
      </c>
      <c r="I55" s="59"/>
      <c r="J55" s="57" t="s">
        <v>35</v>
      </c>
      <c r="K55" s="45" t="s">
        <v>117</v>
      </c>
      <c r="L55" s="59"/>
      <c r="M55" s="45" t="s">
        <v>103</v>
      </c>
      <c r="N55" s="45" t="s">
        <v>42</v>
      </c>
      <c r="O55" s="59"/>
      <c r="P55" s="65">
        <v>25.954959999999996</v>
      </c>
      <c r="Q55" s="60" t="s">
        <v>23</v>
      </c>
      <c r="R55" s="38" t="s">
        <v>2</v>
      </c>
      <c r="S55" s="30"/>
    </row>
    <row r="56" spans="1:19" ht="21" customHeight="1" x14ac:dyDescent="0.4">
      <c r="A56" s="137"/>
      <c r="B56" s="141"/>
      <c r="C56" s="143"/>
      <c r="D56" s="146"/>
      <c r="E56" s="150" t="str">
        <f>IF(ISERROR(VLOOKUP(5,[1]作成!$H$663:$K$717,3,FALSE))," ",VLOOKUP(5,[1]作成!$H$663:$K$717,3,FALSE))</f>
        <v>こんさいじる</v>
      </c>
      <c r="F56" s="151"/>
      <c r="G56" s="57" t="s">
        <v>43</v>
      </c>
      <c r="H56" s="45" t="s">
        <v>39</v>
      </c>
      <c r="I56" s="59"/>
      <c r="J56" s="57" t="s">
        <v>63</v>
      </c>
      <c r="K56" s="45" t="s">
        <v>28</v>
      </c>
      <c r="L56" s="58"/>
      <c r="M56" s="45" t="s">
        <v>54</v>
      </c>
      <c r="N56" s="45"/>
      <c r="O56" s="59"/>
      <c r="P56" s="65">
        <v>19.035179999999997</v>
      </c>
      <c r="Q56" s="60" t="s">
        <v>23</v>
      </c>
      <c r="R56" s="38" t="s">
        <v>2</v>
      </c>
      <c r="S56" s="30"/>
    </row>
    <row r="57" spans="1:19" ht="21" customHeight="1" x14ac:dyDescent="0.4">
      <c r="A57" s="138"/>
      <c r="B57" s="141"/>
      <c r="C57" s="144"/>
      <c r="D57" s="147"/>
      <c r="E57" s="61" t="str">
        <f>IF(ISERROR(VLOOKUP(6,[1]作成!$H$663:$K$717,3,FALSE))," ",VLOOKUP(6,[1]作成!$H$663:$K$717,3,FALSE))</f>
        <v xml:space="preserve"> </v>
      </c>
      <c r="F57" s="62" t="str">
        <f>IF(ISERROR(VLOOKUP(7,[1]作成!$H$663:$K$717,3,FALSE))," ",VLOOKUP(7,[1]作成!$H$663:$K$717,3,FALSE))</f>
        <v xml:space="preserve"> </v>
      </c>
      <c r="G57" s="63" t="s">
        <v>65</v>
      </c>
      <c r="H57" s="50" t="s">
        <v>44</v>
      </c>
      <c r="I57" s="67"/>
      <c r="J57" s="63" t="s">
        <v>79</v>
      </c>
      <c r="K57" s="50" t="s">
        <v>57</v>
      </c>
      <c r="L57" s="64"/>
      <c r="M57" s="50" t="s">
        <v>88</v>
      </c>
      <c r="N57" s="51"/>
      <c r="O57" s="67"/>
      <c r="P57" s="152" t="s">
        <v>164</v>
      </c>
      <c r="Q57" s="153"/>
      <c r="R57" s="38" t="s">
        <v>2</v>
      </c>
      <c r="S57" s="30"/>
    </row>
    <row r="58" spans="1:19" ht="21" customHeight="1" x14ac:dyDescent="0.4">
      <c r="A58" s="136">
        <f>IF([1]人数!$F25=0," ",[1]人数!$F25)</f>
        <v>23</v>
      </c>
      <c r="B58" s="141" t="s">
        <v>48</v>
      </c>
      <c r="C58" s="142" t="str">
        <f>IF(ISERROR(VLOOKUP(1,[1]作成!$H$718:$K$772,3,FALSE))," ",VLOOKUP(1,[1]作成!$H$718:$K$772,3,FALSE))</f>
        <v>ごはん</v>
      </c>
      <c r="D58" s="145" t="str">
        <f>IF(ISERROR(VLOOKUP(2,[1]作成!$H$718:$K$772,4,FALSE))," ",VLOOKUP(2,[1]作成!$H$718:$K$772,4,FALSE))</f>
        <v>牛乳</v>
      </c>
      <c r="E58" s="148" t="str">
        <f>IF(ISERROR(VLOOKUP(3,[1]作成!$H$718:$K$772,3,FALSE))," ",VLOOKUP(3,[1]作成!$H$718:$K$772,3,FALSE))</f>
        <v>マヨチキンのフレークやき</v>
      </c>
      <c r="F58" s="149"/>
      <c r="G58" s="57" t="s">
        <v>26</v>
      </c>
      <c r="H58" s="45" t="s">
        <v>33</v>
      </c>
      <c r="I58" s="58"/>
      <c r="J58" s="57" t="s">
        <v>45</v>
      </c>
      <c r="K58" s="45" t="s">
        <v>83</v>
      </c>
      <c r="L58" s="59"/>
      <c r="M58" s="45" t="s">
        <v>31</v>
      </c>
      <c r="N58" s="45" t="s">
        <v>68</v>
      </c>
      <c r="O58" s="59" t="s">
        <v>103</v>
      </c>
      <c r="P58" s="65">
        <v>744.48087599999997</v>
      </c>
      <c r="Q58" s="56" t="s">
        <v>21</v>
      </c>
      <c r="R58" s="38" t="s">
        <v>2</v>
      </c>
      <c r="S58" s="30"/>
    </row>
    <row r="59" spans="1:19" ht="21" customHeight="1" x14ac:dyDescent="0.4">
      <c r="A59" s="137"/>
      <c r="B59" s="141"/>
      <c r="C59" s="143"/>
      <c r="D59" s="146"/>
      <c r="E59" s="150" t="str">
        <f>IF(ISERROR(VLOOKUP(4,[1]作成!$H$718:$K$772,3,FALSE))," ",VLOOKUP(4,[1]作成!$H$718:$K$772,3,FALSE))</f>
        <v>ベーコンサラダ</v>
      </c>
      <c r="F59" s="151"/>
      <c r="G59" s="57" t="s">
        <v>65</v>
      </c>
      <c r="H59" s="45" t="s">
        <v>140</v>
      </c>
      <c r="I59" s="58"/>
      <c r="J59" s="57" t="s">
        <v>29</v>
      </c>
      <c r="K59" s="45" t="s">
        <v>119</v>
      </c>
      <c r="L59" s="59"/>
      <c r="M59" s="45" t="s">
        <v>58</v>
      </c>
      <c r="N59" s="45" t="s">
        <v>42</v>
      </c>
      <c r="O59" s="59" t="s">
        <v>106</v>
      </c>
      <c r="P59" s="65">
        <v>31.609843600000001</v>
      </c>
      <c r="Q59" s="60" t="s">
        <v>23</v>
      </c>
      <c r="R59" s="38" t="s">
        <v>2</v>
      </c>
      <c r="S59" s="30"/>
    </row>
    <row r="60" spans="1:19" ht="21" customHeight="1" x14ac:dyDescent="0.4">
      <c r="A60" s="137"/>
      <c r="B60" s="141"/>
      <c r="C60" s="143"/>
      <c r="D60" s="146"/>
      <c r="E60" s="150" t="str">
        <f>IF(ISERROR(VLOOKUP(5,[1]作成!$H$718:$K$772,3,FALSE))," ",VLOOKUP(5,[1]作成!$H$718:$K$772,3,FALSE))</f>
        <v>ポークビーンズ</v>
      </c>
      <c r="F60" s="151"/>
      <c r="G60" s="57" t="s">
        <v>97</v>
      </c>
      <c r="H60" s="45" t="s">
        <v>44</v>
      </c>
      <c r="I60" s="58"/>
      <c r="J60" s="57" t="s">
        <v>35</v>
      </c>
      <c r="K60" s="45"/>
      <c r="L60" s="59"/>
      <c r="M60" s="45" t="s">
        <v>141</v>
      </c>
      <c r="N60" s="45" t="s">
        <v>59</v>
      </c>
      <c r="O60" s="59"/>
      <c r="P60" s="65">
        <v>24.451924000000005</v>
      </c>
      <c r="Q60" s="60" t="s">
        <v>23</v>
      </c>
      <c r="R60" s="38" t="s">
        <v>2</v>
      </c>
      <c r="S60" s="30"/>
    </row>
    <row r="61" spans="1:19" ht="21" customHeight="1" x14ac:dyDescent="0.4">
      <c r="A61" s="138"/>
      <c r="B61" s="141"/>
      <c r="C61" s="144"/>
      <c r="D61" s="147"/>
      <c r="E61" s="61" t="str">
        <f>IF(ISERROR(VLOOKUP(6,[1]作成!$H$718:$K$772,3,FALSE))," ",VLOOKUP(6,[1]作成!$H$718:$K$772,3,FALSE))</f>
        <v xml:space="preserve"> </v>
      </c>
      <c r="F61" s="62" t="str">
        <f>IF(ISERROR(VLOOKUP(7,[1]作成!$H$718:$K$772,3,FALSE))," ",VLOOKUP(7,[1]作成!$H$718:$K$772,3,FALSE))</f>
        <v xml:space="preserve"> </v>
      </c>
      <c r="G61" s="57" t="s">
        <v>105</v>
      </c>
      <c r="H61" s="45"/>
      <c r="I61" s="58"/>
      <c r="J61" s="57" t="s">
        <v>28</v>
      </c>
      <c r="K61" s="45"/>
      <c r="L61" s="59"/>
      <c r="M61" s="45" t="s">
        <v>37</v>
      </c>
      <c r="N61" s="45" t="s">
        <v>142</v>
      </c>
      <c r="O61" s="59"/>
      <c r="P61" s="152"/>
      <c r="Q61" s="153"/>
      <c r="R61" s="38" t="s">
        <v>2</v>
      </c>
      <c r="S61" s="30"/>
    </row>
    <row r="62" spans="1:19" ht="21" customHeight="1" x14ac:dyDescent="0.4">
      <c r="A62" s="136">
        <f>IF([1]人数!$F26=0," ",[1]人数!$F26)</f>
        <v>24</v>
      </c>
      <c r="B62" s="141" t="s">
        <v>64</v>
      </c>
      <c r="C62" s="142" t="str">
        <f>IF(ISERROR(VLOOKUP(1,[1]作成!$H$773:$K$827,3,FALSE))," ",VLOOKUP(1,[1]作成!$H$773:$K$827,3,FALSE))</f>
        <v>むぎごはん</v>
      </c>
      <c r="D62" s="145" t="str">
        <f>IF(ISERROR(VLOOKUP(2,[1]作成!$H$773:$K$827,4,FALSE))," ",VLOOKUP(2,[1]作成!$H$773:$K$827,4,FALSE))</f>
        <v>牛乳</v>
      </c>
      <c r="E62" s="148" t="str">
        <f>IF(ISERROR(VLOOKUP(3,[1]作成!$H$773:$K$827,3,FALSE))," ",VLOOKUP(3,[1]作成!$H$773:$K$827,3,FALSE))</f>
        <v>カレーライス</v>
      </c>
      <c r="F62" s="149"/>
      <c r="G62" s="52" t="s">
        <v>26</v>
      </c>
      <c r="H62" s="42"/>
      <c r="I62" s="53"/>
      <c r="J62" s="52" t="s">
        <v>75</v>
      </c>
      <c r="K62" s="42" t="s">
        <v>119</v>
      </c>
      <c r="L62" s="54" t="s">
        <v>143</v>
      </c>
      <c r="M62" s="42" t="s">
        <v>144</v>
      </c>
      <c r="N62" s="42" t="s">
        <v>106</v>
      </c>
      <c r="O62" s="54"/>
      <c r="P62" s="65">
        <v>763.13240000000019</v>
      </c>
      <c r="Q62" s="56" t="s">
        <v>21</v>
      </c>
      <c r="R62" s="38" t="s">
        <v>2</v>
      </c>
      <c r="S62" s="30"/>
    </row>
    <row r="63" spans="1:19" ht="21" customHeight="1" x14ac:dyDescent="0.4">
      <c r="A63" s="137"/>
      <c r="B63" s="141"/>
      <c r="C63" s="143"/>
      <c r="D63" s="146"/>
      <c r="E63" s="150" t="str">
        <f>IF(ISERROR(VLOOKUP(4,[1]作成!$H$773:$K$827,3,FALSE))," ",VLOOKUP(4,[1]作成!$H$773:$K$827,3,FALSE))</f>
        <v>フルーツヨーグルト</v>
      </c>
      <c r="F63" s="151"/>
      <c r="G63" s="57" t="s">
        <v>33</v>
      </c>
      <c r="H63" s="45"/>
      <c r="I63" s="58"/>
      <c r="J63" s="57" t="s">
        <v>83</v>
      </c>
      <c r="K63" s="45" t="s">
        <v>145</v>
      </c>
      <c r="L63" s="59"/>
      <c r="M63" s="45" t="s">
        <v>68</v>
      </c>
      <c r="N63" s="45" t="s">
        <v>146</v>
      </c>
      <c r="O63" s="59"/>
      <c r="P63" s="65">
        <v>20.236319999999999</v>
      </c>
      <c r="Q63" s="60" t="s">
        <v>23</v>
      </c>
      <c r="R63" s="38" t="s">
        <v>2</v>
      </c>
      <c r="S63" s="30"/>
    </row>
    <row r="64" spans="1:19" ht="21" customHeight="1" x14ac:dyDescent="0.4">
      <c r="A64" s="137"/>
      <c r="B64" s="141"/>
      <c r="C64" s="143"/>
      <c r="D64" s="146"/>
      <c r="E64" s="150" t="str">
        <f>IF(ISERROR(VLOOKUP(5,[1]作成!$H$773:$K$827,3,FALSE))," ",VLOOKUP(5,[1]作成!$H$773:$K$827,3,FALSE))</f>
        <v xml:space="preserve"> </v>
      </c>
      <c r="F64" s="151"/>
      <c r="G64" s="57" t="s">
        <v>97</v>
      </c>
      <c r="H64" s="45"/>
      <c r="I64" s="58"/>
      <c r="J64" s="57" t="s">
        <v>35</v>
      </c>
      <c r="K64" s="45" t="s">
        <v>147</v>
      </c>
      <c r="L64" s="59"/>
      <c r="M64" s="45" t="s">
        <v>59</v>
      </c>
      <c r="N64" s="45" t="s">
        <v>148</v>
      </c>
      <c r="O64" s="59"/>
      <c r="P64" s="65">
        <v>19.856929999999998</v>
      </c>
      <c r="Q64" s="60" t="s">
        <v>23</v>
      </c>
      <c r="R64" s="38" t="s">
        <v>2</v>
      </c>
      <c r="S64" s="30"/>
    </row>
    <row r="65" spans="1:19" ht="21" customHeight="1" x14ac:dyDescent="0.4">
      <c r="A65" s="138"/>
      <c r="B65" s="141"/>
      <c r="C65" s="144"/>
      <c r="D65" s="147"/>
      <c r="E65" s="61" t="str">
        <f>IF(ISERROR(VLOOKUP(6,[1]作成!$H$773:$K$827,3,FALSE))," ",VLOOKUP(6,[1]作成!$H$773:$K$827,3,FALSE))</f>
        <v xml:space="preserve"> </v>
      </c>
      <c r="F65" s="62" t="str">
        <f>IF(ISERROR(VLOOKUP(7,[1]作成!$H$773:$K$827,3,FALSE))," ",VLOOKUP(7,[1]作成!$H$773:$K$827,3,FALSE))</f>
        <v xml:space="preserve"> </v>
      </c>
      <c r="G65" s="63" t="s">
        <v>77</v>
      </c>
      <c r="H65" s="50"/>
      <c r="I65" s="64"/>
      <c r="J65" s="63" t="s">
        <v>28</v>
      </c>
      <c r="K65" s="50" t="s">
        <v>149</v>
      </c>
      <c r="L65" s="64"/>
      <c r="M65" s="50" t="s">
        <v>103</v>
      </c>
      <c r="N65" s="50"/>
      <c r="O65" s="67"/>
      <c r="P65" s="152"/>
      <c r="Q65" s="153"/>
      <c r="R65" s="38" t="s">
        <v>2</v>
      </c>
      <c r="S65" s="30"/>
    </row>
    <row r="66" spans="1:19" ht="21" customHeight="1" x14ac:dyDescent="0.4">
      <c r="A66" s="136">
        <f>IF([1]人数!$F27=0," ",[1]人数!$F27)</f>
        <v>27</v>
      </c>
      <c r="B66" s="162" t="s">
        <v>20</v>
      </c>
      <c r="C66" s="142" t="str">
        <f>IF(ISERROR(VLOOKUP(1,[1]作成!$H$828:$K$882,3,FALSE))," ",VLOOKUP(1,[1]作成!$H$828:$K$882,3,FALSE))</f>
        <v>たけのこごはん</v>
      </c>
      <c r="D66" s="145" t="str">
        <f>IF(ISERROR(VLOOKUP(2,[1]作成!$H$828:$K$882,4,FALSE))," ",VLOOKUP(2,[1]作成!$H$828:$K$882,4,FALSE))</f>
        <v>牛乳</v>
      </c>
      <c r="E66" s="148" t="str">
        <f>IF(ISERROR(VLOOKUP(3,[1]作成!$H$828:$K$882,3,FALSE))," ",VLOOKUP(3,[1]作成!$H$828:$K$882,3,FALSE))</f>
        <v>ぶたにくとやさいのあげからめ</v>
      </c>
      <c r="F66" s="160"/>
      <c r="G66" s="52" t="s">
        <v>34</v>
      </c>
      <c r="H66" s="42" t="s">
        <v>150</v>
      </c>
      <c r="I66" s="54"/>
      <c r="J66" s="52" t="s">
        <v>74</v>
      </c>
      <c r="K66" s="42" t="s">
        <v>79</v>
      </c>
      <c r="L66" s="54" t="s">
        <v>57</v>
      </c>
      <c r="M66" s="42" t="s">
        <v>151</v>
      </c>
      <c r="N66" s="42" t="s">
        <v>88</v>
      </c>
      <c r="O66" s="54"/>
      <c r="P66" s="65">
        <v>662.42200000000003</v>
      </c>
      <c r="Q66" s="56" t="s">
        <v>21</v>
      </c>
      <c r="R66" s="38" t="s">
        <v>2</v>
      </c>
      <c r="S66" s="30"/>
    </row>
    <row r="67" spans="1:19" ht="21" customHeight="1" x14ac:dyDescent="0.4">
      <c r="A67" s="137"/>
      <c r="B67" s="163"/>
      <c r="C67" s="143"/>
      <c r="D67" s="146"/>
      <c r="E67" s="150" t="str">
        <f>IF(ISERROR(VLOOKUP(4,[1]作成!$H$828:$K$882,3,FALSE))," ",VLOOKUP(4,[1]作成!$H$828:$K$882,3,FALSE))</f>
        <v>けんちんじる</v>
      </c>
      <c r="F67" s="161"/>
      <c r="G67" s="57" t="s">
        <v>26</v>
      </c>
      <c r="H67" s="45"/>
      <c r="I67" s="59"/>
      <c r="J67" s="57" t="s">
        <v>35</v>
      </c>
      <c r="K67" s="45" t="s">
        <v>28</v>
      </c>
      <c r="L67" s="59"/>
      <c r="M67" s="45" t="s">
        <v>42</v>
      </c>
      <c r="N67" s="45" t="s">
        <v>68</v>
      </c>
      <c r="O67" s="59"/>
      <c r="P67" s="65">
        <v>26.191844999999994</v>
      </c>
      <c r="Q67" s="60" t="s">
        <v>23</v>
      </c>
      <c r="R67" s="38" t="s">
        <v>2</v>
      </c>
      <c r="S67" s="30"/>
    </row>
    <row r="68" spans="1:19" ht="21" customHeight="1" x14ac:dyDescent="0.4">
      <c r="A68" s="137"/>
      <c r="B68" s="163"/>
      <c r="C68" s="143"/>
      <c r="D68" s="146"/>
      <c r="E68" s="150" t="str">
        <f>IF(ISERROR(VLOOKUP(5,[1]作成!$H$828:$K$882,3,FALSE))," ",VLOOKUP(5,[1]作成!$H$828:$K$882,3,FALSE))</f>
        <v>セノビーゼリー</v>
      </c>
      <c r="F68" s="161"/>
      <c r="G68" s="57" t="s">
        <v>33</v>
      </c>
      <c r="H68" s="45"/>
      <c r="I68" s="59"/>
      <c r="J68" s="57" t="s">
        <v>70</v>
      </c>
      <c r="K68" s="45" t="s">
        <v>52</v>
      </c>
      <c r="L68" s="59"/>
      <c r="M68" s="45" t="s">
        <v>53</v>
      </c>
      <c r="N68" s="45"/>
      <c r="O68" s="59"/>
      <c r="P68" s="65">
        <v>18.207744999999996</v>
      </c>
      <c r="Q68" s="60" t="s">
        <v>23</v>
      </c>
      <c r="R68" s="38" t="s">
        <v>2</v>
      </c>
      <c r="S68" s="30"/>
    </row>
    <row r="69" spans="1:19" ht="21" customHeight="1" x14ac:dyDescent="0.4">
      <c r="A69" s="138"/>
      <c r="B69" s="164"/>
      <c r="C69" s="144"/>
      <c r="D69" s="147"/>
      <c r="E69" s="49" t="str">
        <f>IF(ISERROR(VLOOKUP(6,[1]作成!$H$828:$K$882,3,FALSE))," ",VLOOKUP(6,[1]作成!$H$828:$K$882,3,FALSE))</f>
        <v xml:space="preserve"> </v>
      </c>
      <c r="F69" s="49" t="str">
        <f>IF(ISERROR(VLOOKUP(7,[1]作成!$H$828:$K$882,3,FALSE))," ",VLOOKUP(7,[1]作成!$H$828:$K$882,3,FALSE))</f>
        <v xml:space="preserve"> </v>
      </c>
      <c r="G69" s="63" t="s">
        <v>65</v>
      </c>
      <c r="H69" s="50"/>
      <c r="I69" s="67"/>
      <c r="J69" s="63" t="s">
        <v>66</v>
      </c>
      <c r="K69" s="50" t="s">
        <v>41</v>
      </c>
      <c r="L69" s="67"/>
      <c r="M69" s="50" t="s">
        <v>59</v>
      </c>
      <c r="N69" s="50"/>
      <c r="O69" s="67"/>
      <c r="P69" s="152" t="s">
        <v>164</v>
      </c>
      <c r="Q69" s="153"/>
      <c r="R69" s="38" t="s">
        <v>2</v>
      </c>
      <c r="S69" s="30"/>
    </row>
    <row r="70" spans="1:19" ht="17.25" customHeight="1" x14ac:dyDescent="0.4">
      <c r="A70" s="136">
        <f>IF([1]人数!$F28=0," ",[1]人数!$F28)</f>
        <v>28</v>
      </c>
      <c r="B70" s="141" t="s">
        <v>24</v>
      </c>
      <c r="C70" s="154"/>
      <c r="D70" s="157"/>
      <c r="E70" s="160"/>
      <c r="F70" s="160"/>
      <c r="G70" s="42"/>
      <c r="H70" s="42"/>
      <c r="I70" s="42"/>
      <c r="J70" s="42"/>
      <c r="K70" s="42"/>
      <c r="L70" s="42"/>
      <c r="M70" s="42"/>
      <c r="N70" s="42"/>
      <c r="O70" s="42"/>
      <c r="P70" s="43"/>
      <c r="Q70" s="44"/>
      <c r="R70" s="38" t="s">
        <v>2</v>
      </c>
      <c r="S70" s="30"/>
    </row>
    <row r="71" spans="1:19" ht="17.25" customHeight="1" x14ac:dyDescent="0.4">
      <c r="A71" s="137"/>
      <c r="B71" s="141"/>
      <c r="C71" s="155"/>
      <c r="D71" s="158"/>
      <c r="E71" s="161"/>
      <c r="F71" s="161"/>
      <c r="G71" s="45"/>
      <c r="H71" s="45"/>
      <c r="I71" s="46"/>
      <c r="J71" s="45"/>
      <c r="K71" s="45"/>
      <c r="L71" s="45"/>
      <c r="M71" s="45"/>
      <c r="N71" s="45"/>
      <c r="O71" s="45"/>
      <c r="P71" s="47"/>
      <c r="Q71" s="48"/>
      <c r="R71" s="38" t="s">
        <v>2</v>
      </c>
      <c r="S71" s="30"/>
    </row>
    <row r="72" spans="1:19" ht="17.25" customHeight="1" x14ac:dyDescent="0.4">
      <c r="A72" s="137"/>
      <c r="B72" s="141"/>
      <c r="C72" s="155"/>
      <c r="D72" s="158"/>
      <c r="E72" s="161"/>
      <c r="F72" s="161"/>
      <c r="G72" s="45"/>
      <c r="H72" s="45"/>
      <c r="I72" s="46"/>
      <c r="J72" s="45"/>
      <c r="K72" s="45"/>
      <c r="L72" s="45"/>
      <c r="M72" s="45"/>
      <c r="N72" s="45"/>
      <c r="O72" s="45"/>
      <c r="P72" s="47"/>
      <c r="Q72" s="48"/>
      <c r="R72" s="38" t="s">
        <v>2</v>
      </c>
      <c r="S72" s="30"/>
    </row>
    <row r="73" spans="1:19" ht="17.25" customHeight="1" x14ac:dyDescent="0.4">
      <c r="A73" s="138"/>
      <c r="B73" s="141"/>
      <c r="C73" s="156"/>
      <c r="D73" s="159"/>
      <c r="E73" s="49"/>
      <c r="F73" s="49"/>
      <c r="G73" s="50"/>
      <c r="H73" s="50"/>
      <c r="I73" s="51"/>
      <c r="J73" s="50"/>
      <c r="K73" s="50"/>
      <c r="L73" s="51"/>
      <c r="M73" s="50"/>
      <c r="N73" s="51"/>
      <c r="O73" s="50"/>
      <c r="P73" s="139"/>
      <c r="Q73" s="140"/>
      <c r="R73" s="38" t="s">
        <v>2</v>
      </c>
      <c r="S73" s="30"/>
    </row>
    <row r="74" spans="1:19" ht="17.25" customHeight="1" x14ac:dyDescent="0.4">
      <c r="A74" s="136">
        <f>IF([1]人数!$F29=0," ",[1]人数!$F29)</f>
        <v>29</v>
      </c>
      <c r="B74" s="141" t="s">
        <v>25</v>
      </c>
      <c r="C74" s="154" t="str">
        <f>IF(ISERROR(VLOOKUP(1,[1]作成!$H$938:$K$992,3,FALSE))," ",VLOOKUP(1,[1]作成!$H$938:$K$992,3,FALSE))</f>
        <v xml:space="preserve"> </v>
      </c>
      <c r="D74" s="157" t="str">
        <f>IF(ISERROR(VLOOKUP(2,[1]作成!$H$938:$K$992,4,FALSE))," ",VLOOKUP(2,[1]作成!$H$938:$K$992,4,FALSE))</f>
        <v xml:space="preserve"> </v>
      </c>
      <c r="E74" s="160" t="str">
        <f>IF(ISERROR(VLOOKUP(3,[1]作成!$H$938:$K$992,3,FALSE))," ",VLOOKUP(3,[1]作成!$H$938:$K$992,3,FALSE))</f>
        <v xml:space="preserve"> </v>
      </c>
      <c r="F74" s="160"/>
      <c r="G74" s="42"/>
      <c r="H74" s="42"/>
      <c r="I74" s="42"/>
      <c r="J74" s="42"/>
      <c r="K74" s="42"/>
      <c r="L74" s="42"/>
      <c r="M74" s="42"/>
      <c r="N74" s="42"/>
      <c r="O74" s="42"/>
      <c r="P74" s="43" t="s">
        <v>164</v>
      </c>
      <c r="Q74" s="44"/>
      <c r="R74" s="38" t="s">
        <v>2</v>
      </c>
      <c r="S74" s="30"/>
    </row>
    <row r="75" spans="1:19" ht="17.25" customHeight="1" x14ac:dyDescent="0.4">
      <c r="A75" s="137"/>
      <c r="B75" s="141"/>
      <c r="C75" s="155"/>
      <c r="D75" s="158"/>
      <c r="E75" s="161" t="str">
        <f>IF(ISERROR(VLOOKUP(4,[1]作成!$H$938:$K$992,3,FALSE))," ",VLOOKUP(4,[1]作成!$H$938:$K$992,3,FALSE))</f>
        <v xml:space="preserve"> </v>
      </c>
      <c r="F75" s="161"/>
      <c r="G75" s="45"/>
      <c r="H75" s="45"/>
      <c r="I75" s="45"/>
      <c r="J75" s="45"/>
      <c r="K75" s="45"/>
      <c r="L75" s="45"/>
      <c r="M75" s="45"/>
      <c r="N75" s="45"/>
      <c r="O75" s="45"/>
      <c r="P75" s="47" t="s">
        <v>164</v>
      </c>
      <c r="Q75" s="48"/>
      <c r="R75" s="38" t="s">
        <v>2</v>
      </c>
      <c r="S75" s="30"/>
    </row>
    <row r="76" spans="1:19" ht="17.25" customHeight="1" x14ac:dyDescent="0.4">
      <c r="A76" s="137"/>
      <c r="B76" s="141"/>
      <c r="C76" s="155"/>
      <c r="D76" s="158"/>
      <c r="E76" s="161" t="str">
        <f>IF(ISERROR(VLOOKUP(5,[1]作成!$H$938:$K$992,3,FALSE))," ",VLOOKUP(5,[1]作成!$H$938:$K$992,3,FALSE))</f>
        <v xml:space="preserve"> </v>
      </c>
      <c r="F76" s="161"/>
      <c r="G76" s="45"/>
      <c r="H76" s="45"/>
      <c r="I76" s="45"/>
      <c r="J76" s="45"/>
      <c r="K76" s="45"/>
      <c r="L76" s="45"/>
      <c r="M76" s="45"/>
      <c r="N76" s="45"/>
      <c r="O76" s="45"/>
      <c r="P76" s="47" t="s">
        <v>164</v>
      </c>
      <c r="Q76" s="48"/>
      <c r="R76" s="38" t="s">
        <v>2</v>
      </c>
      <c r="S76" s="30"/>
    </row>
    <row r="77" spans="1:19" ht="17.25" customHeight="1" x14ac:dyDescent="0.4">
      <c r="A77" s="138"/>
      <c r="B77" s="141"/>
      <c r="C77" s="156"/>
      <c r="D77" s="159"/>
      <c r="E77" s="49" t="str">
        <f>IF(ISERROR(VLOOKUP(6,[1]作成!$H$938:$K$992,3,FALSE))," ",VLOOKUP(6,[1]作成!$H$938:$K$992,3,FALSE))</f>
        <v xml:space="preserve"> </v>
      </c>
      <c r="F77" s="49" t="str">
        <f>IF(ISERROR(VLOOKUP(7,[1]作成!$H$938:$K$992,3,FALSE))," ",VLOOKUP(7,[1]作成!$H$938:$K$992,3,FALSE))</f>
        <v xml:space="preserve"> </v>
      </c>
      <c r="G77" s="50"/>
      <c r="H77" s="50"/>
      <c r="I77" s="50"/>
      <c r="J77" s="50"/>
      <c r="K77" s="50"/>
      <c r="L77" s="50"/>
      <c r="M77" s="50"/>
      <c r="N77" s="50"/>
      <c r="O77" s="50"/>
      <c r="P77" s="139"/>
      <c r="Q77" s="140"/>
      <c r="R77" s="38" t="s">
        <v>2</v>
      </c>
      <c r="S77" s="30"/>
    </row>
    <row r="78" spans="1:19" ht="17.25" customHeight="1" x14ac:dyDescent="0.4">
      <c r="A78" s="136">
        <f>IF([1]人数!$F30=0," ",[1]人数!$F30)</f>
        <v>30</v>
      </c>
      <c r="B78" s="141" t="s">
        <v>48</v>
      </c>
      <c r="C78" s="154"/>
      <c r="D78" s="157"/>
      <c r="E78" s="160"/>
      <c r="F78" s="160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44"/>
      <c r="R78" s="38" t="s">
        <v>2</v>
      </c>
      <c r="S78" s="30"/>
    </row>
    <row r="79" spans="1:19" ht="17.25" customHeight="1" x14ac:dyDescent="0.4">
      <c r="A79" s="137"/>
      <c r="B79" s="141"/>
      <c r="C79" s="155"/>
      <c r="D79" s="158"/>
      <c r="E79" s="161"/>
      <c r="F79" s="161"/>
      <c r="G79" s="45"/>
      <c r="H79" s="45"/>
      <c r="I79" s="45"/>
      <c r="J79" s="45"/>
      <c r="K79" s="45"/>
      <c r="L79" s="45"/>
      <c r="M79" s="45"/>
      <c r="N79" s="45"/>
      <c r="O79" s="45"/>
      <c r="P79" s="47"/>
      <c r="Q79" s="48"/>
      <c r="R79" s="38" t="s">
        <v>2</v>
      </c>
      <c r="S79" s="30"/>
    </row>
    <row r="80" spans="1:19" ht="17.25" customHeight="1" x14ac:dyDescent="0.4">
      <c r="A80" s="137"/>
      <c r="B80" s="141"/>
      <c r="C80" s="155"/>
      <c r="D80" s="158"/>
      <c r="E80" s="161"/>
      <c r="F80" s="161"/>
      <c r="G80" s="45"/>
      <c r="H80" s="45"/>
      <c r="I80" s="45"/>
      <c r="J80" s="45"/>
      <c r="K80" s="45"/>
      <c r="L80" s="45"/>
      <c r="M80" s="45"/>
      <c r="N80" s="45"/>
      <c r="O80" s="45"/>
      <c r="P80" s="47"/>
      <c r="Q80" s="48"/>
      <c r="R80" s="38" t="s">
        <v>2</v>
      </c>
      <c r="S80" s="30"/>
    </row>
    <row r="81" spans="1:19" ht="17.25" customHeight="1" x14ac:dyDescent="0.4">
      <c r="A81" s="138"/>
      <c r="B81" s="141"/>
      <c r="C81" s="156"/>
      <c r="D81" s="159"/>
      <c r="E81" s="49"/>
      <c r="F81" s="49"/>
      <c r="G81" s="50"/>
      <c r="H81" s="50"/>
      <c r="I81" s="50"/>
      <c r="J81" s="50"/>
      <c r="K81" s="50"/>
      <c r="L81" s="50"/>
      <c r="M81" s="50"/>
      <c r="N81" s="50"/>
      <c r="O81" s="50"/>
      <c r="P81" s="139"/>
      <c r="Q81" s="140"/>
      <c r="R81" s="38" t="s">
        <v>2</v>
      </c>
      <c r="S81" s="30"/>
    </row>
    <row r="82" spans="1:19" ht="17.25" hidden="1" customHeight="1" x14ac:dyDescent="0.4">
      <c r="A82" s="116" t="str">
        <f>IF([1]人数!$F31=0," ",[1]人数!$F31)</f>
        <v xml:space="preserve"> </v>
      </c>
      <c r="B82" s="165" t="s">
        <v>64</v>
      </c>
      <c r="C82" s="122" t="str">
        <f>IF(ISERROR(VLOOKUP(1,[1]作成!$H$1048:$K$1102,3,FALSE))," ",VLOOKUP(1,[1]作成!$H$1048:$K$1102,3,FALSE))</f>
        <v xml:space="preserve"> </v>
      </c>
      <c r="D82" s="125" t="str">
        <f>IF(ISERROR(VLOOKUP(2,[1]作成!$H$1048:$K$1102,4,FALSE))," ",VLOOKUP(2,[1]作成!$H$1048:$K$1102,4,FALSE))</f>
        <v xml:space="preserve"> </v>
      </c>
      <c r="E82" s="128" t="str">
        <f>IF(ISERROR(VLOOKUP(3,[1]作成!$H$1048:$K$1102,3,FALSE))," ",VLOOKUP(3,[1]作成!$H$1048:$K$1102,3,FALSE))</f>
        <v xml:space="preserve"> </v>
      </c>
      <c r="F82" s="129"/>
      <c r="G82" s="3"/>
      <c r="H82" s="4"/>
      <c r="I82" s="5"/>
      <c r="J82" s="3"/>
      <c r="K82" s="4"/>
      <c r="L82" s="5"/>
      <c r="M82" s="3"/>
      <c r="N82" s="4"/>
      <c r="O82" s="5"/>
      <c r="P82" s="15" t="str">
        <f>IF([1]計算!U25=0," ",[1]計算!U25)</f>
        <v xml:space="preserve"> </v>
      </c>
      <c r="Q82" s="7" t="s">
        <v>21</v>
      </c>
    </row>
    <row r="83" spans="1:19" ht="17.25" hidden="1" customHeight="1" x14ac:dyDescent="0.4">
      <c r="A83" s="117"/>
      <c r="B83" s="165"/>
      <c r="C83" s="123"/>
      <c r="D83" s="126"/>
      <c r="E83" s="132" t="str">
        <f>IF(ISERROR(VLOOKUP(4,[1]作成!$H$1048:$K$1102,3,FALSE))," ",VLOOKUP(4,[1]作成!$H$1048:$K$1102,3,FALSE))</f>
        <v xml:space="preserve"> </v>
      </c>
      <c r="F83" s="133"/>
      <c r="G83" s="8"/>
      <c r="H83" s="9"/>
      <c r="I83" s="10"/>
      <c r="J83" s="8"/>
      <c r="K83" s="9"/>
      <c r="L83" s="10"/>
      <c r="M83" s="8"/>
      <c r="N83" s="9"/>
      <c r="O83" s="10"/>
      <c r="P83" s="15" t="str">
        <f>IF([1]計算!X25=0," ",[1]計算!X25)</f>
        <v xml:space="preserve"> </v>
      </c>
      <c r="Q83" s="11" t="s">
        <v>23</v>
      </c>
    </row>
    <row r="84" spans="1:19" ht="17.25" hidden="1" customHeight="1" x14ac:dyDescent="0.4">
      <c r="A84" s="117"/>
      <c r="B84" s="165"/>
      <c r="C84" s="123"/>
      <c r="D84" s="126"/>
      <c r="E84" s="132" t="str">
        <f>IF(ISERROR(VLOOKUP(5,[1]作成!$H$1048:$K$1102,3,FALSE))," ",VLOOKUP(5,[1]作成!$H$1048:$K$1102,3,FALSE))</f>
        <v xml:space="preserve"> </v>
      </c>
      <c r="F84" s="133"/>
      <c r="G84" s="8"/>
      <c r="H84" s="9"/>
      <c r="I84" s="10"/>
      <c r="J84" s="8"/>
      <c r="K84" s="9"/>
      <c r="L84" s="10"/>
      <c r="M84" s="8"/>
      <c r="N84" s="9"/>
      <c r="O84" s="10"/>
      <c r="P84" s="15" t="str">
        <f>IF([1]計算!Z25=0," ",[1]計算!Z25)</f>
        <v xml:space="preserve"> </v>
      </c>
      <c r="Q84" s="11" t="s">
        <v>23</v>
      </c>
    </row>
    <row r="85" spans="1:19" ht="17.25" hidden="1" customHeight="1" x14ac:dyDescent="0.4">
      <c r="A85" s="118"/>
      <c r="B85" s="165"/>
      <c r="C85" s="124"/>
      <c r="D85" s="127"/>
      <c r="E85" s="16" t="str">
        <f>IF(ISERROR(VLOOKUP(6,[1]作成!$H$1048:$K$1102,3,FALSE))," ",VLOOKUP(6,[1]作成!$H$1048:$K$1102,3,FALSE))</f>
        <v xml:space="preserve"> </v>
      </c>
      <c r="F85" s="17" t="str">
        <f>IF(ISERROR(VLOOKUP(7,[1]作成!$H$1048:$K$1102,3,FALSE))," ",VLOOKUP(7,[1]作成!$H$1048:$K$1102,3,FALSE))</f>
        <v xml:space="preserve"> </v>
      </c>
      <c r="G85" s="18"/>
      <c r="H85" s="19"/>
      <c r="I85" s="21"/>
      <c r="J85" s="18"/>
      <c r="K85" s="19"/>
      <c r="L85" s="21"/>
      <c r="M85" s="18"/>
      <c r="N85" s="19"/>
      <c r="O85" s="21"/>
      <c r="P85" s="134" t="str">
        <f>IF([1]人数!I31=0," ",[1]人数!I31)</f>
        <v xml:space="preserve"> </v>
      </c>
      <c r="Q85" s="135"/>
    </row>
    <row r="86" spans="1:19" ht="17.25" hidden="1" customHeight="1" x14ac:dyDescent="0.4">
      <c r="A86" s="116" t="str">
        <f>IF([1]人数!$F32=0," ",[1]人数!$F32)</f>
        <v xml:space="preserve"> </v>
      </c>
      <c r="B86" s="119" t="s">
        <v>20</v>
      </c>
      <c r="C86" s="122" t="str">
        <f>IF(ISERROR(VLOOKUP(1,[1]作成!$H$1103:$K$1157,3,FALSE))," ",VLOOKUP(1,[1]作成!$H$1103:$K$1157,3,FALSE))</f>
        <v xml:space="preserve"> </v>
      </c>
      <c r="D86" s="125" t="str">
        <f>IF(ISERROR(VLOOKUP(2,[1]作成!$H$1103:$K$1157,4,FALSE))," ",VLOOKUP(2,[1]作成!$H$1103:$K$1157,4,FALSE))</f>
        <v xml:space="preserve"> </v>
      </c>
      <c r="E86" s="128" t="str">
        <f>IF(ISERROR(VLOOKUP(3,[1]作成!$H$1103:$K$1157,3,FALSE))," ",VLOOKUP(3,[1]作成!$H$1103:$K$1157,3,FALSE))</f>
        <v xml:space="preserve"> </v>
      </c>
      <c r="F86" s="129"/>
      <c r="G86" s="3"/>
      <c r="H86" s="4"/>
      <c r="I86" s="5"/>
      <c r="J86" s="3"/>
      <c r="K86" s="4"/>
      <c r="L86" s="5"/>
      <c r="M86" s="3"/>
      <c r="N86" s="4"/>
      <c r="O86" s="5"/>
      <c r="P86" s="15" t="str">
        <f>IF([1]計算!U26=0," ",[1]計算!U26)</f>
        <v xml:space="preserve"> </v>
      </c>
      <c r="Q86" s="7" t="s">
        <v>21</v>
      </c>
    </row>
    <row r="87" spans="1:19" ht="17.25" hidden="1" customHeight="1" x14ac:dyDescent="0.4">
      <c r="A87" s="117"/>
      <c r="B87" s="120"/>
      <c r="C87" s="123"/>
      <c r="D87" s="126"/>
      <c r="E87" s="132" t="str">
        <f>IF(ISERROR(VLOOKUP(4,[1]作成!$H$1103:$K$1157,3,FALSE))," ",VLOOKUP(4,[1]作成!$H$1103:$K$1157,3,FALSE))</f>
        <v xml:space="preserve"> </v>
      </c>
      <c r="F87" s="133"/>
      <c r="G87" s="8"/>
      <c r="H87" s="9"/>
      <c r="I87" s="10"/>
      <c r="J87" s="8"/>
      <c r="K87" s="9"/>
      <c r="L87" s="10"/>
      <c r="M87" s="8"/>
      <c r="N87" s="9"/>
      <c r="O87" s="10"/>
      <c r="P87" s="15" t="str">
        <f>IF([1]計算!X26=0," ",[1]計算!X26)</f>
        <v xml:space="preserve"> </v>
      </c>
      <c r="Q87" s="11" t="s">
        <v>23</v>
      </c>
    </row>
    <row r="88" spans="1:19" ht="17.25" hidden="1" customHeight="1" x14ac:dyDescent="0.4">
      <c r="A88" s="117"/>
      <c r="B88" s="120"/>
      <c r="C88" s="123"/>
      <c r="D88" s="126"/>
      <c r="E88" s="132" t="str">
        <f>IF(ISERROR(VLOOKUP(5,[1]作成!$H$1103:$K$1157,3,FALSE))," ",VLOOKUP(5,[1]作成!$H$1103:$K$1157,3,FALSE))</f>
        <v xml:space="preserve"> </v>
      </c>
      <c r="F88" s="133"/>
      <c r="G88" s="8"/>
      <c r="H88" s="9"/>
      <c r="I88" s="10"/>
      <c r="J88" s="8"/>
      <c r="K88" s="9"/>
      <c r="L88" s="10"/>
      <c r="M88" s="8"/>
      <c r="N88" s="9"/>
      <c r="O88" s="10"/>
      <c r="P88" s="15" t="str">
        <f>IF([1]計算!Z26=0," ",[1]計算!Z26)</f>
        <v xml:space="preserve"> </v>
      </c>
      <c r="Q88" s="11" t="s">
        <v>23</v>
      </c>
    </row>
    <row r="89" spans="1:19" ht="17.25" hidden="1" customHeight="1" x14ac:dyDescent="0.4">
      <c r="A89" s="118"/>
      <c r="B89" s="121"/>
      <c r="C89" s="124"/>
      <c r="D89" s="127"/>
      <c r="E89" s="14" t="str">
        <f>IF(ISERROR(VLOOKUP(6,[1]作成!$H$1103:$K$1157,3,FALSE))," ",VLOOKUP(6,[1]作成!$H$1103:$K$1157,3,FALSE))</f>
        <v xml:space="preserve"> </v>
      </c>
      <c r="F89" s="14" t="str">
        <f>IF(ISERROR(VLOOKUP(7,[1]作成!$H$1103:$K$1157,3,FALSE))," ",VLOOKUP(7,[1]作成!$H$1103:$K$1157,3,FALSE))</f>
        <v xml:space="preserve"> </v>
      </c>
      <c r="G89" s="18"/>
      <c r="H89" s="19"/>
      <c r="I89" s="21"/>
      <c r="J89" s="18"/>
      <c r="K89" s="19"/>
      <c r="L89" s="21"/>
      <c r="M89" s="18"/>
      <c r="N89" s="19"/>
      <c r="O89" s="21"/>
      <c r="P89" s="134" t="str">
        <f>IF([1]人数!I32=0," ",[1]人数!I32)</f>
        <v xml:space="preserve"> </v>
      </c>
      <c r="Q89" s="135"/>
    </row>
    <row r="90" spans="1:19" ht="17.25" hidden="1" customHeight="1" x14ac:dyDescent="0.4">
      <c r="A90" s="116" t="str">
        <f>IF([1]人数!$F33=0," ",[1]人数!$F33)</f>
        <v xml:space="preserve"> </v>
      </c>
      <c r="B90" s="165" t="s">
        <v>24</v>
      </c>
      <c r="C90" s="122" t="str">
        <f>IF(ISERROR(VLOOKUP(1,[1]作成!$H$1158:$K$1212,3,FALSE))," ",VLOOKUP(1,[1]作成!$H$1158:$K$1212,3,FALSE))</f>
        <v xml:space="preserve"> </v>
      </c>
      <c r="D90" s="125" t="str">
        <f>IF(ISERROR(VLOOKUP(2,[1]作成!$H$1158:$K$1212,4,FALSE))," ",VLOOKUP(2,[1]作成!$H$1158:$K$1212,4,FALSE))</f>
        <v xml:space="preserve"> </v>
      </c>
      <c r="E90" s="128" t="str">
        <f>IF(ISERROR(VLOOKUP(3,[1]作成!$H$1158:$K$1212,3,FALSE))," ",VLOOKUP(3,[1]作成!$H$1158:$K$1212,3,FALSE))</f>
        <v xml:space="preserve"> </v>
      </c>
      <c r="F90" s="129"/>
      <c r="G90" s="3"/>
      <c r="H90" s="4"/>
      <c r="I90" s="5"/>
      <c r="J90" s="3"/>
      <c r="K90" s="4"/>
      <c r="L90" s="5"/>
      <c r="M90" s="3"/>
      <c r="N90" s="4"/>
      <c r="O90" s="5"/>
      <c r="P90" s="15" t="str">
        <f>IF([1]計算!U27=0," ",[1]計算!U27)</f>
        <v xml:space="preserve"> </v>
      </c>
      <c r="Q90" s="7" t="s">
        <v>21</v>
      </c>
    </row>
    <row r="91" spans="1:19" ht="17.25" hidden="1" customHeight="1" x14ac:dyDescent="0.4">
      <c r="A91" s="117"/>
      <c r="B91" s="165"/>
      <c r="C91" s="123"/>
      <c r="D91" s="126"/>
      <c r="E91" s="132" t="str">
        <f>IF(ISERROR(VLOOKUP(4,[1]作成!$H$1158:$K$1212,3,FALSE))," ",VLOOKUP(4,[1]作成!$H$1158:$K$1212,3,FALSE))</f>
        <v xml:space="preserve"> </v>
      </c>
      <c r="F91" s="133"/>
      <c r="G91" s="8"/>
      <c r="H91" s="9"/>
      <c r="I91" s="10"/>
      <c r="J91" s="8"/>
      <c r="K91" s="9"/>
      <c r="L91" s="10"/>
      <c r="M91" s="8"/>
      <c r="N91" s="9"/>
      <c r="O91" s="10"/>
      <c r="P91" s="15" t="str">
        <f>IF([1]計算!X27=0," ",[1]計算!X27)</f>
        <v xml:space="preserve"> </v>
      </c>
      <c r="Q91" s="11" t="s">
        <v>23</v>
      </c>
    </row>
    <row r="92" spans="1:19" ht="17.25" hidden="1" customHeight="1" x14ac:dyDescent="0.4">
      <c r="A92" s="117"/>
      <c r="B92" s="165"/>
      <c r="C92" s="123"/>
      <c r="D92" s="126"/>
      <c r="E92" s="132" t="str">
        <f>IF(ISERROR(VLOOKUP(5,[1]作成!$H$1158:$K$1212,3,FALSE))," ",VLOOKUP(5,[1]作成!$H$1158:$K$1212,3,FALSE))</f>
        <v xml:space="preserve"> </v>
      </c>
      <c r="F92" s="133"/>
      <c r="G92" s="8"/>
      <c r="H92" s="9"/>
      <c r="I92" s="10"/>
      <c r="J92" s="8"/>
      <c r="K92" s="9"/>
      <c r="L92" s="10"/>
      <c r="M92" s="8"/>
      <c r="N92" s="9"/>
      <c r="O92" s="10"/>
      <c r="P92" s="15" t="str">
        <f>IF([1]計算!Z27=0," ",[1]計算!Z27)</f>
        <v xml:space="preserve"> </v>
      </c>
      <c r="Q92" s="11" t="s">
        <v>23</v>
      </c>
    </row>
    <row r="93" spans="1:19" ht="17.25" hidden="1" customHeight="1" x14ac:dyDescent="0.4">
      <c r="A93" s="118"/>
      <c r="B93" s="165"/>
      <c r="C93" s="124"/>
      <c r="D93" s="127"/>
      <c r="E93" s="16" t="str">
        <f>IF(ISERROR(VLOOKUP(6,[1]作成!$H$1158:$K$1212,3,FALSE))," ",VLOOKUP(6,[1]作成!$H$1158:$K$1212,3,FALSE))</f>
        <v xml:space="preserve"> </v>
      </c>
      <c r="F93" s="17" t="str">
        <f>IF(ISERROR(VLOOKUP(7,[1]作成!$H$1158:$K$1212,3,FALSE))," ",VLOOKUP(7,[1]作成!$H$1158:$K$1212,3,FALSE))</f>
        <v xml:space="preserve"> </v>
      </c>
      <c r="G93" s="18"/>
      <c r="H93" s="19"/>
      <c r="I93" s="21"/>
      <c r="J93" s="18"/>
      <c r="K93" s="19"/>
      <c r="L93" s="21"/>
      <c r="M93" s="18"/>
      <c r="N93" s="19"/>
      <c r="O93" s="21"/>
      <c r="P93" s="166" t="str">
        <f>IF([1]人数!I33=0," ",[1]人数!I33)</f>
        <v xml:space="preserve"> </v>
      </c>
      <c r="Q93" s="166"/>
    </row>
    <row r="94" spans="1:19" ht="17.25" hidden="1" customHeight="1" x14ac:dyDescent="0.4">
      <c r="A94" s="116" t="str">
        <f>IF([1]人数!$F34=0," ",[1]人数!$F34)</f>
        <v xml:space="preserve"> </v>
      </c>
      <c r="B94" s="165" t="s">
        <v>25</v>
      </c>
      <c r="C94" s="122" t="str">
        <f>IF(ISERROR(VLOOKUP(1,[1]作成!$H$1213:$K$1267,3,FALSE))," ",VLOOKUP(1,[1]作成!$H$1213:$K$1267,3,FALSE))</f>
        <v xml:space="preserve"> </v>
      </c>
      <c r="D94" s="125" t="str">
        <f>IF(ISERROR(VLOOKUP(2,[1]作成!$H$1213:$K$1267,4,FALSE))," ",VLOOKUP(2,[1]作成!$H$1213:$K$1267,4,FALSE))</f>
        <v xml:space="preserve"> </v>
      </c>
      <c r="E94" s="128" t="str">
        <f>IF(ISERROR(VLOOKUP(3,[1]作成!$H$1213:$K$1267,3,FALSE))," ",VLOOKUP(3,[1]作成!$H$1213:$K$1267,3,FALSE))</f>
        <v xml:space="preserve"> </v>
      </c>
      <c r="F94" s="129"/>
      <c r="G94" s="3"/>
      <c r="H94" s="4"/>
      <c r="I94" s="5"/>
      <c r="J94" s="3"/>
      <c r="K94" s="4"/>
      <c r="L94" s="5"/>
      <c r="M94" s="3"/>
      <c r="N94" s="4"/>
      <c r="O94" s="5"/>
      <c r="P94" s="15" t="str">
        <f>IF([1]計算!U28=0," ",[1]計算!U28)</f>
        <v xml:space="preserve"> </v>
      </c>
      <c r="Q94" s="7" t="s">
        <v>21</v>
      </c>
    </row>
    <row r="95" spans="1:19" ht="17.25" hidden="1" customHeight="1" x14ac:dyDescent="0.4">
      <c r="A95" s="117"/>
      <c r="B95" s="165"/>
      <c r="C95" s="123"/>
      <c r="D95" s="126"/>
      <c r="E95" s="132" t="str">
        <f>IF(ISERROR(VLOOKUP(4,[1]作成!$H$1213:$K$1267,3,FALSE))," ",VLOOKUP(4,[1]作成!$H$1213:$K$1267,3,FALSE))</f>
        <v xml:space="preserve"> </v>
      </c>
      <c r="F95" s="133"/>
      <c r="G95" s="8"/>
      <c r="H95" s="9"/>
      <c r="I95" s="10"/>
      <c r="J95" s="8"/>
      <c r="K95" s="9"/>
      <c r="L95" s="10"/>
      <c r="M95" s="8"/>
      <c r="N95" s="9"/>
      <c r="O95" s="10"/>
      <c r="P95" s="15" t="str">
        <f>IF([1]計算!X28=0," ",[1]計算!X28)</f>
        <v xml:space="preserve"> </v>
      </c>
      <c r="Q95" s="11" t="s">
        <v>23</v>
      </c>
    </row>
    <row r="96" spans="1:19" ht="17.25" hidden="1" customHeight="1" x14ac:dyDescent="0.4">
      <c r="A96" s="117"/>
      <c r="B96" s="165"/>
      <c r="C96" s="123"/>
      <c r="D96" s="126"/>
      <c r="E96" s="132" t="str">
        <f>IF(ISERROR(VLOOKUP(5,[1]作成!$H$1213:$K$1267,3,FALSE))," ",VLOOKUP(5,[1]作成!$H$1213:$K$1267,3,FALSE))</f>
        <v xml:space="preserve"> </v>
      </c>
      <c r="F96" s="133"/>
      <c r="G96" s="8"/>
      <c r="H96" s="9"/>
      <c r="I96" s="10"/>
      <c r="J96" s="8"/>
      <c r="K96" s="9"/>
      <c r="L96" s="10"/>
      <c r="M96" s="8"/>
      <c r="N96" s="9"/>
      <c r="O96" s="10"/>
      <c r="P96" s="15" t="str">
        <f>IF([1]計算!Z28=0," ",[1]計算!Z28)</f>
        <v xml:space="preserve"> </v>
      </c>
      <c r="Q96" s="11" t="s">
        <v>23</v>
      </c>
    </row>
    <row r="97" spans="1:19" ht="17.25" hidden="1" customHeight="1" x14ac:dyDescent="0.4">
      <c r="A97" s="118"/>
      <c r="B97" s="165"/>
      <c r="C97" s="124"/>
      <c r="D97" s="127"/>
      <c r="E97" s="16" t="str">
        <f>IF(ISERROR(VLOOKUP(6,[1]作成!$H$1213:$K$1267,3,FALSE))," ",VLOOKUP(6,[1]作成!$H$1213:$K$1267,3,FALSE))</f>
        <v xml:space="preserve"> </v>
      </c>
      <c r="F97" s="17" t="str">
        <f>IF(ISERROR(VLOOKUP(7,[1]作成!$H$1213:$K$1267,3,FALSE))," ",VLOOKUP(7,[1]作成!$H$1213:$K$1267,3,FALSE))</f>
        <v xml:space="preserve"> </v>
      </c>
      <c r="G97" s="18"/>
      <c r="H97" s="19"/>
      <c r="I97" s="21"/>
      <c r="J97" s="18"/>
      <c r="K97" s="19"/>
      <c r="L97" s="21"/>
      <c r="M97" s="18"/>
      <c r="N97" s="19"/>
      <c r="O97" s="21"/>
      <c r="P97" s="134" t="str">
        <f>IF([1]人数!I34=0," ",[1]人数!I34)</f>
        <v xml:space="preserve"> </v>
      </c>
      <c r="Q97" s="135"/>
    </row>
    <row r="98" spans="1:19" ht="17.25" hidden="1" customHeight="1" x14ac:dyDescent="0.4">
      <c r="A98" s="116" t="str">
        <f>IF([1]人数!$F35=0," ",[1]人数!$F35)</f>
        <v xml:space="preserve"> </v>
      </c>
      <c r="B98" s="165" t="s">
        <v>48</v>
      </c>
      <c r="C98" s="122" t="str">
        <f>IF(ISERROR(VLOOKUP(1,[1]作成!$H$1268:$K$1322,3,FALSE))," ",VLOOKUP(1,[1]作成!$H$1268:$K$1322,3,FALSE))</f>
        <v xml:space="preserve"> </v>
      </c>
      <c r="D98" s="125" t="str">
        <f>IF(ISERROR(VLOOKUP(2,[1]作成!$H$1268:$K$1322,4,FALSE))," ",VLOOKUP(2,[1]作成!$H$1268:$K$1322,4,FALSE))</f>
        <v xml:space="preserve"> </v>
      </c>
      <c r="E98" s="128" t="str">
        <f>IF(ISERROR(VLOOKUP(3,[1]作成!$H$1268:$K$1322,3,FALSE))," ",VLOOKUP(3,[1]作成!$H$1268:$K$1322,3,FALSE))</f>
        <v xml:space="preserve"> </v>
      </c>
      <c r="F98" s="129"/>
      <c r="G98" s="3"/>
      <c r="H98" s="4"/>
      <c r="I98" s="5"/>
      <c r="J98" s="3"/>
      <c r="K98" s="4"/>
      <c r="L98" s="5"/>
      <c r="M98" s="3"/>
      <c r="N98" s="4"/>
      <c r="O98" s="5"/>
      <c r="P98" s="15" t="str">
        <f>IF([1]計算!U29=0," ",[1]計算!U29)</f>
        <v xml:space="preserve"> </v>
      </c>
      <c r="Q98" s="7" t="s">
        <v>21</v>
      </c>
    </row>
    <row r="99" spans="1:19" ht="17.25" hidden="1" customHeight="1" x14ac:dyDescent="0.4">
      <c r="A99" s="117"/>
      <c r="B99" s="165"/>
      <c r="C99" s="123"/>
      <c r="D99" s="126"/>
      <c r="E99" s="132" t="str">
        <f>IF(ISERROR(VLOOKUP(4,[1]作成!$H$1268:$K$1322,3,FALSE))," ",VLOOKUP(4,[1]作成!$H$1268:$K$1322,3,FALSE))</f>
        <v xml:space="preserve"> </v>
      </c>
      <c r="F99" s="133"/>
      <c r="G99" s="8"/>
      <c r="H99" s="9"/>
      <c r="I99" s="10"/>
      <c r="J99" s="8"/>
      <c r="K99" s="9"/>
      <c r="L99" s="10"/>
      <c r="M99" s="8"/>
      <c r="N99" s="9"/>
      <c r="O99" s="10"/>
      <c r="P99" s="15" t="str">
        <f>IF([1]計算!X29=0," ",[1]計算!X29)</f>
        <v xml:space="preserve"> </v>
      </c>
      <c r="Q99" s="11" t="s">
        <v>23</v>
      </c>
    </row>
    <row r="100" spans="1:19" ht="17.25" hidden="1" customHeight="1" x14ac:dyDescent="0.4">
      <c r="A100" s="117"/>
      <c r="B100" s="165"/>
      <c r="C100" s="123"/>
      <c r="D100" s="126"/>
      <c r="E100" s="132" t="str">
        <f>IF(ISERROR(VLOOKUP(5,[1]作成!$H$1268:$K$1322,3,FALSE))," ",VLOOKUP(5,[1]作成!$H$1268:$K$1322,3,FALSE))</f>
        <v xml:space="preserve"> </v>
      </c>
      <c r="F100" s="133"/>
      <c r="G100" s="8"/>
      <c r="H100" s="9"/>
      <c r="I100" s="10"/>
      <c r="J100" s="8"/>
      <c r="K100" s="9"/>
      <c r="L100" s="10"/>
      <c r="M100" s="8"/>
      <c r="N100" s="9"/>
      <c r="O100" s="10"/>
      <c r="P100" s="15" t="str">
        <f>IF([1]計算!Z29=0," ",[1]計算!Z29)</f>
        <v xml:space="preserve"> </v>
      </c>
      <c r="Q100" s="11" t="s">
        <v>23</v>
      </c>
    </row>
    <row r="101" spans="1:19" ht="17.25" hidden="1" customHeight="1" x14ac:dyDescent="0.4">
      <c r="A101" s="118"/>
      <c r="B101" s="165"/>
      <c r="C101" s="124"/>
      <c r="D101" s="127"/>
      <c r="E101" s="16" t="str">
        <f>IF(ISERROR(VLOOKUP(6,[1]作成!$H$1268:$K$1322,3,FALSE))," ",VLOOKUP(6,[1]作成!$H$1268:$K$1322,3,FALSE))</f>
        <v xml:space="preserve"> </v>
      </c>
      <c r="F101" s="17" t="str">
        <f>IF(ISERROR(VLOOKUP(7,[1]作成!$H$1268:$K$1322,3,FALSE))," ",VLOOKUP(7,[1]作成!$H$1268:$K$1322,3,FALSE))</f>
        <v xml:space="preserve"> </v>
      </c>
      <c r="G101" s="18"/>
      <c r="H101" s="19"/>
      <c r="I101" s="21"/>
      <c r="J101" s="18"/>
      <c r="K101" s="19"/>
      <c r="L101" s="21"/>
      <c r="M101" s="18"/>
      <c r="N101" s="19"/>
      <c r="O101" s="21"/>
      <c r="P101" s="166" t="str">
        <f>IF([1]人数!I35=0," ",[1]人数!I35)</f>
        <v xml:space="preserve"> </v>
      </c>
      <c r="Q101" s="166"/>
    </row>
    <row r="102" spans="1:19" ht="17.25" hidden="1" customHeight="1" x14ac:dyDescent="0.4">
      <c r="A102" s="116" t="str">
        <f>IF([1]人数!$F36=0," ",[1]人数!$F36)</f>
        <v xml:space="preserve"> </v>
      </c>
      <c r="B102" s="119" t="s">
        <v>64</v>
      </c>
      <c r="C102" s="122" t="str">
        <f>IF(ISERROR(VLOOKUP(1,[1]作成!$H$1323:$K$1377,3,FALSE))," ",VLOOKUP(1,[1]作成!$H$1323:$K$1377,3,FALSE))</f>
        <v xml:space="preserve"> </v>
      </c>
      <c r="D102" s="125" t="str">
        <f>IF(ISERROR(VLOOKUP(2,[1]作成!$H$1323:$K$1377,4,FALSE))," ",VLOOKUP(2,[1]作成!$H$1323:$K$1377,4,FALSE))</f>
        <v xml:space="preserve"> </v>
      </c>
      <c r="E102" s="128" t="str">
        <f>IF(ISERROR(VLOOKUP(3,[1]作成!$H$1323:$K$1377,3,FALSE))," ",VLOOKUP(3,[1]作成!$H$1323:$K$1377,3,FALSE))</f>
        <v xml:space="preserve"> </v>
      </c>
      <c r="F102" s="129"/>
      <c r="G102" s="24"/>
      <c r="H102" s="13"/>
      <c r="I102" s="12"/>
      <c r="J102" s="24"/>
      <c r="K102" s="13"/>
      <c r="L102" s="12"/>
      <c r="M102" s="24"/>
      <c r="N102" s="13"/>
      <c r="O102" s="12"/>
      <c r="P102" s="15" t="str">
        <f>IF([1]計算!U30=0," ",[1]計算!U30)</f>
        <v xml:space="preserve"> </v>
      </c>
      <c r="Q102" s="7" t="s">
        <v>21</v>
      </c>
    </row>
    <row r="103" spans="1:19" ht="17.25" hidden="1" customHeight="1" x14ac:dyDescent="0.4">
      <c r="A103" s="117"/>
      <c r="B103" s="120"/>
      <c r="C103" s="123"/>
      <c r="D103" s="126"/>
      <c r="E103" s="132" t="str">
        <f>IF(ISERROR(VLOOKUP(4,[1]作成!$H$1323:$K$1377,3,FALSE))," ",VLOOKUP(4,[1]作成!$H$1323:$K$1377,3,FALSE))</f>
        <v xml:space="preserve"> </v>
      </c>
      <c r="F103" s="133"/>
      <c r="G103" s="24"/>
      <c r="H103" s="13"/>
      <c r="I103" s="12"/>
      <c r="J103" s="24"/>
      <c r="K103" s="13"/>
      <c r="L103" s="12"/>
      <c r="M103" s="24"/>
      <c r="N103" s="13"/>
      <c r="O103" s="12"/>
      <c r="P103" s="15" t="str">
        <f>IF([1]計算!X30=0," ",[1]計算!X30)</f>
        <v xml:space="preserve"> </v>
      </c>
      <c r="Q103" s="11" t="s">
        <v>23</v>
      </c>
    </row>
    <row r="104" spans="1:19" ht="17.25" hidden="1" customHeight="1" x14ac:dyDescent="0.4">
      <c r="A104" s="117"/>
      <c r="B104" s="120"/>
      <c r="C104" s="123"/>
      <c r="D104" s="126"/>
      <c r="E104" s="132" t="str">
        <f>IF(ISERROR(VLOOKUP(5,[1]作成!$H$1323:$K$1377,3,FALSE))," ",VLOOKUP(5,[1]作成!$H$1323:$K$1377,3,FALSE))</f>
        <v xml:space="preserve"> </v>
      </c>
      <c r="F104" s="133"/>
      <c r="G104" s="24"/>
      <c r="H104" s="13"/>
      <c r="I104" s="12"/>
      <c r="J104" s="24"/>
      <c r="K104" s="13"/>
      <c r="L104" s="12"/>
      <c r="M104" s="24"/>
      <c r="N104" s="13"/>
      <c r="O104" s="12"/>
      <c r="P104" s="15" t="str">
        <f>IF([1]計算!Z30=0," ",[1]計算!Z30)</f>
        <v xml:space="preserve"> </v>
      </c>
      <c r="Q104" s="11" t="s">
        <v>23</v>
      </c>
    </row>
    <row r="105" spans="1:19" ht="17.25" hidden="1" customHeight="1" x14ac:dyDescent="0.4">
      <c r="A105" s="118"/>
      <c r="B105" s="121"/>
      <c r="C105" s="124"/>
      <c r="D105" s="127"/>
      <c r="E105" s="16" t="str">
        <f>IF(ISERROR(VLOOKUP(6,[1]作成!$H$1323:$K$1377,3,FALSE))," ",VLOOKUP(6,[1]作成!$H$1323:$K$1377,3,FALSE))</f>
        <v xml:space="preserve"> </v>
      </c>
      <c r="F105" s="17" t="str">
        <f>IF(ISERROR(VLOOKUP(7,[1]作成!$H$1323:$K$1377,3,FALSE))," ",VLOOKUP(7,[1]作成!$H$1323:$K$1377,3,FALSE))</f>
        <v xml:space="preserve"> </v>
      </c>
      <c r="G105" s="25"/>
      <c r="H105" s="20"/>
      <c r="I105" s="22"/>
      <c r="J105" s="25"/>
      <c r="K105" s="20"/>
      <c r="L105" s="22"/>
      <c r="M105" s="25"/>
      <c r="N105" s="20"/>
      <c r="O105" s="22"/>
      <c r="P105" s="166" t="str">
        <f>IF([1]人数!I36=0," ",[1]人数!I36)</f>
        <v xml:space="preserve"> </v>
      </c>
      <c r="Q105" s="166"/>
    </row>
    <row r="106" spans="1:19" ht="17.25" hidden="1" customHeight="1" x14ac:dyDescent="0.4">
      <c r="A106" s="116" t="str">
        <f>IF([1]人数!$F37=0," ",[1]人数!$F37)</f>
        <v xml:space="preserve"> </v>
      </c>
      <c r="B106" s="119" t="s">
        <v>20</v>
      </c>
      <c r="C106" s="122" t="str">
        <f>IF(ISERROR(VLOOKUP(1,[1]作成!$H$1378:$K$1432,3,FALSE))," ",VLOOKUP(1,[1]作成!$H$1378:$K$1432,3,FALSE))</f>
        <v xml:space="preserve"> </v>
      </c>
      <c r="D106" s="125" t="str">
        <f>IF(ISERROR(VLOOKUP(2,[1]作成!$H$1378:$K$1432,4,FALSE))," ",VLOOKUP(2,[1]作成!$H$1378:$K$1432,4,FALSE))</f>
        <v xml:space="preserve"> </v>
      </c>
      <c r="E106" s="128" t="str">
        <f>IF(ISERROR(VLOOKUP(3,[1]作成!$H$1378:$K$1432,3,FALSE))," ",VLOOKUP(3,[1]作成!$H$1378:$K$1432,3,FALSE))</f>
        <v xml:space="preserve"> </v>
      </c>
      <c r="F106" s="129"/>
      <c r="G106" s="26"/>
      <c r="H106" s="27"/>
      <c r="I106" s="23"/>
      <c r="J106" s="26"/>
      <c r="K106" s="27"/>
      <c r="L106" s="23"/>
      <c r="M106" s="26"/>
      <c r="N106" s="27"/>
      <c r="O106" s="23"/>
      <c r="P106" s="15" t="str">
        <f>IF([1]計算!U31=0," ",[1]計算!U31)</f>
        <v xml:space="preserve"> </v>
      </c>
      <c r="Q106" s="7" t="s">
        <v>21</v>
      </c>
    </row>
    <row r="107" spans="1:19" ht="17.25" hidden="1" customHeight="1" x14ac:dyDescent="0.4">
      <c r="A107" s="117"/>
      <c r="B107" s="120"/>
      <c r="C107" s="123"/>
      <c r="D107" s="126"/>
      <c r="E107" s="132" t="str">
        <f>IF(ISERROR(VLOOKUP(4,[1]作成!$H$1378:$K$1432,3,FALSE))," ",VLOOKUP(4,[1]作成!$H$1378:$K$1432,3,FALSE))</f>
        <v xml:space="preserve"> </v>
      </c>
      <c r="F107" s="133"/>
      <c r="G107" s="24"/>
      <c r="H107" s="13"/>
      <c r="I107" s="12"/>
      <c r="J107" s="24"/>
      <c r="K107" s="13"/>
      <c r="L107" s="12"/>
      <c r="M107" s="24"/>
      <c r="N107" s="13"/>
      <c r="O107" s="12"/>
      <c r="P107" s="15" t="str">
        <f>IF([1]計算!X31=0," ",[1]計算!X31)</f>
        <v xml:space="preserve"> </v>
      </c>
      <c r="Q107" s="11" t="s">
        <v>23</v>
      </c>
    </row>
    <row r="108" spans="1:19" ht="17.25" hidden="1" customHeight="1" x14ac:dyDescent="0.4">
      <c r="A108" s="117"/>
      <c r="B108" s="120"/>
      <c r="C108" s="123"/>
      <c r="D108" s="126"/>
      <c r="E108" s="132" t="str">
        <f>IF(ISERROR(VLOOKUP(5,[1]作成!$H$1378:$K$1432,3,FALSE))," ",VLOOKUP(5,[1]作成!$H$1378:$K$1432,3,FALSE))</f>
        <v xml:space="preserve"> </v>
      </c>
      <c r="F108" s="133"/>
      <c r="G108" s="24"/>
      <c r="H108" s="13"/>
      <c r="I108" s="12"/>
      <c r="J108" s="24"/>
      <c r="K108" s="13"/>
      <c r="L108" s="12"/>
      <c r="M108" s="24"/>
      <c r="N108" s="13"/>
      <c r="O108" s="12"/>
      <c r="P108" s="15" t="str">
        <f>IF([1]計算!Z31=0," ",[1]計算!Z31)</f>
        <v xml:space="preserve"> </v>
      </c>
      <c r="Q108" s="11" t="s">
        <v>23</v>
      </c>
    </row>
    <row r="109" spans="1:19" ht="17.25" hidden="1" customHeight="1" x14ac:dyDescent="0.4">
      <c r="A109" s="118"/>
      <c r="B109" s="121"/>
      <c r="C109" s="124"/>
      <c r="D109" s="127"/>
      <c r="E109" s="16" t="str">
        <f>IF(ISERROR(VLOOKUP(6,[1]作成!$H$1378:$K$1432,3,FALSE))," ",VLOOKUP(6,[1]作成!$H$1378:$K$1432,3,FALSE))</f>
        <v xml:space="preserve"> </v>
      </c>
      <c r="F109" s="17" t="str">
        <f>IF(ISERROR(VLOOKUP(7,[1]作成!$H$1378:$K$1432,3,FALSE))," ",VLOOKUP(7,[1]作成!$H$1378:$K$1432,3,FALSE))</f>
        <v xml:space="preserve"> </v>
      </c>
      <c r="G109" s="25"/>
      <c r="H109" s="20"/>
      <c r="I109" s="22"/>
      <c r="J109" s="25"/>
      <c r="K109" s="20"/>
      <c r="L109" s="22"/>
      <c r="M109" s="25"/>
      <c r="N109" s="20"/>
      <c r="O109" s="22"/>
      <c r="P109" s="166" t="str">
        <f>IF([1]人数!I37=0," ",[1]人数!I37)</f>
        <v xml:space="preserve"> </v>
      </c>
      <c r="Q109" s="166"/>
    </row>
    <row r="110" spans="1:19" ht="15.95" customHeight="1" x14ac:dyDescent="0.4">
      <c r="A110" s="71"/>
      <c r="B110" s="73" t="s">
        <v>157</v>
      </c>
      <c r="C110" s="6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 t="s">
        <v>2</v>
      </c>
      <c r="S110" s="30"/>
    </row>
    <row r="111" spans="1:19" ht="15.95" customHeight="1" x14ac:dyDescent="0.4">
      <c r="A111" s="71"/>
      <c r="B111" s="73" t="s">
        <v>158</v>
      </c>
      <c r="C111" s="68"/>
      <c r="D111" s="38"/>
      <c r="E111" s="38"/>
      <c r="F111" s="38"/>
      <c r="G111" s="38"/>
      <c r="H111" s="38"/>
      <c r="I111" s="38"/>
      <c r="J111" s="38"/>
      <c r="K111" s="38"/>
      <c r="L111" s="37" t="s">
        <v>159</v>
      </c>
      <c r="M111" s="37"/>
      <c r="N111" s="37"/>
      <c r="O111" s="38"/>
      <c r="P111" s="38"/>
      <c r="Q111" s="38"/>
      <c r="R111" s="38" t="s">
        <v>2</v>
      </c>
      <c r="S111" s="30"/>
    </row>
    <row r="112" spans="1:19" ht="15.95" customHeight="1" x14ac:dyDescent="0.4">
      <c r="A112" s="71"/>
      <c r="B112" s="73" t="s">
        <v>160</v>
      </c>
      <c r="C112" s="6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 t="s">
        <v>2</v>
      </c>
      <c r="S112" s="30"/>
    </row>
    <row r="113" spans="1:19" ht="15.95" customHeight="1" x14ac:dyDescent="0.4">
      <c r="A113" s="71"/>
      <c r="B113" s="38"/>
      <c r="C113" s="6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 t="s">
        <v>2</v>
      </c>
      <c r="S113" s="30"/>
    </row>
    <row r="114" spans="1:19" ht="15.95" customHeight="1" x14ac:dyDescent="0.4">
      <c r="A114" s="71"/>
      <c r="B114" s="38"/>
      <c r="C114" s="6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 t="s">
        <v>2</v>
      </c>
      <c r="S114" s="30"/>
    </row>
    <row r="115" spans="1:19" ht="15.95" customHeight="1" x14ac:dyDescent="0.4">
      <c r="A115" s="71"/>
      <c r="B115" s="38"/>
      <c r="C115" s="6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 t="s">
        <v>2</v>
      </c>
      <c r="S115" s="30"/>
    </row>
    <row r="116" spans="1:19" ht="15.95" hidden="1" customHeight="1" x14ac:dyDescent="0.4">
      <c r="A116" s="2"/>
      <c r="B116" s="2"/>
      <c r="C116" s="28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8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8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8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8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8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8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8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8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8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8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8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8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8"/>
      <c r="D131" s="2"/>
      <c r="E131" s="2"/>
      <c r="F131" s="2"/>
      <c r="P131" s="2"/>
      <c r="Q131" s="2"/>
    </row>
    <row r="132" spans="1:19" x14ac:dyDescent="0.4">
      <c r="A132" s="70"/>
      <c r="B132" s="30"/>
      <c r="C132" s="69"/>
      <c r="D132" s="30"/>
      <c r="E132" s="30"/>
      <c r="F132" s="30"/>
      <c r="G132" s="38"/>
      <c r="H132" s="38"/>
      <c r="I132" s="38"/>
      <c r="J132" s="38"/>
      <c r="K132" s="38"/>
      <c r="L132" s="38"/>
      <c r="M132" s="38"/>
      <c r="N132" s="38"/>
      <c r="O132" s="38"/>
      <c r="P132" s="30"/>
      <c r="Q132" s="30"/>
      <c r="R132" s="38"/>
      <c r="S132" s="30"/>
    </row>
    <row r="133" spans="1:19" x14ac:dyDescent="0.4">
      <c r="A133" s="70"/>
      <c r="B133" s="30"/>
      <c r="C133" s="69"/>
      <c r="D133" s="30"/>
      <c r="E133" s="30"/>
      <c r="F133" s="30"/>
      <c r="G133" s="38"/>
      <c r="H133" s="38"/>
      <c r="I133" s="38"/>
      <c r="J133" s="38"/>
      <c r="K133" s="38"/>
      <c r="L133" s="38"/>
      <c r="M133" s="38"/>
      <c r="N133" s="38"/>
      <c r="O133" s="38"/>
      <c r="P133" s="30"/>
      <c r="Q133" s="30"/>
      <c r="R133" s="38"/>
      <c r="S133" s="30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5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70866141732283472" right="0.31496062992125984" top="0.55118110236220474" bottom="0.35433070866141736" header="0.31496062992125984" footer="0.31496062992125984"/>
  <pageSetup paperSize="9" scale="47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E43C70"/>
  </sheetPr>
  <dimension ref="A1:S133"/>
  <sheetViews>
    <sheetView view="pageBreakPreview" topLeftCell="A68" zoomScale="80" zoomScaleNormal="100" zoomScaleSheetLayoutView="80" workbookViewId="0">
      <selection activeCell="B110" sqref="B110:B112"/>
    </sheetView>
  </sheetViews>
  <sheetFormatPr defaultColWidth="0" defaultRowHeight="13.5" customHeight="1" zeroHeight="1" x14ac:dyDescent="0.4"/>
  <cols>
    <col min="1" max="1" width="5.75" style="1" customWidth="1"/>
    <col min="2" max="2" width="3" style="1" customWidth="1"/>
    <col min="3" max="3" width="17.75" style="29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0.25" customHeight="1" x14ac:dyDescent="0.4">
      <c r="A1" s="70"/>
      <c r="B1" s="31"/>
      <c r="C1" s="32"/>
      <c r="D1" s="33"/>
      <c r="E1" s="34">
        <f>[1]作成!B1</f>
        <v>4</v>
      </c>
      <c r="F1" s="35" t="s">
        <v>0</v>
      </c>
      <c r="G1" s="36"/>
      <c r="H1" s="36"/>
      <c r="I1" s="37"/>
      <c r="J1" s="38"/>
      <c r="K1" s="38"/>
      <c r="L1" s="38"/>
      <c r="M1" s="38"/>
      <c r="N1" s="38"/>
      <c r="O1" s="39"/>
      <c r="P1" s="40" t="s">
        <v>168</v>
      </c>
      <c r="Q1" s="41"/>
      <c r="R1" s="38" t="s">
        <v>2</v>
      </c>
      <c r="S1" s="30"/>
    </row>
    <row r="2" spans="1:19" ht="13.5" customHeight="1" x14ac:dyDescent="0.4">
      <c r="A2" s="74" t="s">
        <v>3</v>
      </c>
      <c r="B2" s="74" t="s">
        <v>4</v>
      </c>
      <c r="C2" s="77" t="s">
        <v>5</v>
      </c>
      <c r="D2" s="78"/>
      <c r="E2" s="78"/>
      <c r="F2" s="79"/>
      <c r="G2" s="83" t="s">
        <v>6</v>
      </c>
      <c r="H2" s="84"/>
      <c r="I2" s="85"/>
      <c r="J2" s="83" t="s">
        <v>7</v>
      </c>
      <c r="K2" s="84"/>
      <c r="L2" s="85"/>
      <c r="M2" s="83" t="s">
        <v>8</v>
      </c>
      <c r="N2" s="84"/>
      <c r="O2" s="85"/>
      <c r="P2" s="89" t="s">
        <v>9</v>
      </c>
      <c r="Q2" s="89"/>
      <c r="R2" s="38" t="s">
        <v>2</v>
      </c>
      <c r="S2" s="30"/>
    </row>
    <row r="3" spans="1:19" ht="13.5" customHeight="1" x14ac:dyDescent="0.4">
      <c r="A3" s="75"/>
      <c r="B3" s="75"/>
      <c r="C3" s="80"/>
      <c r="D3" s="81"/>
      <c r="E3" s="81"/>
      <c r="F3" s="82"/>
      <c r="G3" s="86"/>
      <c r="H3" s="87"/>
      <c r="I3" s="88"/>
      <c r="J3" s="86"/>
      <c r="K3" s="87"/>
      <c r="L3" s="88"/>
      <c r="M3" s="86"/>
      <c r="N3" s="87"/>
      <c r="O3" s="88"/>
      <c r="P3" s="89" t="s">
        <v>11</v>
      </c>
      <c r="Q3" s="89"/>
      <c r="R3" s="38" t="s">
        <v>2</v>
      </c>
      <c r="S3" s="30"/>
    </row>
    <row r="4" spans="1:19" ht="13.5" customHeight="1" x14ac:dyDescent="0.4">
      <c r="A4" s="75"/>
      <c r="B4" s="75"/>
      <c r="C4" s="90" t="s">
        <v>12</v>
      </c>
      <c r="D4" s="92" t="s">
        <v>13</v>
      </c>
      <c r="E4" s="94" t="s">
        <v>14</v>
      </c>
      <c r="F4" s="95"/>
      <c r="G4" s="98" t="s">
        <v>15</v>
      </c>
      <c r="H4" s="99"/>
      <c r="I4" s="100"/>
      <c r="J4" s="104" t="s">
        <v>16</v>
      </c>
      <c r="K4" s="105"/>
      <c r="L4" s="106"/>
      <c r="M4" s="110" t="s">
        <v>17</v>
      </c>
      <c r="N4" s="111"/>
      <c r="O4" s="112"/>
      <c r="P4" s="89" t="s">
        <v>18</v>
      </c>
      <c r="Q4" s="89"/>
      <c r="R4" s="38" t="s">
        <v>2</v>
      </c>
      <c r="S4" s="30"/>
    </row>
    <row r="5" spans="1:19" ht="13.5" customHeight="1" x14ac:dyDescent="0.4">
      <c r="A5" s="76"/>
      <c r="B5" s="76"/>
      <c r="C5" s="91"/>
      <c r="D5" s="93"/>
      <c r="E5" s="96"/>
      <c r="F5" s="97"/>
      <c r="G5" s="101"/>
      <c r="H5" s="102"/>
      <c r="I5" s="103"/>
      <c r="J5" s="107"/>
      <c r="K5" s="108"/>
      <c r="L5" s="109"/>
      <c r="M5" s="113"/>
      <c r="N5" s="114"/>
      <c r="O5" s="115"/>
      <c r="P5" s="89" t="s">
        <v>19</v>
      </c>
      <c r="Q5" s="89"/>
      <c r="R5" s="38" t="s">
        <v>2</v>
      </c>
      <c r="S5" s="30"/>
    </row>
    <row r="6" spans="1:19" ht="17.25" hidden="1" customHeight="1" x14ac:dyDescent="0.4">
      <c r="A6" s="116" t="str">
        <f>IF([1]人数!$F12=0," ",[1]人数!$F12)</f>
        <v xml:space="preserve"> </v>
      </c>
      <c r="B6" s="119" t="s">
        <v>20</v>
      </c>
      <c r="C6" s="122" t="str">
        <f>IF(ISERROR(VLOOKUP(1,[1]作成!$H$3:$K$57,3,FALSE))," ",VLOOKUP(1,[1]作成!$H$3:$K$57,3,FALSE))</f>
        <v xml:space="preserve"> </v>
      </c>
      <c r="D6" s="125" t="str">
        <f>IF(ISERROR(VLOOKUP(2,[1]作成!$H$3:$K$57,4,FALSE))," ",VLOOKUP(2,[1]作成!$H$3:$K$57,4,FALSE))</f>
        <v xml:space="preserve"> </v>
      </c>
      <c r="E6" s="128" t="str">
        <f>IF(ISERROR(VLOOKUP(3,[1]作成!$H$3:$K$57,3,FALSE))," ",VLOOKUP(3,[1]作成!$H$3:$K$57,3,FALSE))</f>
        <v xml:space="preserve"> </v>
      </c>
      <c r="F6" s="129"/>
      <c r="G6" s="3"/>
      <c r="H6" s="4"/>
      <c r="I6" s="5"/>
      <c r="J6" s="3"/>
      <c r="K6" s="4"/>
      <c r="L6" s="5"/>
      <c r="M6" s="4"/>
      <c r="N6" s="4"/>
      <c r="O6" s="4"/>
      <c r="P6" s="15" t="str">
        <f>IF([1]計算!U6=0," ",[1]計算!U6)</f>
        <v xml:space="preserve"> </v>
      </c>
      <c r="Q6" s="7" t="s">
        <v>21</v>
      </c>
      <c r="S6" s="130" t="s">
        <v>22</v>
      </c>
    </row>
    <row r="7" spans="1:19" ht="17.25" hidden="1" customHeight="1" x14ac:dyDescent="0.4">
      <c r="A7" s="117"/>
      <c r="B7" s="120"/>
      <c r="C7" s="123"/>
      <c r="D7" s="126"/>
      <c r="E7" s="132" t="str">
        <f>IF(ISERROR(VLOOKUP(4,[1]作成!$H$3:$K$57,3,FALSE))," ",VLOOKUP(4,[1]作成!$H$3:$K$57,3,FALSE))</f>
        <v xml:space="preserve"> </v>
      </c>
      <c r="F7" s="133"/>
      <c r="G7" s="8"/>
      <c r="H7" s="9"/>
      <c r="I7" s="10"/>
      <c r="J7" s="8"/>
      <c r="K7" s="9"/>
      <c r="L7" s="10"/>
      <c r="M7" s="9"/>
      <c r="N7" s="9"/>
      <c r="O7" s="9"/>
      <c r="P7" s="15" t="str">
        <f>IF([1]計算!X6=0," ",[1]計算!X6)</f>
        <v xml:space="preserve"> </v>
      </c>
      <c r="Q7" s="11" t="s">
        <v>23</v>
      </c>
      <c r="S7" s="130"/>
    </row>
    <row r="8" spans="1:19" ht="17.25" hidden="1" customHeight="1" x14ac:dyDescent="0.4">
      <c r="A8" s="117"/>
      <c r="B8" s="120"/>
      <c r="C8" s="123"/>
      <c r="D8" s="126"/>
      <c r="E8" s="132" t="str">
        <f>IF(ISERROR(VLOOKUP(5,[1]作成!$H$3:$K$57,3,FALSE))," ",VLOOKUP(5,[1]作成!$H$3:$K$57,3,FALSE))</f>
        <v xml:space="preserve"> </v>
      </c>
      <c r="F8" s="133"/>
      <c r="G8" s="8"/>
      <c r="H8" s="9"/>
      <c r="I8" s="10"/>
      <c r="J8" s="8"/>
      <c r="K8" s="9"/>
      <c r="L8" s="12"/>
      <c r="M8" s="9"/>
      <c r="N8" s="9"/>
      <c r="O8" s="13"/>
      <c r="P8" s="15" t="str">
        <f>IF([1]計算!Z6=0," ",[1]計算!Z6)</f>
        <v xml:space="preserve"> </v>
      </c>
      <c r="Q8" s="11" t="s">
        <v>23</v>
      </c>
      <c r="S8" s="130"/>
    </row>
    <row r="9" spans="1:19" ht="17.25" hidden="1" customHeight="1" x14ac:dyDescent="0.4">
      <c r="A9" s="118"/>
      <c r="B9" s="121"/>
      <c r="C9" s="124"/>
      <c r="D9" s="127"/>
      <c r="E9" s="14" t="str">
        <f>IF(ISERROR(VLOOKUP(6,[1]作成!$H$3:$K$57,3,FALSE))," ",VLOOKUP(6,[1]作成!$H$3:$K$57,3,FALSE))</f>
        <v xml:space="preserve"> </v>
      </c>
      <c r="F9" s="14" t="str">
        <f>IF(ISERROR(VLOOKUP(7,[1]作成!$H$3:$K$57,3,FALSE))," ",VLOOKUP(7,[1]作成!$H$3:$K$57,3,FALSE))</f>
        <v xml:space="preserve"> </v>
      </c>
      <c r="G9" s="8"/>
      <c r="H9" s="9"/>
      <c r="I9" s="12"/>
      <c r="J9" s="8"/>
      <c r="K9" s="9"/>
      <c r="L9" s="12"/>
      <c r="M9" s="9"/>
      <c r="N9" s="9"/>
      <c r="O9" s="13"/>
      <c r="P9" s="134" t="str">
        <f>IF([1]人数!I12=0," ",[1]人数!I12)</f>
        <v xml:space="preserve"> </v>
      </c>
      <c r="Q9" s="135"/>
      <c r="S9" s="130"/>
    </row>
    <row r="10" spans="1:19" ht="15" customHeight="1" x14ac:dyDescent="0.4">
      <c r="A10" s="136">
        <v>7</v>
      </c>
      <c r="B10" s="141" t="s">
        <v>24</v>
      </c>
      <c r="C10" s="154" t="str">
        <f>IF(ISERROR(VLOOKUP(1,[1]作成!$H$58:$K$112,3,FALSE))," ",VLOOKUP(1,[1]作成!$H$58:$K$112,3,FALSE))</f>
        <v xml:space="preserve"> </v>
      </c>
      <c r="D10" s="157" t="str">
        <f>IF(ISERROR(VLOOKUP(2,[1]作成!$H$58:$K$112,4,FALSE))," ",VLOOKUP(2,[1]作成!$H$58:$K$112,4,FALSE))</f>
        <v xml:space="preserve"> </v>
      </c>
      <c r="E10" s="160" t="str">
        <f>IF(ISERROR(VLOOKUP(3,[1]作成!$H$58:$K$112,3,FALSE))," ",VLOOKUP(3,[1]作成!$H$58:$K$112,3,FALSE))</f>
        <v xml:space="preserve"> </v>
      </c>
      <c r="F10" s="160"/>
      <c r="G10" s="42"/>
      <c r="H10" s="42"/>
      <c r="I10" s="42"/>
      <c r="J10" s="42"/>
      <c r="K10" s="42"/>
      <c r="L10" s="42"/>
      <c r="M10" s="42"/>
      <c r="N10" s="42"/>
      <c r="O10" s="42"/>
      <c r="P10" s="43" t="str">
        <f>IF([1]計算!U7=0," ",[1]計算!U7)</f>
        <v xml:space="preserve"> </v>
      </c>
      <c r="Q10" s="44" t="s">
        <v>21</v>
      </c>
      <c r="R10" s="38" t="s">
        <v>2</v>
      </c>
      <c r="S10" s="131"/>
    </row>
    <row r="11" spans="1:19" ht="15" customHeight="1" x14ac:dyDescent="0.4">
      <c r="A11" s="137"/>
      <c r="B11" s="141"/>
      <c r="C11" s="155"/>
      <c r="D11" s="158"/>
      <c r="E11" s="161" t="str">
        <f>IF(ISERROR(VLOOKUP(4,[1]作成!$H$58:$K$112,3,FALSE))," ",VLOOKUP(4,[1]作成!$H$58:$K$112,3,FALSE))</f>
        <v xml:space="preserve"> </v>
      </c>
      <c r="F11" s="161"/>
      <c r="G11" s="45"/>
      <c r="H11" s="45"/>
      <c r="I11" s="46"/>
      <c r="J11" s="45"/>
      <c r="K11" s="45"/>
      <c r="L11" s="45"/>
      <c r="M11" s="45"/>
      <c r="N11" s="45"/>
      <c r="O11" s="45"/>
      <c r="P11" s="47" t="str">
        <f>IF([1]計算!X7=0," ",[1]計算!X7)</f>
        <v xml:space="preserve"> </v>
      </c>
      <c r="Q11" s="48" t="s">
        <v>23</v>
      </c>
      <c r="R11" s="38" t="s">
        <v>2</v>
      </c>
      <c r="S11" s="131"/>
    </row>
    <row r="12" spans="1:19" ht="15" customHeight="1" x14ac:dyDescent="0.4">
      <c r="A12" s="137"/>
      <c r="B12" s="141"/>
      <c r="C12" s="155"/>
      <c r="D12" s="158"/>
      <c r="E12" s="161" t="str">
        <f>IF(ISERROR(VLOOKUP(5,[1]作成!$H$58:$K$112,3,FALSE))," ",VLOOKUP(5,[1]作成!$H$58:$K$112,3,FALSE))</f>
        <v xml:space="preserve"> </v>
      </c>
      <c r="F12" s="161"/>
      <c r="G12" s="45"/>
      <c r="H12" s="45"/>
      <c r="I12" s="46"/>
      <c r="J12" s="45"/>
      <c r="K12" s="45"/>
      <c r="L12" s="45"/>
      <c r="M12" s="45"/>
      <c r="N12" s="45"/>
      <c r="O12" s="46"/>
      <c r="P12" s="47" t="str">
        <f>IF([1]計算!Z7=0," ",[1]計算!Z7)</f>
        <v xml:space="preserve"> </v>
      </c>
      <c r="Q12" s="48" t="s">
        <v>23</v>
      </c>
      <c r="R12" s="38" t="s">
        <v>2</v>
      </c>
      <c r="S12" s="131"/>
    </row>
    <row r="13" spans="1:19" ht="15" customHeight="1" x14ac:dyDescent="0.4">
      <c r="A13" s="138"/>
      <c r="B13" s="141"/>
      <c r="C13" s="156"/>
      <c r="D13" s="159"/>
      <c r="E13" s="49" t="str">
        <f>IF(ISERROR(VLOOKUP(6,[1]作成!$H$58:$K$112,3,FALSE))," ",VLOOKUP(6,[1]作成!$H$58:$K$112,3,FALSE))</f>
        <v xml:space="preserve"> </v>
      </c>
      <c r="F13" s="49" t="str">
        <f>IF(ISERROR(VLOOKUP(7,[1]作成!$H$58:$K$112,3,FALSE))," ",VLOOKUP(7,[1]作成!$H$58:$K$112,3,FALSE))</f>
        <v xml:space="preserve"> </v>
      </c>
      <c r="G13" s="50"/>
      <c r="H13" s="50"/>
      <c r="I13" s="51"/>
      <c r="J13" s="50"/>
      <c r="K13" s="50"/>
      <c r="L13" s="50"/>
      <c r="M13" s="50"/>
      <c r="N13" s="50"/>
      <c r="O13" s="51"/>
      <c r="P13" s="139" t="str">
        <f>IF([1]人数!I13=0," ",[1]人数!I13)</f>
        <v xml:space="preserve"> </v>
      </c>
      <c r="Q13" s="140"/>
      <c r="R13" s="38" t="s">
        <v>2</v>
      </c>
      <c r="S13" s="131"/>
    </row>
    <row r="14" spans="1:19" ht="21" customHeight="1" x14ac:dyDescent="0.4">
      <c r="A14" s="136">
        <f>IF([1]人数!$F14=0," ",[1]人数!$F14)</f>
        <v>8</v>
      </c>
      <c r="B14" s="141" t="s">
        <v>25</v>
      </c>
      <c r="C14" s="142" t="str">
        <f>IF(ISERROR(VLOOKUP(1,[1]作成!$H$113:$K$167,3,FALSE))," ",VLOOKUP(1,[1]作成!$H$113:$K$167,3,FALSE))</f>
        <v>ごはん</v>
      </c>
      <c r="D14" s="145" t="str">
        <f>IF(ISERROR(VLOOKUP(2,[1]作成!$H$113:$K$167,4,FALSE))," ",VLOOKUP(2,[1]作成!$H$113:$K$167,4,FALSE))</f>
        <v>牛乳</v>
      </c>
      <c r="E14" s="148" t="str">
        <f>IF(ISERROR(VLOOKUP(3,[1]作成!$H$113:$K$167,3,FALSE))," ",VLOOKUP(3,[1]作成!$H$113:$K$167,3,FALSE))</f>
        <v>てづくりハンバーグ</v>
      </c>
      <c r="F14" s="149"/>
      <c r="G14" s="52" t="s">
        <v>26</v>
      </c>
      <c r="H14" s="42" t="s">
        <v>173</v>
      </c>
      <c r="I14" s="53"/>
      <c r="J14" s="52" t="s">
        <v>28</v>
      </c>
      <c r="K14" s="42" t="s">
        <v>29</v>
      </c>
      <c r="L14" s="54" t="s">
        <v>30</v>
      </c>
      <c r="M14" s="42" t="s">
        <v>31</v>
      </c>
      <c r="N14" s="42" t="s">
        <v>32</v>
      </c>
      <c r="O14" s="53"/>
      <c r="P14" s="65">
        <v>721.25919999999974</v>
      </c>
      <c r="Q14" s="56" t="s">
        <v>21</v>
      </c>
      <c r="R14" s="38" t="s">
        <v>2</v>
      </c>
      <c r="S14" s="131"/>
    </row>
    <row r="15" spans="1:19" ht="21" customHeight="1" x14ac:dyDescent="0.4">
      <c r="A15" s="137"/>
      <c r="B15" s="141"/>
      <c r="C15" s="143"/>
      <c r="D15" s="146"/>
      <c r="E15" s="150" t="str">
        <f>IF(ISERROR(VLOOKUP(4,[1]作成!$H$113:$K$167,3,FALSE))," ",VLOOKUP(4,[1]作成!$H$113:$K$167,3,FALSE))</f>
        <v>カラフルサラダ</v>
      </c>
      <c r="F15" s="151"/>
      <c r="G15" s="57" t="s">
        <v>33</v>
      </c>
      <c r="H15" s="45" t="s">
        <v>34</v>
      </c>
      <c r="I15" s="58"/>
      <c r="J15" s="57" t="s">
        <v>35</v>
      </c>
      <c r="K15" s="45" t="s">
        <v>36</v>
      </c>
      <c r="L15" s="59"/>
      <c r="M15" s="45" t="s">
        <v>37</v>
      </c>
      <c r="N15" s="45"/>
      <c r="O15" s="58"/>
      <c r="P15" s="65">
        <v>28.131419999999999</v>
      </c>
      <c r="Q15" s="60" t="s">
        <v>23</v>
      </c>
      <c r="R15" s="38" t="s">
        <v>2</v>
      </c>
      <c r="S15" s="131"/>
    </row>
    <row r="16" spans="1:19" ht="21" customHeight="1" x14ac:dyDescent="0.4">
      <c r="A16" s="137"/>
      <c r="B16" s="141"/>
      <c r="C16" s="143"/>
      <c r="D16" s="146"/>
      <c r="E16" s="150" t="str">
        <f>IF(ISERROR(VLOOKUP(5,[1]作成!$H$113:$K$167,3,FALSE))," ",VLOOKUP(5,[1]作成!$H$113:$K$167,3,FALSE))</f>
        <v>だいこんとあげのみそしる</v>
      </c>
      <c r="F16" s="151"/>
      <c r="G16" s="57" t="s">
        <v>38</v>
      </c>
      <c r="H16" s="45" t="s">
        <v>39</v>
      </c>
      <c r="I16" s="58"/>
      <c r="J16" s="57" t="s">
        <v>40</v>
      </c>
      <c r="K16" s="45" t="s">
        <v>41</v>
      </c>
      <c r="L16" s="58"/>
      <c r="M16" s="45" t="s">
        <v>42</v>
      </c>
      <c r="N16" s="45"/>
      <c r="O16" s="58"/>
      <c r="P16" s="65">
        <v>24.717960000000005</v>
      </c>
      <c r="Q16" s="60" t="s">
        <v>23</v>
      </c>
      <c r="R16" s="38" t="s">
        <v>2</v>
      </c>
      <c r="S16" s="131"/>
    </row>
    <row r="17" spans="1:19" ht="21" customHeight="1" x14ac:dyDescent="0.4">
      <c r="A17" s="138"/>
      <c r="B17" s="141"/>
      <c r="C17" s="144"/>
      <c r="D17" s="147"/>
      <c r="E17" s="61" t="str">
        <f>IF(ISERROR(VLOOKUP(6,[1]作成!$H$113:$K$167,3,FALSE))," ",VLOOKUP(6,[1]作成!$H$113:$K$167,3,FALSE))</f>
        <v>フルーツクレープ</v>
      </c>
      <c r="F17" s="62" t="str">
        <f>IF(ISERROR(VLOOKUP(7,[1]作成!$H$113:$K$167,3,FALSE))," ",VLOOKUP(7,[1]作成!$H$113:$K$167,3,FALSE))</f>
        <v xml:space="preserve"> </v>
      </c>
      <c r="G17" s="63" t="s">
        <v>43</v>
      </c>
      <c r="H17" s="50" t="s">
        <v>44</v>
      </c>
      <c r="I17" s="64"/>
      <c r="J17" s="63" t="s">
        <v>45</v>
      </c>
      <c r="K17" s="50" t="s">
        <v>46</v>
      </c>
      <c r="L17" s="64"/>
      <c r="M17" s="50" t="s">
        <v>47</v>
      </c>
      <c r="N17" s="50"/>
      <c r="O17" s="64"/>
      <c r="P17" s="152" t="s">
        <v>163</v>
      </c>
      <c r="Q17" s="153"/>
      <c r="R17" s="38" t="s">
        <v>2</v>
      </c>
      <c r="S17" s="131"/>
    </row>
    <row r="18" spans="1:19" ht="21" customHeight="1" x14ac:dyDescent="0.4">
      <c r="A18" s="136">
        <f>IF([1]人数!$F15=0," ",[1]人数!$F15)</f>
        <v>9</v>
      </c>
      <c r="B18" s="141" t="s">
        <v>48</v>
      </c>
      <c r="C18" s="142" t="str">
        <f>IF(ISERROR(VLOOKUP(1,[1]作成!$H$168:$K$222,3,FALSE))," ",VLOOKUP(1,[1]作成!$H$168:$K$222,3,FALSE))</f>
        <v>ごはん</v>
      </c>
      <c r="D18" s="145" t="str">
        <f>IF(ISERROR(VLOOKUP(2,[1]作成!$H$168:$K$222,4,FALSE))," ",VLOOKUP(2,[1]作成!$H$168:$K$222,4,FALSE))</f>
        <v>牛乳</v>
      </c>
      <c r="E18" s="148" t="str">
        <f>IF(ISERROR(VLOOKUP(3,[1]作成!$H$168:$K$222,3,FALSE))," ",VLOOKUP(3,[1]作成!$H$168:$K$222,3,FALSE))</f>
        <v>さけのみそマヨネーズやき</v>
      </c>
      <c r="F18" s="149"/>
      <c r="G18" s="57" t="s">
        <v>26</v>
      </c>
      <c r="H18" s="45" t="s">
        <v>49</v>
      </c>
      <c r="I18" s="58"/>
      <c r="J18" s="57" t="s">
        <v>28</v>
      </c>
      <c r="K18" s="45" t="s">
        <v>35</v>
      </c>
      <c r="L18" s="59"/>
      <c r="M18" s="45" t="s">
        <v>31</v>
      </c>
      <c r="N18" s="45" t="s">
        <v>42</v>
      </c>
      <c r="O18" s="66"/>
      <c r="P18" s="65">
        <v>662.57900000000006</v>
      </c>
      <c r="Q18" s="56" t="s">
        <v>21</v>
      </c>
      <c r="R18" s="38" t="s">
        <v>2</v>
      </c>
      <c r="S18" s="30"/>
    </row>
    <row r="19" spans="1:19" ht="21" customHeight="1" x14ac:dyDescent="0.4">
      <c r="A19" s="137"/>
      <c r="B19" s="141"/>
      <c r="C19" s="143"/>
      <c r="D19" s="146"/>
      <c r="E19" s="150" t="str">
        <f>IF(ISERROR(VLOOKUP(4,[1]作成!$H$168:$K$222,3,FALSE))," ",VLOOKUP(4,[1]作成!$H$168:$K$222,3,FALSE))</f>
        <v>なのはなのおひたし</v>
      </c>
      <c r="F19" s="151"/>
      <c r="G19" s="57" t="s">
        <v>50</v>
      </c>
      <c r="H19" s="45" t="s">
        <v>33</v>
      </c>
      <c r="I19" s="58"/>
      <c r="J19" s="57" t="s">
        <v>51</v>
      </c>
      <c r="K19" s="45" t="s">
        <v>52</v>
      </c>
      <c r="L19" s="58"/>
      <c r="M19" s="45" t="s">
        <v>53</v>
      </c>
      <c r="N19" s="45" t="s">
        <v>54</v>
      </c>
      <c r="O19" s="66"/>
      <c r="P19" s="65">
        <v>30.600919999999991</v>
      </c>
      <c r="Q19" s="60" t="s">
        <v>23</v>
      </c>
      <c r="R19" s="38" t="s">
        <v>2</v>
      </c>
      <c r="S19" s="30"/>
    </row>
    <row r="20" spans="1:19" ht="21" customHeight="1" x14ac:dyDescent="0.4">
      <c r="A20" s="137"/>
      <c r="B20" s="141"/>
      <c r="C20" s="143"/>
      <c r="D20" s="146"/>
      <c r="E20" s="150" t="str">
        <f>IF(ISERROR(VLOOKUP(5,[1]作成!$H$168:$K$222,3,FALSE))," ",VLOOKUP(5,[1]作成!$H$168:$K$222,3,FALSE))</f>
        <v>とんじる</v>
      </c>
      <c r="F20" s="151"/>
      <c r="G20" s="57" t="s">
        <v>39</v>
      </c>
      <c r="H20" s="45" t="s">
        <v>55</v>
      </c>
      <c r="I20" s="58"/>
      <c r="J20" s="57" t="s">
        <v>56</v>
      </c>
      <c r="K20" s="45" t="s">
        <v>57</v>
      </c>
      <c r="L20" s="58"/>
      <c r="M20" s="45" t="s">
        <v>58</v>
      </c>
      <c r="N20" s="45" t="s">
        <v>59</v>
      </c>
      <c r="O20" s="66"/>
      <c r="P20" s="65">
        <v>20.907569999999993</v>
      </c>
      <c r="Q20" s="60" t="s">
        <v>23</v>
      </c>
      <c r="R20" s="38" t="s">
        <v>2</v>
      </c>
      <c r="S20" s="30"/>
    </row>
    <row r="21" spans="1:19" ht="21" customHeight="1" x14ac:dyDescent="0.4">
      <c r="A21" s="138"/>
      <c r="B21" s="141"/>
      <c r="C21" s="144"/>
      <c r="D21" s="147"/>
      <c r="E21" s="61" t="str">
        <f>IF(ISERROR(VLOOKUP(6,[1]作成!$H$168:$K$222,3,FALSE))," ",VLOOKUP(6,[1]作成!$H$168:$K$222,3,FALSE))</f>
        <v xml:space="preserve"> </v>
      </c>
      <c r="F21" s="62" t="str">
        <f>IF(ISERROR(VLOOKUP(7,[1]作成!$H$168:$K$222,3,FALSE))," ",VLOOKUP(7,[1]作成!$H$168:$K$222,3,FALSE))</f>
        <v xml:space="preserve"> </v>
      </c>
      <c r="G21" s="57" t="s">
        <v>62</v>
      </c>
      <c r="H21" s="45"/>
      <c r="I21" s="58"/>
      <c r="J21" s="57" t="s">
        <v>45</v>
      </c>
      <c r="K21" s="45" t="s">
        <v>63</v>
      </c>
      <c r="L21" s="58"/>
      <c r="M21" s="45" t="s">
        <v>37</v>
      </c>
      <c r="N21" s="46"/>
      <c r="O21" s="66"/>
      <c r="P21" s="152" t="s">
        <v>164</v>
      </c>
      <c r="Q21" s="153"/>
      <c r="R21" s="38" t="s">
        <v>2</v>
      </c>
      <c r="S21" s="30"/>
    </row>
    <row r="22" spans="1:19" ht="21" customHeight="1" x14ac:dyDescent="0.4">
      <c r="A22" s="136">
        <f>IF([1]人数!$F16=0," ",[1]人数!$F16)</f>
        <v>10</v>
      </c>
      <c r="B22" s="141" t="s">
        <v>64</v>
      </c>
      <c r="C22" s="142" t="str">
        <f>IF(ISERROR(VLOOKUP(1,[1]作成!$H$223:$K$277,3,FALSE))," ",VLOOKUP(1,[1]作成!$H$223:$K$277,3,FALSE))</f>
        <v>さくらすしごはん</v>
      </c>
      <c r="D22" s="145" t="str">
        <f>IF(ISERROR(VLOOKUP(2,[1]作成!$H$223:$K$277,4,FALSE))," ",VLOOKUP(2,[1]作成!$H$223:$K$277,4,FALSE))</f>
        <v>牛乳</v>
      </c>
      <c r="E22" s="148" t="str">
        <f>IF(ISERROR(VLOOKUP(3,[1]作成!$H$223:$K$277,3,FALSE))," ",VLOOKUP(3,[1]作成!$H$223:$K$277,3,FALSE))</f>
        <v>おはなみちらし</v>
      </c>
      <c r="F22" s="149"/>
      <c r="G22" s="52" t="s">
        <v>26</v>
      </c>
      <c r="H22" s="42" t="s">
        <v>65</v>
      </c>
      <c r="I22" s="53"/>
      <c r="J22" s="52" t="s">
        <v>35</v>
      </c>
      <c r="K22" s="42" t="s">
        <v>66</v>
      </c>
      <c r="L22" s="54" t="s">
        <v>46</v>
      </c>
      <c r="M22" s="42" t="s">
        <v>67</v>
      </c>
      <c r="N22" s="42" t="s">
        <v>68</v>
      </c>
      <c r="O22" s="54"/>
      <c r="P22" s="65">
        <v>661.75699999999995</v>
      </c>
      <c r="Q22" s="56" t="s">
        <v>21</v>
      </c>
      <c r="R22" s="38" t="s">
        <v>2</v>
      </c>
      <c r="S22" s="30"/>
    </row>
    <row r="23" spans="1:19" ht="21" customHeight="1" x14ac:dyDescent="0.4">
      <c r="A23" s="137"/>
      <c r="B23" s="141"/>
      <c r="C23" s="143"/>
      <c r="D23" s="146"/>
      <c r="E23" s="150" t="str">
        <f>IF(ISERROR(VLOOKUP(4,[1]作成!$H$223:$K$277,3,FALSE))," ",VLOOKUP(4,[1]作成!$H$223:$K$277,3,FALSE))</f>
        <v>とりにくとやさいのてりあえ</v>
      </c>
      <c r="F23" s="151"/>
      <c r="G23" s="57" t="s">
        <v>34</v>
      </c>
      <c r="H23" s="45" t="s">
        <v>69</v>
      </c>
      <c r="I23" s="58"/>
      <c r="J23" s="57" t="s">
        <v>70</v>
      </c>
      <c r="K23" s="45" t="s">
        <v>28</v>
      </c>
      <c r="L23" s="59" t="s">
        <v>30</v>
      </c>
      <c r="M23" s="45" t="s">
        <v>42</v>
      </c>
      <c r="N23" s="45"/>
      <c r="O23" s="59"/>
      <c r="P23" s="65">
        <v>27.430300000000003</v>
      </c>
      <c r="Q23" s="60" t="s">
        <v>23</v>
      </c>
      <c r="R23" s="38" t="s">
        <v>2</v>
      </c>
      <c r="S23" s="30"/>
    </row>
    <row r="24" spans="1:19" ht="21" customHeight="1" x14ac:dyDescent="0.4">
      <c r="A24" s="137"/>
      <c r="B24" s="141"/>
      <c r="C24" s="143"/>
      <c r="D24" s="146"/>
      <c r="E24" s="150" t="str">
        <f>IF(ISERROR(VLOOKUP(5,[1]作成!$H$223:$K$277,3,FALSE))," ",VLOOKUP(5,[1]作成!$H$223:$K$277,3,FALSE))</f>
        <v>とうふとふかしのすましじる</v>
      </c>
      <c r="F24" s="151"/>
      <c r="G24" s="57" t="s">
        <v>72</v>
      </c>
      <c r="H24" s="45" t="s">
        <v>73</v>
      </c>
      <c r="I24" s="58"/>
      <c r="J24" s="57" t="s">
        <v>74</v>
      </c>
      <c r="K24" s="45" t="s">
        <v>75</v>
      </c>
      <c r="L24" s="59"/>
      <c r="M24" s="45" t="s">
        <v>53</v>
      </c>
      <c r="N24" s="45"/>
      <c r="O24" s="58"/>
      <c r="P24" s="65">
        <v>18.141200000000001</v>
      </c>
      <c r="Q24" s="60" t="s">
        <v>23</v>
      </c>
      <c r="R24" s="38" t="s">
        <v>2</v>
      </c>
      <c r="S24" s="30"/>
    </row>
    <row r="25" spans="1:19" ht="21" customHeight="1" x14ac:dyDescent="0.4">
      <c r="A25" s="138"/>
      <c r="B25" s="141"/>
      <c r="C25" s="144"/>
      <c r="D25" s="147"/>
      <c r="E25" s="61" t="str">
        <f>IF(ISERROR(VLOOKUP(6,[1]作成!$H$223:$K$277,3,FALSE))," ",VLOOKUP(6,[1]作成!$H$223:$K$277,3,FALSE))</f>
        <v>ヨーグルト</v>
      </c>
      <c r="F25" s="62" t="str">
        <f>IF(ISERROR(VLOOKUP(7,[1]作成!$H$223:$K$277,3,FALSE))," ",VLOOKUP(7,[1]作成!$H$223:$K$277,3,FALSE))</f>
        <v xml:space="preserve"> </v>
      </c>
      <c r="G25" s="63" t="s">
        <v>43</v>
      </c>
      <c r="H25" s="50" t="s">
        <v>77</v>
      </c>
      <c r="I25" s="64"/>
      <c r="J25" s="63" t="s">
        <v>78</v>
      </c>
      <c r="K25" s="50" t="s">
        <v>79</v>
      </c>
      <c r="L25" s="67"/>
      <c r="M25" s="50" t="s">
        <v>88</v>
      </c>
      <c r="N25" s="50"/>
      <c r="O25" s="64"/>
      <c r="P25" s="152" t="s">
        <v>165</v>
      </c>
      <c r="Q25" s="153"/>
      <c r="R25" s="38" t="s">
        <v>2</v>
      </c>
      <c r="S25" s="30"/>
    </row>
    <row r="26" spans="1:19" ht="21" customHeight="1" x14ac:dyDescent="0.4">
      <c r="A26" s="136">
        <f>IF([1]人数!$F17=0," ",[1]人数!$F17)</f>
        <v>13</v>
      </c>
      <c r="B26" s="162" t="s">
        <v>20</v>
      </c>
      <c r="C26" s="142" t="str">
        <f>IF(ISERROR(VLOOKUP(1,[1]作成!$H$278:$K$332,3,FALSE))," ",VLOOKUP(1,[1]作成!$H$278:$K$332,3,FALSE))</f>
        <v>ごはん</v>
      </c>
      <c r="D26" s="145" t="str">
        <f>IF(ISERROR(VLOOKUP(2,[1]作成!$H$278:$K$332,4,FALSE))," ",VLOOKUP(2,[1]作成!$H$278:$K$332,4,FALSE))</f>
        <v>牛乳</v>
      </c>
      <c r="E26" s="148" t="str">
        <f>IF(ISERROR(VLOOKUP(3,[1]作成!$H$278:$K$332,3,FALSE))," ",VLOOKUP(3,[1]作成!$H$278:$K$332,3,FALSE))</f>
        <v>ギョーザ</v>
      </c>
      <c r="F26" s="149"/>
      <c r="G26" s="57" t="s">
        <v>26</v>
      </c>
      <c r="H26" s="45" t="s">
        <v>82</v>
      </c>
      <c r="I26" s="59"/>
      <c r="J26" s="57" t="s">
        <v>35</v>
      </c>
      <c r="K26" s="45" t="s">
        <v>83</v>
      </c>
      <c r="L26" s="59" t="s">
        <v>70</v>
      </c>
      <c r="M26" s="45" t="s">
        <v>31</v>
      </c>
      <c r="N26" s="45" t="s">
        <v>84</v>
      </c>
      <c r="O26" s="45"/>
      <c r="P26" s="65">
        <v>679.21839999999997</v>
      </c>
      <c r="Q26" s="56" t="s">
        <v>21</v>
      </c>
      <c r="R26" s="38" t="s">
        <v>2</v>
      </c>
      <c r="S26" s="30"/>
    </row>
    <row r="27" spans="1:19" ht="21" customHeight="1" x14ac:dyDescent="0.4">
      <c r="A27" s="137"/>
      <c r="B27" s="163"/>
      <c r="C27" s="143"/>
      <c r="D27" s="146"/>
      <c r="E27" s="150" t="str">
        <f>IF(ISERROR(VLOOKUP(4,[1]作成!$H$278:$K$332,3,FALSE))," ",VLOOKUP(4,[1]作成!$H$278:$K$332,3,FALSE))</f>
        <v>もやしのナムル</v>
      </c>
      <c r="F27" s="151"/>
      <c r="G27" s="57" t="s">
        <v>85</v>
      </c>
      <c r="H27" s="45" t="s">
        <v>86</v>
      </c>
      <c r="I27" s="59"/>
      <c r="J27" s="57" t="s">
        <v>87</v>
      </c>
      <c r="K27" s="45" t="s">
        <v>28</v>
      </c>
      <c r="L27" s="58" t="s">
        <v>79</v>
      </c>
      <c r="M27" s="45" t="s">
        <v>88</v>
      </c>
      <c r="N27" s="45" t="s">
        <v>68</v>
      </c>
      <c r="O27" s="46"/>
      <c r="P27" s="65">
        <v>26.097440000000006</v>
      </c>
      <c r="Q27" s="60" t="s">
        <v>23</v>
      </c>
      <c r="R27" s="38" t="s">
        <v>2</v>
      </c>
      <c r="S27" s="30"/>
    </row>
    <row r="28" spans="1:19" ht="21" customHeight="1" x14ac:dyDescent="0.4">
      <c r="A28" s="137"/>
      <c r="B28" s="163"/>
      <c r="C28" s="143"/>
      <c r="D28" s="146"/>
      <c r="E28" s="150" t="str">
        <f>IF(ISERROR(VLOOKUP(5,[1]作成!$H$278:$K$332,3,FALSE))," ",VLOOKUP(5,[1]作成!$H$278:$K$332,3,FALSE))</f>
        <v>はっぽうさい</v>
      </c>
      <c r="F28" s="151"/>
      <c r="G28" s="57" t="s">
        <v>90</v>
      </c>
      <c r="H28" s="45" t="s">
        <v>91</v>
      </c>
      <c r="I28" s="59"/>
      <c r="J28" s="57" t="s">
        <v>30</v>
      </c>
      <c r="K28" s="45" t="s">
        <v>45</v>
      </c>
      <c r="L28" s="58"/>
      <c r="M28" s="45" t="s">
        <v>54</v>
      </c>
      <c r="N28" s="45" t="s">
        <v>53</v>
      </c>
      <c r="O28" s="46"/>
      <c r="P28" s="65">
        <v>22.301000000000002</v>
      </c>
      <c r="Q28" s="60" t="s">
        <v>23</v>
      </c>
      <c r="R28" s="38" t="s">
        <v>2</v>
      </c>
      <c r="S28" s="30"/>
    </row>
    <row r="29" spans="1:19" ht="21" customHeight="1" x14ac:dyDescent="0.4">
      <c r="A29" s="138"/>
      <c r="B29" s="164"/>
      <c r="C29" s="144"/>
      <c r="D29" s="147"/>
      <c r="E29" s="49" t="str">
        <f>IF(ISERROR(VLOOKUP(6,[1]作成!$H$278:$K$332,3,FALSE))," ",VLOOKUP(6,[1]作成!$H$278:$K$332,3,FALSE))</f>
        <v xml:space="preserve"> </v>
      </c>
      <c r="F29" s="49" t="str">
        <f>IF(ISERROR(VLOOKUP(7,[1]作成!$H$278:$K$332,3,FALSE))," ",VLOOKUP(7,[1]作成!$H$278:$K$332,3,FALSE))</f>
        <v xml:space="preserve"> </v>
      </c>
      <c r="G29" s="57" t="s">
        <v>33</v>
      </c>
      <c r="H29" s="45" t="s">
        <v>92</v>
      </c>
      <c r="I29" s="59"/>
      <c r="J29" s="57" t="s">
        <v>75</v>
      </c>
      <c r="K29" s="45" t="s">
        <v>74</v>
      </c>
      <c r="L29" s="58"/>
      <c r="M29" s="45" t="s">
        <v>42</v>
      </c>
      <c r="N29" s="45"/>
      <c r="O29" s="46"/>
      <c r="P29" s="152" t="s">
        <v>164</v>
      </c>
      <c r="Q29" s="153"/>
      <c r="R29" s="38" t="s">
        <v>2</v>
      </c>
      <c r="S29" s="30"/>
    </row>
    <row r="30" spans="1:19" ht="21" customHeight="1" x14ac:dyDescent="0.4">
      <c r="A30" s="136">
        <f>IF([1]人数!$F18=0," ",[1]人数!$F18)</f>
        <v>14</v>
      </c>
      <c r="B30" s="141" t="s">
        <v>24</v>
      </c>
      <c r="C30" s="142" t="str">
        <f>IF(ISERROR(VLOOKUP(1,[1]作成!$H$333:$K$387,3,FALSE))," ",VLOOKUP(1,[1]作成!$H$333:$K$387,3,FALSE))</f>
        <v>ごはん</v>
      </c>
      <c r="D30" s="145" t="str">
        <f>IF(ISERROR(VLOOKUP(2,[1]作成!$H$333:$K$387,4,FALSE))," ",VLOOKUP(2,[1]作成!$H$333:$K$387,4,FALSE))</f>
        <v>牛乳</v>
      </c>
      <c r="E30" s="148" t="str">
        <f>IF(ISERROR(VLOOKUP(3,[1]作成!$H$333:$K$387,3,FALSE))," ",VLOOKUP(3,[1]作成!$H$333:$K$387,3,FALSE))</f>
        <v>とりにくのからあげ</v>
      </c>
      <c r="F30" s="149"/>
      <c r="G30" s="52" t="s">
        <v>26</v>
      </c>
      <c r="H30" s="42" t="s">
        <v>55</v>
      </c>
      <c r="I30" s="54"/>
      <c r="J30" s="52" t="s">
        <v>75</v>
      </c>
      <c r="K30" s="42" t="s">
        <v>28</v>
      </c>
      <c r="L30" s="54"/>
      <c r="M30" s="42" t="s">
        <v>31</v>
      </c>
      <c r="N30" s="42" t="s">
        <v>58</v>
      </c>
      <c r="O30" s="54"/>
      <c r="P30" s="65">
        <v>702.63319999999987</v>
      </c>
      <c r="Q30" s="56" t="s">
        <v>21</v>
      </c>
      <c r="R30" s="38" t="s">
        <v>2</v>
      </c>
      <c r="S30" s="30"/>
    </row>
    <row r="31" spans="1:19" ht="21" customHeight="1" x14ac:dyDescent="0.4">
      <c r="A31" s="137"/>
      <c r="B31" s="141"/>
      <c r="C31" s="143"/>
      <c r="D31" s="146"/>
      <c r="E31" s="150" t="str">
        <f>IF(ISERROR(VLOOKUP(4,[1]作成!$H$333:$K$387,3,FALSE))," ",VLOOKUP(4,[1]作成!$H$333:$K$387,3,FALSE))</f>
        <v>スナップエンドウのポテトサラダ</v>
      </c>
      <c r="F31" s="151"/>
      <c r="G31" s="57" t="s">
        <v>65</v>
      </c>
      <c r="H31" s="45" t="s">
        <v>44</v>
      </c>
      <c r="I31" s="58"/>
      <c r="J31" s="57" t="s">
        <v>94</v>
      </c>
      <c r="K31" s="45" t="s">
        <v>45</v>
      </c>
      <c r="L31" s="59"/>
      <c r="M31" s="45" t="s">
        <v>95</v>
      </c>
      <c r="N31" s="45"/>
      <c r="O31" s="59"/>
      <c r="P31" s="65">
        <v>30.474970000000003</v>
      </c>
      <c r="Q31" s="60" t="s">
        <v>23</v>
      </c>
      <c r="R31" s="38" t="s">
        <v>2</v>
      </c>
      <c r="S31" s="30"/>
    </row>
    <row r="32" spans="1:19" ht="21" customHeight="1" x14ac:dyDescent="0.4">
      <c r="A32" s="137"/>
      <c r="B32" s="141"/>
      <c r="C32" s="143"/>
      <c r="D32" s="146"/>
      <c r="E32" s="150" t="str">
        <f>IF(ISERROR(VLOOKUP(5,[1]作成!$H$333:$K$387,3,FALSE))," ",VLOOKUP(5,[1]作成!$H$333:$K$387,3,FALSE))</f>
        <v>キャベツとあつあげのみそしる</v>
      </c>
      <c r="F32" s="151"/>
      <c r="G32" s="57" t="s">
        <v>27</v>
      </c>
      <c r="H32" s="45" t="s">
        <v>39</v>
      </c>
      <c r="I32" s="58"/>
      <c r="J32" s="57" t="s">
        <v>35</v>
      </c>
      <c r="K32" s="45" t="s">
        <v>46</v>
      </c>
      <c r="L32" s="59"/>
      <c r="M32" s="45" t="s">
        <v>88</v>
      </c>
      <c r="N32" s="45"/>
      <c r="O32" s="59"/>
      <c r="P32" s="65">
        <v>24.721350000000005</v>
      </c>
      <c r="Q32" s="60" t="s">
        <v>23</v>
      </c>
      <c r="R32" s="38" t="s">
        <v>2</v>
      </c>
      <c r="S32" s="30"/>
    </row>
    <row r="33" spans="1:19" ht="21" customHeight="1" x14ac:dyDescent="0.4">
      <c r="A33" s="138"/>
      <c r="B33" s="141"/>
      <c r="C33" s="144"/>
      <c r="D33" s="147"/>
      <c r="E33" s="61" t="str">
        <f>IF(ISERROR(VLOOKUP(6,[1]作成!$H$333:$K$387,3,FALSE))," ",VLOOKUP(6,[1]作成!$H$333:$K$387,3,FALSE))</f>
        <v xml:space="preserve"> </v>
      </c>
      <c r="F33" s="62" t="str">
        <f>IF(ISERROR(VLOOKUP(7,[1]作成!$H$333:$K$387,3,FALSE))," ",VLOOKUP(7,[1]作成!$H$333:$K$387,3,FALSE))</f>
        <v xml:space="preserve"> </v>
      </c>
      <c r="G33" s="63" t="s">
        <v>97</v>
      </c>
      <c r="H33" s="50"/>
      <c r="I33" s="64"/>
      <c r="J33" s="63" t="s">
        <v>98</v>
      </c>
      <c r="K33" s="50"/>
      <c r="L33" s="64"/>
      <c r="M33" s="50" t="s">
        <v>59</v>
      </c>
      <c r="N33" s="50"/>
      <c r="O33" s="64"/>
      <c r="P33" s="152" t="s">
        <v>166</v>
      </c>
      <c r="Q33" s="153"/>
      <c r="R33" s="38" t="s">
        <v>2</v>
      </c>
      <c r="S33" s="30"/>
    </row>
    <row r="34" spans="1:19" ht="21" customHeight="1" x14ac:dyDescent="0.4">
      <c r="A34" s="136">
        <f>IF([1]人数!$F19=0," ",[1]人数!$F19)</f>
        <v>15</v>
      </c>
      <c r="B34" s="141" t="s">
        <v>25</v>
      </c>
      <c r="C34" s="142" t="str">
        <f>IF(ISERROR(VLOOKUP(1,[1]作成!$H$388:$K$442,3,FALSE))," ",VLOOKUP(1,[1]作成!$H$388:$K$442,3,FALSE))</f>
        <v>ケチャップライス</v>
      </c>
      <c r="D34" s="145" t="str">
        <f>IF(ISERROR(VLOOKUP(2,[1]作成!$H$388:$K$442,4,FALSE))," ",VLOOKUP(2,[1]作成!$H$388:$K$442,4,FALSE))</f>
        <v>牛乳</v>
      </c>
      <c r="E34" s="148" t="str">
        <f>IF(ISERROR(VLOOKUP(3,[1]作成!$H$388:$K$442,3,FALSE))," ",VLOOKUP(3,[1]作成!$H$388:$K$442,3,FALSE))</f>
        <v>マカロニグラタン</v>
      </c>
      <c r="F34" s="149"/>
      <c r="G34" s="57" t="s">
        <v>99</v>
      </c>
      <c r="H34" s="45" t="s">
        <v>97</v>
      </c>
      <c r="I34" s="59"/>
      <c r="J34" s="57" t="s">
        <v>28</v>
      </c>
      <c r="K34" s="45" t="s">
        <v>100</v>
      </c>
      <c r="L34" s="59" t="s">
        <v>101</v>
      </c>
      <c r="M34" s="45" t="s">
        <v>102</v>
      </c>
      <c r="N34" s="45" t="s">
        <v>103</v>
      </c>
      <c r="O34" s="59"/>
      <c r="P34" s="65">
        <v>659.60199999999975</v>
      </c>
      <c r="Q34" s="56" t="s">
        <v>21</v>
      </c>
      <c r="R34" s="38" t="s">
        <v>2</v>
      </c>
      <c r="S34" s="30"/>
    </row>
    <row r="35" spans="1:19" ht="21" customHeight="1" x14ac:dyDescent="0.4">
      <c r="A35" s="137"/>
      <c r="B35" s="141"/>
      <c r="C35" s="143"/>
      <c r="D35" s="146"/>
      <c r="E35" s="150" t="str">
        <f>IF(ISERROR(VLOOKUP(4,[1]作成!$H$388:$K$442,3,FALSE))," ",VLOOKUP(4,[1]作成!$H$388:$K$442,3,FALSE))</f>
        <v>やさいスープ</v>
      </c>
      <c r="F35" s="151"/>
      <c r="G35" s="57" t="s">
        <v>26</v>
      </c>
      <c r="H35" s="45" t="s">
        <v>105</v>
      </c>
      <c r="I35" s="59"/>
      <c r="J35" s="57" t="s">
        <v>35</v>
      </c>
      <c r="K35" s="45" t="s">
        <v>98</v>
      </c>
      <c r="L35" s="59" t="s">
        <v>30</v>
      </c>
      <c r="M35" s="45" t="s">
        <v>68</v>
      </c>
      <c r="N35" s="45" t="s">
        <v>47</v>
      </c>
      <c r="O35" s="59"/>
      <c r="P35" s="65">
        <v>22.667479999999994</v>
      </c>
      <c r="Q35" s="60" t="s">
        <v>23</v>
      </c>
      <c r="R35" s="38" t="s">
        <v>2</v>
      </c>
      <c r="S35" s="30"/>
    </row>
    <row r="36" spans="1:19" ht="21" customHeight="1" x14ac:dyDescent="0.4">
      <c r="A36" s="137"/>
      <c r="B36" s="141"/>
      <c r="C36" s="143"/>
      <c r="D36" s="146"/>
      <c r="E36" s="150" t="str">
        <f>IF(ISERROR(VLOOKUP(5,[1]作成!$H$388:$K$442,3,FALSE))," ",VLOOKUP(5,[1]作成!$H$388:$K$442,3,FALSE))</f>
        <v xml:space="preserve"> </v>
      </c>
      <c r="F36" s="151"/>
      <c r="G36" s="57" t="s">
        <v>65</v>
      </c>
      <c r="H36" s="45"/>
      <c r="I36" s="58"/>
      <c r="J36" s="57" t="s">
        <v>109</v>
      </c>
      <c r="K36" s="45" t="s">
        <v>51</v>
      </c>
      <c r="L36" s="59"/>
      <c r="M36" s="45" t="s">
        <v>106</v>
      </c>
      <c r="N36" s="46" t="s">
        <v>37</v>
      </c>
      <c r="O36" s="59"/>
      <c r="P36" s="65">
        <v>24.91778</v>
      </c>
      <c r="Q36" s="60" t="s">
        <v>23</v>
      </c>
      <c r="R36" s="38" t="s">
        <v>2</v>
      </c>
      <c r="S36" s="30"/>
    </row>
    <row r="37" spans="1:19" ht="21" customHeight="1" x14ac:dyDescent="0.4">
      <c r="A37" s="138"/>
      <c r="B37" s="141"/>
      <c r="C37" s="144"/>
      <c r="D37" s="147"/>
      <c r="E37" s="61" t="str">
        <f>IF(ISERROR(VLOOKUP(6,[1]作成!$H$388:$K$442,3,FALSE))," ",VLOOKUP(6,[1]作成!$H$388:$K$442,3,FALSE))</f>
        <v xml:space="preserve"> </v>
      </c>
      <c r="F37" s="62" t="str">
        <f>IF(ISERROR(VLOOKUP(7,[1]作成!$H$388:$K$442,3,FALSE))," ",VLOOKUP(7,[1]作成!$H$388:$K$442,3,FALSE))</f>
        <v xml:space="preserve"> </v>
      </c>
      <c r="G37" s="57" t="s">
        <v>73</v>
      </c>
      <c r="H37" s="45"/>
      <c r="I37" s="58"/>
      <c r="J37" s="57" t="s">
        <v>110</v>
      </c>
      <c r="K37" s="45" t="s">
        <v>45</v>
      </c>
      <c r="L37" s="58"/>
      <c r="M37" s="45" t="s">
        <v>111</v>
      </c>
      <c r="N37" s="46"/>
      <c r="O37" s="59"/>
      <c r="P37" s="152"/>
      <c r="Q37" s="153"/>
      <c r="R37" s="38" t="s">
        <v>2</v>
      </c>
      <c r="S37" s="30"/>
    </row>
    <row r="38" spans="1:19" ht="21" customHeight="1" x14ac:dyDescent="0.4">
      <c r="A38" s="136">
        <f>IF([1]人数!$F20=0," ",[1]人数!$F20)</f>
        <v>16</v>
      </c>
      <c r="B38" s="141" t="s">
        <v>48</v>
      </c>
      <c r="C38" s="142" t="str">
        <f>IF(ISERROR(VLOOKUP(1,[1]作成!$H$443:$K$497,3,FALSE))," ",VLOOKUP(1,[1]作成!$H$443:$K$497,3,FALSE))</f>
        <v>ごはん</v>
      </c>
      <c r="D38" s="145" t="str">
        <f>IF(ISERROR(VLOOKUP(2,[1]作成!$H$443:$K$497,4,FALSE))," ",VLOOKUP(2,[1]作成!$H$443:$K$497,4,FALSE))</f>
        <v>牛乳</v>
      </c>
      <c r="E38" s="148" t="str">
        <f>IF(ISERROR(VLOOKUP(3,[1]作成!$H$443:$K$497,3,FALSE))," ",VLOOKUP(3,[1]作成!$H$443:$K$497,3,FALSE))</f>
        <v>さばのみそに</v>
      </c>
      <c r="F38" s="149"/>
      <c r="G38" s="52" t="s">
        <v>26</v>
      </c>
      <c r="H38" s="42" t="s">
        <v>43</v>
      </c>
      <c r="I38" s="53"/>
      <c r="J38" s="52" t="s">
        <v>75</v>
      </c>
      <c r="K38" s="42" t="s">
        <v>35</v>
      </c>
      <c r="L38" s="54" t="s">
        <v>63</v>
      </c>
      <c r="M38" s="42" t="s">
        <v>31</v>
      </c>
      <c r="N38" s="42"/>
      <c r="O38" s="54"/>
      <c r="P38" s="65">
        <v>679.15499999999997</v>
      </c>
      <c r="Q38" s="56" t="s">
        <v>21</v>
      </c>
      <c r="R38" s="38" t="s">
        <v>2</v>
      </c>
      <c r="S38" s="30"/>
    </row>
    <row r="39" spans="1:19" ht="21" customHeight="1" x14ac:dyDescent="0.4">
      <c r="A39" s="137"/>
      <c r="B39" s="141"/>
      <c r="C39" s="143"/>
      <c r="D39" s="146"/>
      <c r="E39" s="150" t="str">
        <f>IF(ISERROR(VLOOKUP(4,[1]作成!$H$443:$K$497,3,FALSE))," ",VLOOKUP(4,[1]作成!$H$443:$K$497,3,FALSE))</f>
        <v>ゆかりあえ</v>
      </c>
      <c r="F39" s="151"/>
      <c r="G39" s="57" t="s">
        <v>113</v>
      </c>
      <c r="H39" s="45"/>
      <c r="I39" s="58"/>
      <c r="J39" s="57" t="s">
        <v>57</v>
      </c>
      <c r="K39" s="45" t="s">
        <v>114</v>
      </c>
      <c r="L39" s="59" t="s">
        <v>79</v>
      </c>
      <c r="M39" s="45" t="s">
        <v>42</v>
      </c>
      <c r="N39" s="45"/>
      <c r="O39" s="58"/>
      <c r="P39" s="65">
        <v>30.319499999999998</v>
      </c>
      <c r="Q39" s="60" t="s">
        <v>23</v>
      </c>
      <c r="R39" s="38" t="s">
        <v>2</v>
      </c>
      <c r="S39" s="30"/>
    </row>
    <row r="40" spans="1:19" ht="21" customHeight="1" x14ac:dyDescent="0.4">
      <c r="A40" s="137"/>
      <c r="B40" s="141"/>
      <c r="C40" s="143"/>
      <c r="D40" s="146"/>
      <c r="E40" s="150" t="str">
        <f>IF(ISERROR(VLOOKUP(5,[1]作成!$H$443:$K$497,3,FALSE))," ",VLOOKUP(5,[1]作成!$H$443:$K$497,3,FALSE))</f>
        <v>あぶらふのたまごとじ</v>
      </c>
      <c r="F40" s="151"/>
      <c r="G40" s="57" t="s">
        <v>39</v>
      </c>
      <c r="H40" s="45"/>
      <c r="I40" s="58"/>
      <c r="J40" s="57" t="s">
        <v>45</v>
      </c>
      <c r="K40" s="45" t="s">
        <v>28</v>
      </c>
      <c r="L40" s="59"/>
      <c r="M40" s="45" t="s">
        <v>116</v>
      </c>
      <c r="N40" s="45"/>
      <c r="O40" s="58"/>
      <c r="P40" s="65">
        <v>21.136099999999999</v>
      </c>
      <c r="Q40" s="60" t="s">
        <v>23</v>
      </c>
      <c r="R40" s="38" t="s">
        <v>2</v>
      </c>
      <c r="S40" s="30"/>
    </row>
    <row r="41" spans="1:19" ht="21" customHeight="1" x14ac:dyDescent="0.4">
      <c r="A41" s="138"/>
      <c r="B41" s="141"/>
      <c r="C41" s="144"/>
      <c r="D41" s="147"/>
      <c r="E41" s="61" t="str">
        <f>IF(ISERROR(VLOOKUP(6,[1]作成!$H$443:$K$497,3,FALSE))," ",VLOOKUP(6,[1]作成!$H$443:$K$497,3,FALSE))</f>
        <v xml:space="preserve"> </v>
      </c>
      <c r="F41" s="62" t="str">
        <f>IF(ISERROR(VLOOKUP(7,[1]作成!$H$443:$K$497,3,FALSE))," ",VLOOKUP(7,[1]作成!$H$443:$K$497,3,FALSE))</f>
        <v xml:space="preserve"> </v>
      </c>
      <c r="G41" s="63" t="s">
        <v>65</v>
      </c>
      <c r="H41" s="50"/>
      <c r="I41" s="64"/>
      <c r="J41" s="63" t="s">
        <v>29</v>
      </c>
      <c r="K41" s="50" t="s">
        <v>117</v>
      </c>
      <c r="L41" s="67"/>
      <c r="M41" s="50"/>
      <c r="N41" s="50"/>
      <c r="O41" s="64"/>
      <c r="P41" s="152"/>
      <c r="Q41" s="153"/>
      <c r="R41" s="38" t="s">
        <v>2</v>
      </c>
      <c r="S41" s="30"/>
    </row>
    <row r="42" spans="1:19" ht="21" customHeight="1" x14ac:dyDescent="0.4">
      <c r="A42" s="136">
        <f>IF([1]人数!$F21=0," ",[1]人数!$F21)</f>
        <v>17</v>
      </c>
      <c r="B42" s="141" t="s">
        <v>64</v>
      </c>
      <c r="C42" s="142" t="str">
        <f>IF(ISERROR(VLOOKUP(1,[1]作成!$H$498:$K$552,3,FALSE))," ",VLOOKUP(1,[1]作成!$H$498:$K$552,3,FALSE))</f>
        <v>しょくパン</v>
      </c>
      <c r="D42" s="145" t="str">
        <f>IF(ISERROR(VLOOKUP(2,[1]作成!$H$498:$K$552,4,FALSE))," ",VLOOKUP(2,[1]作成!$H$498:$K$552,4,FALSE))</f>
        <v>牛乳</v>
      </c>
      <c r="E42" s="148" t="str">
        <f>IF(ISERROR(VLOOKUP(3,[1]作成!$H$498:$K$552,3,FALSE))," ",VLOOKUP(3,[1]作成!$H$498:$K$552,3,FALSE))</f>
        <v>いちごジャム</v>
      </c>
      <c r="F42" s="149"/>
      <c r="G42" s="57" t="s">
        <v>26</v>
      </c>
      <c r="H42" s="45" t="s">
        <v>97</v>
      </c>
      <c r="I42" s="58"/>
      <c r="J42" s="57" t="s">
        <v>118</v>
      </c>
      <c r="K42" s="45" t="s">
        <v>119</v>
      </c>
      <c r="L42" s="59" t="s">
        <v>120</v>
      </c>
      <c r="M42" s="45" t="s">
        <v>121</v>
      </c>
      <c r="N42" s="45" t="s">
        <v>103</v>
      </c>
      <c r="O42" s="59" t="s">
        <v>122</v>
      </c>
      <c r="P42" s="65">
        <v>665.98019999999997</v>
      </c>
      <c r="Q42" s="56" t="s">
        <v>21</v>
      </c>
      <c r="R42" s="38" t="s">
        <v>2</v>
      </c>
      <c r="S42" s="30"/>
    </row>
    <row r="43" spans="1:19" ht="21" customHeight="1" x14ac:dyDescent="0.4">
      <c r="A43" s="137"/>
      <c r="B43" s="141"/>
      <c r="C43" s="143"/>
      <c r="D43" s="146"/>
      <c r="E43" s="150" t="str">
        <f>IF(ISERROR(VLOOKUP(4,[1]作成!$H$498:$K$552,3,FALSE))," ",VLOOKUP(4,[1]作成!$H$498:$K$552,3,FALSE))</f>
        <v>ムサカ</v>
      </c>
      <c r="F43" s="151"/>
      <c r="G43" s="57" t="s">
        <v>33</v>
      </c>
      <c r="H43" s="45"/>
      <c r="I43" s="58"/>
      <c r="J43" s="57" t="s">
        <v>83</v>
      </c>
      <c r="K43" s="45" t="s">
        <v>45</v>
      </c>
      <c r="L43" s="59" t="s">
        <v>124</v>
      </c>
      <c r="M43" s="45" t="s">
        <v>125</v>
      </c>
      <c r="N43" s="45" t="s">
        <v>106</v>
      </c>
      <c r="O43" s="59"/>
      <c r="P43" s="65">
        <v>29.975350000000002</v>
      </c>
      <c r="Q43" s="60" t="s">
        <v>23</v>
      </c>
      <c r="R43" s="38" t="s">
        <v>2</v>
      </c>
      <c r="S43" s="30"/>
    </row>
    <row r="44" spans="1:19" ht="21" customHeight="1" x14ac:dyDescent="0.4">
      <c r="A44" s="137"/>
      <c r="B44" s="141"/>
      <c r="C44" s="143"/>
      <c r="D44" s="146"/>
      <c r="E44" s="150" t="str">
        <f>IF(ISERROR(VLOOKUP(5,[1]作成!$H$498:$K$552,3,FALSE))," ",VLOOKUP(5,[1]作成!$H$498:$K$552,3,FALSE))</f>
        <v>ギリシャふうサラダ</v>
      </c>
      <c r="F44" s="151"/>
      <c r="G44" s="57" t="s">
        <v>38</v>
      </c>
      <c r="H44" s="45"/>
      <c r="I44" s="58"/>
      <c r="J44" s="57" t="s">
        <v>28</v>
      </c>
      <c r="K44" s="45" t="s">
        <v>29</v>
      </c>
      <c r="L44" s="59" t="s">
        <v>127</v>
      </c>
      <c r="M44" s="45" t="s">
        <v>59</v>
      </c>
      <c r="N44" s="45" t="s">
        <v>126</v>
      </c>
      <c r="O44" s="59"/>
      <c r="P44" s="65">
        <v>28.509029999999999</v>
      </c>
      <c r="Q44" s="60" t="s">
        <v>23</v>
      </c>
      <c r="R44" s="38" t="s">
        <v>2</v>
      </c>
      <c r="S44" s="30"/>
    </row>
    <row r="45" spans="1:19" ht="21" customHeight="1" x14ac:dyDescent="0.4">
      <c r="A45" s="138"/>
      <c r="B45" s="141"/>
      <c r="C45" s="144"/>
      <c r="D45" s="147"/>
      <c r="E45" s="61" t="str">
        <f>IF(ISERROR(VLOOKUP(6,[1]作成!$H$498:$K$552,3,FALSE))," ",VLOOKUP(6,[1]作成!$H$498:$K$552,3,FALSE))</f>
        <v>ひよこまめのスープ</v>
      </c>
      <c r="F45" s="62" t="str">
        <f>IF(ISERROR(VLOOKUP(7,[1]作成!$H$498:$K$552,3,FALSE))," ",VLOOKUP(7,[1]作成!$H$498:$K$552,3,FALSE))</f>
        <v xml:space="preserve"> </v>
      </c>
      <c r="G45" s="57" t="s">
        <v>65</v>
      </c>
      <c r="H45" s="45"/>
      <c r="I45" s="58"/>
      <c r="J45" s="57" t="s">
        <v>35</v>
      </c>
      <c r="K45" s="45" t="s">
        <v>110</v>
      </c>
      <c r="L45" s="58"/>
      <c r="M45" s="45" t="s">
        <v>68</v>
      </c>
      <c r="N45" s="46" t="s">
        <v>47</v>
      </c>
      <c r="O45" s="59"/>
      <c r="P45" s="152" t="s">
        <v>167</v>
      </c>
      <c r="Q45" s="153"/>
      <c r="R45" s="38" t="s">
        <v>2</v>
      </c>
      <c r="S45" s="30"/>
    </row>
    <row r="46" spans="1:19" ht="21" customHeight="1" x14ac:dyDescent="0.4">
      <c r="A46" s="136">
        <f>IF([1]人数!$F22=0," ",[1]人数!$F22)</f>
        <v>20</v>
      </c>
      <c r="B46" s="162" t="s">
        <v>20</v>
      </c>
      <c r="C46" s="142" t="str">
        <f>IF(ISERROR(VLOOKUP(1,[1]作成!$H$553:$K$607,3,FALSE))," ",VLOOKUP(1,[1]作成!$H$553:$K$607,3,FALSE))</f>
        <v>ごはん</v>
      </c>
      <c r="D46" s="145" t="str">
        <f>IF(ISERROR(VLOOKUP(2,[1]作成!$H$553:$K$607,4,FALSE))," ",VLOOKUP(2,[1]作成!$H$553:$K$607,4,FALSE))</f>
        <v>牛乳</v>
      </c>
      <c r="E46" s="148" t="str">
        <f>IF(ISERROR(VLOOKUP(3,[1]作成!$H$553:$K$607,3,FALSE))," ",VLOOKUP(3,[1]作成!$H$553:$K$607,3,FALSE))</f>
        <v>ぶたにくのくわやき</v>
      </c>
      <c r="F46" s="149"/>
      <c r="G46" s="52" t="s">
        <v>26</v>
      </c>
      <c r="H46" s="42" t="s">
        <v>128</v>
      </c>
      <c r="I46" s="54"/>
      <c r="J46" s="52" t="s">
        <v>78</v>
      </c>
      <c r="K46" s="42" t="s">
        <v>98</v>
      </c>
      <c r="L46" s="53"/>
      <c r="M46" s="42" t="s">
        <v>31</v>
      </c>
      <c r="N46" s="42" t="s">
        <v>129</v>
      </c>
      <c r="O46" s="54"/>
      <c r="P46" s="65">
        <v>687.53399999999965</v>
      </c>
      <c r="Q46" s="56" t="s">
        <v>21</v>
      </c>
      <c r="R46" s="38" t="s">
        <v>2</v>
      </c>
      <c r="S46" s="30"/>
    </row>
    <row r="47" spans="1:19" ht="21" customHeight="1" x14ac:dyDescent="0.4">
      <c r="A47" s="137"/>
      <c r="B47" s="163"/>
      <c r="C47" s="143"/>
      <c r="D47" s="146"/>
      <c r="E47" s="150" t="str">
        <f>IF(ISERROR(VLOOKUP(4,[1]作成!$H$553:$K$607,3,FALSE))," ",VLOOKUP(4,[1]作成!$H$553:$K$607,3,FALSE))</f>
        <v>こんにゃくゴマネーズサラダ</v>
      </c>
      <c r="F47" s="151"/>
      <c r="G47" s="57" t="s">
        <v>33</v>
      </c>
      <c r="H47" s="45"/>
      <c r="I47" s="58"/>
      <c r="J47" s="57" t="s">
        <v>130</v>
      </c>
      <c r="K47" s="45" t="s">
        <v>28</v>
      </c>
      <c r="L47" s="58"/>
      <c r="M47" s="45" t="s">
        <v>42</v>
      </c>
      <c r="N47" s="45"/>
      <c r="O47" s="59"/>
      <c r="P47" s="65">
        <v>28.130019999999995</v>
      </c>
      <c r="Q47" s="60" t="s">
        <v>23</v>
      </c>
      <c r="R47" s="38" t="s">
        <v>2</v>
      </c>
      <c r="S47" s="30"/>
    </row>
    <row r="48" spans="1:19" ht="21" customHeight="1" x14ac:dyDescent="0.4">
      <c r="A48" s="137"/>
      <c r="B48" s="163"/>
      <c r="C48" s="143"/>
      <c r="D48" s="146"/>
      <c r="E48" s="150" t="str">
        <f>IF(ISERROR(VLOOKUP(5,[1]作成!$H$553:$K$607,3,FALSE))," ",VLOOKUP(5,[1]作成!$H$553:$K$607,3,FALSE))</f>
        <v>かやくうどん</v>
      </c>
      <c r="F48" s="151"/>
      <c r="G48" s="45" t="s">
        <v>34</v>
      </c>
      <c r="H48" s="45"/>
      <c r="I48" s="58"/>
      <c r="J48" s="57" t="s">
        <v>35</v>
      </c>
      <c r="K48" s="45" t="s">
        <v>30</v>
      </c>
      <c r="L48" s="58"/>
      <c r="M48" s="45" t="s">
        <v>58</v>
      </c>
      <c r="N48" s="45"/>
      <c r="O48" s="59"/>
      <c r="P48" s="65">
        <v>23.130019999999998</v>
      </c>
      <c r="Q48" s="60" t="s">
        <v>23</v>
      </c>
      <c r="R48" s="38" t="s">
        <v>2</v>
      </c>
      <c r="S48" s="30"/>
    </row>
    <row r="49" spans="1:19" ht="21" customHeight="1" x14ac:dyDescent="0.4">
      <c r="A49" s="138"/>
      <c r="B49" s="164"/>
      <c r="C49" s="144"/>
      <c r="D49" s="147"/>
      <c r="E49" s="49" t="str">
        <f>IF(ISERROR(VLOOKUP(6,[1]作成!$H$553:$K$607,3,FALSE))," ",VLOOKUP(6,[1]作成!$H$553:$K$607,3,FALSE))</f>
        <v xml:space="preserve"> </v>
      </c>
      <c r="F49" s="49" t="str">
        <f>IF(ISERROR(VLOOKUP(7,[1]作成!$H$553:$K$607,3,FALSE))," ",VLOOKUP(7,[1]作成!$H$553:$K$607,3,FALSE))</f>
        <v xml:space="preserve"> </v>
      </c>
      <c r="G49" s="63" t="s">
        <v>65</v>
      </c>
      <c r="H49" s="50"/>
      <c r="I49" s="64"/>
      <c r="J49" s="63" t="s">
        <v>29</v>
      </c>
      <c r="K49" s="50" t="s">
        <v>57</v>
      </c>
      <c r="L49" s="64"/>
      <c r="M49" s="50" t="s">
        <v>54</v>
      </c>
      <c r="N49" s="51"/>
      <c r="O49" s="67"/>
      <c r="P49" s="152"/>
      <c r="Q49" s="153"/>
      <c r="R49" s="38" t="s">
        <v>2</v>
      </c>
      <c r="S49" s="30"/>
    </row>
    <row r="50" spans="1:19" ht="21" customHeight="1" x14ac:dyDescent="0.4">
      <c r="A50" s="136">
        <f>IF([1]人数!$F23=0," ",[1]人数!$F23)</f>
        <v>21</v>
      </c>
      <c r="B50" s="141" t="s">
        <v>24</v>
      </c>
      <c r="C50" s="142" t="str">
        <f>IF(ISERROR(VLOOKUP(1,[1]作成!$H$608:$K$662,3,FALSE))," ",VLOOKUP(1,[1]作成!$H$608:$K$662,3,FALSE))</f>
        <v>ごはん</v>
      </c>
      <c r="D50" s="145" t="str">
        <f>IF(ISERROR(VLOOKUP(2,[1]作成!$H$608:$K$662,4,FALSE))," ",VLOOKUP(2,[1]作成!$H$608:$K$662,4,FALSE))</f>
        <v>牛乳</v>
      </c>
      <c r="E50" s="148" t="str">
        <f>IF(ISERROR(VLOOKUP(3,[1]作成!$H$608:$K$662,3,FALSE))," ",VLOOKUP(3,[1]作成!$H$608:$K$662,3,FALSE))</f>
        <v>よかたはべんのいそべあげ</v>
      </c>
      <c r="F50" s="149"/>
      <c r="G50" s="57" t="s">
        <v>26</v>
      </c>
      <c r="H50" s="45" t="s">
        <v>131</v>
      </c>
      <c r="I50" s="59"/>
      <c r="J50" s="57" t="s">
        <v>132</v>
      </c>
      <c r="K50" s="45" t="s">
        <v>87</v>
      </c>
      <c r="L50" s="59" t="s">
        <v>41</v>
      </c>
      <c r="M50" s="45" t="s">
        <v>31</v>
      </c>
      <c r="N50" s="45" t="s">
        <v>42</v>
      </c>
      <c r="O50" s="59"/>
      <c r="P50" s="65">
        <v>673.16920000000005</v>
      </c>
      <c r="Q50" s="56" t="s">
        <v>21</v>
      </c>
      <c r="R50" s="38" t="s">
        <v>2</v>
      </c>
      <c r="S50" s="30"/>
    </row>
    <row r="51" spans="1:19" ht="21" customHeight="1" x14ac:dyDescent="0.4">
      <c r="A51" s="137"/>
      <c r="B51" s="141"/>
      <c r="C51" s="143"/>
      <c r="D51" s="146"/>
      <c r="E51" s="150" t="str">
        <f>IF(ISERROR(VLOOKUP(4,[1]作成!$H$608:$K$662,3,FALSE))," ",VLOOKUP(4,[1]作成!$H$608:$K$662,3,FALSE))</f>
        <v>はりはりあえ</v>
      </c>
      <c r="F51" s="151"/>
      <c r="G51" s="57" t="s">
        <v>133</v>
      </c>
      <c r="H51" s="45" t="s">
        <v>65</v>
      </c>
      <c r="I51" s="58"/>
      <c r="J51" s="57" t="s">
        <v>35</v>
      </c>
      <c r="K51" s="45" t="s">
        <v>30</v>
      </c>
      <c r="L51" s="59"/>
      <c r="M51" s="45" t="s">
        <v>103</v>
      </c>
      <c r="N51" s="45" t="s">
        <v>54</v>
      </c>
      <c r="O51" s="59"/>
      <c r="P51" s="65">
        <v>25.056095000000003</v>
      </c>
      <c r="Q51" s="60" t="s">
        <v>23</v>
      </c>
      <c r="R51" s="38" t="s">
        <v>2</v>
      </c>
      <c r="S51" s="30"/>
    </row>
    <row r="52" spans="1:19" ht="21" customHeight="1" x14ac:dyDescent="0.4">
      <c r="A52" s="137"/>
      <c r="B52" s="141"/>
      <c r="C52" s="143"/>
      <c r="D52" s="146"/>
      <c r="E52" s="150" t="str">
        <f>IF(ISERROR(VLOOKUP(5,[1]作成!$H$608:$K$662,3,FALSE))," ",VLOOKUP(5,[1]作成!$H$608:$K$662,3,FALSE))</f>
        <v>しらたまとうふだんごのみそしる</v>
      </c>
      <c r="F52" s="151"/>
      <c r="G52" s="57" t="s">
        <v>134</v>
      </c>
      <c r="H52" s="45" t="s">
        <v>73</v>
      </c>
      <c r="I52" s="58"/>
      <c r="J52" s="57" t="s">
        <v>135</v>
      </c>
      <c r="K52" s="45" t="s">
        <v>28</v>
      </c>
      <c r="L52" s="58"/>
      <c r="M52" s="45" t="s">
        <v>95</v>
      </c>
      <c r="N52" s="45" t="s">
        <v>84</v>
      </c>
      <c r="O52" s="59"/>
      <c r="P52" s="65">
        <v>18.302890000000001</v>
      </c>
      <c r="Q52" s="60" t="s">
        <v>23</v>
      </c>
      <c r="R52" s="38" t="s">
        <v>2</v>
      </c>
      <c r="S52" s="30"/>
    </row>
    <row r="53" spans="1:19" ht="21" customHeight="1" x14ac:dyDescent="0.4">
      <c r="A53" s="138"/>
      <c r="B53" s="141"/>
      <c r="C53" s="144"/>
      <c r="D53" s="147"/>
      <c r="E53" s="61" t="str">
        <f>IF(ISERROR(VLOOKUP(6,[1]作成!$H$608:$K$662,3,FALSE))," ",VLOOKUP(6,[1]作成!$H$608:$K$662,3,FALSE))</f>
        <v xml:space="preserve"> </v>
      </c>
      <c r="F53" s="62" t="str">
        <f>IF(ISERROR(VLOOKUP(7,[1]作成!$H$608:$K$662,3,FALSE))," ",VLOOKUP(7,[1]作成!$H$608:$K$662,3,FALSE))</f>
        <v xml:space="preserve"> </v>
      </c>
      <c r="G53" s="57" t="s">
        <v>136</v>
      </c>
      <c r="H53" s="45" t="s">
        <v>39</v>
      </c>
      <c r="I53" s="58"/>
      <c r="J53" s="57" t="s">
        <v>29</v>
      </c>
      <c r="K53" s="45" t="s">
        <v>117</v>
      </c>
      <c r="L53" s="58"/>
      <c r="M53" s="45" t="s">
        <v>88</v>
      </c>
      <c r="N53" s="46" t="s">
        <v>137</v>
      </c>
      <c r="O53" s="59"/>
      <c r="P53" s="152" t="s">
        <v>164</v>
      </c>
      <c r="Q53" s="153"/>
      <c r="R53" s="38" t="s">
        <v>2</v>
      </c>
      <c r="S53" s="30"/>
    </row>
    <row r="54" spans="1:19" ht="21" customHeight="1" x14ac:dyDescent="0.4">
      <c r="A54" s="136">
        <f>IF([1]人数!$F24=0," ",[1]人数!$F24)</f>
        <v>22</v>
      </c>
      <c r="B54" s="141" t="s">
        <v>25</v>
      </c>
      <c r="C54" s="142" t="str">
        <f>IF(ISERROR(VLOOKUP(1,[1]作成!$H$663:$K$717,3,FALSE))," ",VLOOKUP(1,[1]作成!$H$663:$K$717,3,FALSE))</f>
        <v>ごはん</v>
      </c>
      <c r="D54" s="145" t="str">
        <f>IF(ISERROR(VLOOKUP(2,[1]作成!$H$663:$K$717,4,FALSE))," ",VLOOKUP(2,[1]作成!$H$663:$K$717,4,FALSE))</f>
        <v>牛乳</v>
      </c>
      <c r="E54" s="148" t="str">
        <f>IF(ISERROR(VLOOKUP(3,[1]作成!$H$663:$K$717,3,FALSE))," ",VLOOKUP(3,[1]作成!$H$663:$K$717,3,FALSE))</f>
        <v>はたはたのごまフリッター</v>
      </c>
      <c r="F54" s="149"/>
      <c r="G54" s="52" t="s">
        <v>26</v>
      </c>
      <c r="H54" s="42" t="s">
        <v>138</v>
      </c>
      <c r="I54" s="54"/>
      <c r="J54" s="52" t="s">
        <v>52</v>
      </c>
      <c r="K54" s="42" t="s">
        <v>41</v>
      </c>
      <c r="L54" s="54"/>
      <c r="M54" s="42" t="s">
        <v>31</v>
      </c>
      <c r="N54" s="42" t="s">
        <v>84</v>
      </c>
      <c r="O54" s="54"/>
      <c r="P54" s="65">
        <v>631.8569</v>
      </c>
      <c r="Q54" s="56" t="s">
        <v>21</v>
      </c>
      <c r="R54" s="38" t="s">
        <v>2</v>
      </c>
      <c r="S54" s="30"/>
    </row>
    <row r="55" spans="1:19" ht="21" customHeight="1" x14ac:dyDescent="0.4">
      <c r="A55" s="137"/>
      <c r="B55" s="141"/>
      <c r="C55" s="143"/>
      <c r="D55" s="146"/>
      <c r="E55" s="150" t="str">
        <f>IF(ISERROR(VLOOKUP(4,[1]作成!$H$663:$K$717,3,FALSE))," ",VLOOKUP(4,[1]作成!$H$663:$K$717,3,FALSE))</f>
        <v>きんぴらごぼう</v>
      </c>
      <c r="F55" s="151"/>
      <c r="G55" s="57" t="s">
        <v>139</v>
      </c>
      <c r="H55" s="45" t="s">
        <v>33</v>
      </c>
      <c r="I55" s="59"/>
      <c r="J55" s="57" t="s">
        <v>35</v>
      </c>
      <c r="K55" s="45" t="s">
        <v>117</v>
      </c>
      <c r="L55" s="59"/>
      <c r="M55" s="45" t="s">
        <v>103</v>
      </c>
      <c r="N55" s="45" t="s">
        <v>42</v>
      </c>
      <c r="O55" s="59"/>
      <c r="P55" s="65">
        <v>25.954959999999996</v>
      </c>
      <c r="Q55" s="60" t="s">
        <v>23</v>
      </c>
      <c r="R55" s="38" t="s">
        <v>2</v>
      </c>
      <c r="S55" s="30"/>
    </row>
    <row r="56" spans="1:19" ht="21" customHeight="1" x14ac:dyDescent="0.4">
      <c r="A56" s="137"/>
      <c r="B56" s="141"/>
      <c r="C56" s="143"/>
      <c r="D56" s="146"/>
      <c r="E56" s="150" t="str">
        <f>IF(ISERROR(VLOOKUP(5,[1]作成!$H$663:$K$717,3,FALSE))," ",VLOOKUP(5,[1]作成!$H$663:$K$717,3,FALSE))</f>
        <v>こんさいじる</v>
      </c>
      <c r="F56" s="151"/>
      <c r="G56" s="57" t="s">
        <v>43</v>
      </c>
      <c r="H56" s="45" t="s">
        <v>39</v>
      </c>
      <c r="I56" s="59"/>
      <c r="J56" s="57" t="s">
        <v>63</v>
      </c>
      <c r="K56" s="45" t="s">
        <v>28</v>
      </c>
      <c r="L56" s="58"/>
      <c r="M56" s="45" t="s">
        <v>54</v>
      </c>
      <c r="N56" s="45"/>
      <c r="O56" s="59"/>
      <c r="P56" s="65">
        <v>19.035179999999997</v>
      </c>
      <c r="Q56" s="60" t="s">
        <v>23</v>
      </c>
      <c r="R56" s="38" t="s">
        <v>2</v>
      </c>
      <c r="S56" s="30"/>
    </row>
    <row r="57" spans="1:19" ht="21" customHeight="1" x14ac:dyDescent="0.4">
      <c r="A57" s="138"/>
      <c r="B57" s="141"/>
      <c r="C57" s="144"/>
      <c r="D57" s="147"/>
      <c r="E57" s="61" t="str">
        <f>IF(ISERROR(VLOOKUP(6,[1]作成!$H$663:$K$717,3,FALSE))," ",VLOOKUP(6,[1]作成!$H$663:$K$717,3,FALSE))</f>
        <v xml:space="preserve"> </v>
      </c>
      <c r="F57" s="62" t="str">
        <f>IF(ISERROR(VLOOKUP(7,[1]作成!$H$663:$K$717,3,FALSE))," ",VLOOKUP(7,[1]作成!$H$663:$K$717,3,FALSE))</f>
        <v xml:space="preserve"> </v>
      </c>
      <c r="G57" s="63" t="s">
        <v>65</v>
      </c>
      <c r="H57" s="50" t="s">
        <v>44</v>
      </c>
      <c r="I57" s="67"/>
      <c r="J57" s="63" t="s">
        <v>79</v>
      </c>
      <c r="K57" s="50" t="s">
        <v>57</v>
      </c>
      <c r="L57" s="64"/>
      <c r="M57" s="50" t="s">
        <v>88</v>
      </c>
      <c r="N57" s="51"/>
      <c r="O57" s="67"/>
      <c r="P57" s="152" t="s">
        <v>164</v>
      </c>
      <c r="Q57" s="153"/>
      <c r="R57" s="38" t="s">
        <v>2</v>
      </c>
      <c r="S57" s="30"/>
    </row>
    <row r="58" spans="1:19" ht="21" customHeight="1" x14ac:dyDescent="0.4">
      <c r="A58" s="136">
        <f>IF([1]人数!$F25=0," ",[1]人数!$F25)</f>
        <v>23</v>
      </c>
      <c r="B58" s="141" t="s">
        <v>48</v>
      </c>
      <c r="C58" s="142" t="str">
        <f>IF(ISERROR(VLOOKUP(1,[1]作成!$H$718:$K$772,3,FALSE))," ",VLOOKUP(1,[1]作成!$H$718:$K$772,3,FALSE))</f>
        <v>ごはん</v>
      </c>
      <c r="D58" s="145" t="str">
        <f>IF(ISERROR(VLOOKUP(2,[1]作成!$H$718:$K$772,4,FALSE))," ",VLOOKUP(2,[1]作成!$H$718:$K$772,4,FALSE))</f>
        <v>牛乳</v>
      </c>
      <c r="E58" s="148" t="str">
        <f>IF(ISERROR(VLOOKUP(3,[1]作成!$H$718:$K$772,3,FALSE))," ",VLOOKUP(3,[1]作成!$H$718:$K$772,3,FALSE))</f>
        <v>マヨチキンのフレークやき</v>
      </c>
      <c r="F58" s="149"/>
      <c r="G58" s="57" t="s">
        <v>26</v>
      </c>
      <c r="H58" s="45" t="s">
        <v>33</v>
      </c>
      <c r="I58" s="58"/>
      <c r="J58" s="57" t="s">
        <v>45</v>
      </c>
      <c r="K58" s="45" t="s">
        <v>83</v>
      </c>
      <c r="L58" s="59"/>
      <c r="M58" s="45" t="s">
        <v>31</v>
      </c>
      <c r="N58" s="45" t="s">
        <v>68</v>
      </c>
      <c r="O58" s="59" t="s">
        <v>103</v>
      </c>
      <c r="P58" s="65">
        <v>744.48087599999997</v>
      </c>
      <c r="Q58" s="56" t="s">
        <v>21</v>
      </c>
      <c r="R58" s="38" t="s">
        <v>2</v>
      </c>
      <c r="S58" s="30"/>
    </row>
    <row r="59" spans="1:19" ht="21" customHeight="1" x14ac:dyDescent="0.4">
      <c r="A59" s="137"/>
      <c r="B59" s="141"/>
      <c r="C59" s="143"/>
      <c r="D59" s="146"/>
      <c r="E59" s="150" t="str">
        <f>IF(ISERROR(VLOOKUP(4,[1]作成!$H$718:$K$772,3,FALSE))," ",VLOOKUP(4,[1]作成!$H$718:$K$772,3,FALSE))</f>
        <v>ベーコンサラダ</v>
      </c>
      <c r="F59" s="151"/>
      <c r="G59" s="57" t="s">
        <v>65</v>
      </c>
      <c r="H59" s="45" t="s">
        <v>140</v>
      </c>
      <c r="I59" s="58"/>
      <c r="J59" s="57" t="s">
        <v>29</v>
      </c>
      <c r="K59" s="45" t="s">
        <v>119</v>
      </c>
      <c r="L59" s="59"/>
      <c r="M59" s="45" t="s">
        <v>58</v>
      </c>
      <c r="N59" s="45" t="s">
        <v>42</v>
      </c>
      <c r="O59" s="59" t="s">
        <v>106</v>
      </c>
      <c r="P59" s="65">
        <v>31.609843600000001</v>
      </c>
      <c r="Q59" s="60" t="s">
        <v>23</v>
      </c>
      <c r="R59" s="38" t="s">
        <v>2</v>
      </c>
      <c r="S59" s="30"/>
    </row>
    <row r="60" spans="1:19" ht="21" customHeight="1" x14ac:dyDescent="0.4">
      <c r="A60" s="137"/>
      <c r="B60" s="141"/>
      <c r="C60" s="143"/>
      <c r="D60" s="146"/>
      <c r="E60" s="150" t="str">
        <f>IF(ISERROR(VLOOKUP(5,[1]作成!$H$718:$K$772,3,FALSE))," ",VLOOKUP(5,[1]作成!$H$718:$K$772,3,FALSE))</f>
        <v>ポークビーンズ</v>
      </c>
      <c r="F60" s="151"/>
      <c r="G60" s="57" t="s">
        <v>97</v>
      </c>
      <c r="H60" s="45" t="s">
        <v>44</v>
      </c>
      <c r="I60" s="58"/>
      <c r="J60" s="57" t="s">
        <v>35</v>
      </c>
      <c r="K60" s="45"/>
      <c r="L60" s="59"/>
      <c r="M60" s="45" t="s">
        <v>141</v>
      </c>
      <c r="N60" s="45" t="s">
        <v>59</v>
      </c>
      <c r="O60" s="59"/>
      <c r="P60" s="65">
        <v>24.451924000000005</v>
      </c>
      <c r="Q60" s="60" t="s">
        <v>23</v>
      </c>
      <c r="R60" s="38" t="s">
        <v>2</v>
      </c>
      <c r="S60" s="30"/>
    </row>
    <row r="61" spans="1:19" ht="21" customHeight="1" x14ac:dyDescent="0.4">
      <c r="A61" s="138"/>
      <c r="B61" s="141"/>
      <c r="C61" s="144"/>
      <c r="D61" s="147"/>
      <c r="E61" s="61" t="str">
        <f>IF(ISERROR(VLOOKUP(6,[1]作成!$H$718:$K$772,3,FALSE))," ",VLOOKUP(6,[1]作成!$H$718:$K$772,3,FALSE))</f>
        <v xml:space="preserve"> </v>
      </c>
      <c r="F61" s="62" t="str">
        <f>IF(ISERROR(VLOOKUP(7,[1]作成!$H$718:$K$772,3,FALSE))," ",VLOOKUP(7,[1]作成!$H$718:$K$772,3,FALSE))</f>
        <v xml:space="preserve"> </v>
      </c>
      <c r="G61" s="57" t="s">
        <v>105</v>
      </c>
      <c r="H61" s="45"/>
      <c r="I61" s="58"/>
      <c r="J61" s="57" t="s">
        <v>28</v>
      </c>
      <c r="K61" s="45"/>
      <c r="L61" s="59"/>
      <c r="M61" s="45" t="s">
        <v>37</v>
      </c>
      <c r="N61" s="45" t="s">
        <v>142</v>
      </c>
      <c r="O61" s="59"/>
      <c r="P61" s="152"/>
      <c r="Q61" s="153"/>
      <c r="R61" s="38" t="s">
        <v>2</v>
      </c>
      <c r="S61" s="30"/>
    </row>
    <row r="62" spans="1:19" ht="21" customHeight="1" x14ac:dyDescent="0.4">
      <c r="A62" s="136">
        <f>IF([1]人数!$F26=0," ",[1]人数!$F26)</f>
        <v>24</v>
      </c>
      <c r="B62" s="141" t="s">
        <v>64</v>
      </c>
      <c r="C62" s="142" t="str">
        <f>IF(ISERROR(VLOOKUP(1,[1]作成!$H$773:$K$827,3,FALSE))," ",VLOOKUP(1,[1]作成!$H$773:$K$827,3,FALSE))</f>
        <v>むぎごはん</v>
      </c>
      <c r="D62" s="145" t="str">
        <f>IF(ISERROR(VLOOKUP(2,[1]作成!$H$773:$K$827,4,FALSE))," ",VLOOKUP(2,[1]作成!$H$773:$K$827,4,FALSE))</f>
        <v>牛乳</v>
      </c>
      <c r="E62" s="148" t="str">
        <f>IF(ISERROR(VLOOKUP(3,[1]作成!$H$773:$K$827,3,FALSE))," ",VLOOKUP(3,[1]作成!$H$773:$K$827,3,FALSE))</f>
        <v>カレーライス</v>
      </c>
      <c r="F62" s="149"/>
      <c r="G62" s="52" t="s">
        <v>26</v>
      </c>
      <c r="H62" s="42"/>
      <c r="I62" s="53"/>
      <c r="J62" s="52" t="s">
        <v>75</v>
      </c>
      <c r="K62" s="42" t="s">
        <v>119</v>
      </c>
      <c r="L62" s="54" t="s">
        <v>143</v>
      </c>
      <c r="M62" s="42" t="s">
        <v>144</v>
      </c>
      <c r="N62" s="42" t="s">
        <v>106</v>
      </c>
      <c r="O62" s="54"/>
      <c r="P62" s="65">
        <v>763.13240000000019</v>
      </c>
      <c r="Q62" s="56" t="s">
        <v>21</v>
      </c>
      <c r="R62" s="38" t="s">
        <v>2</v>
      </c>
      <c r="S62" s="30"/>
    </row>
    <row r="63" spans="1:19" ht="21" customHeight="1" x14ac:dyDescent="0.4">
      <c r="A63" s="137"/>
      <c r="B63" s="141"/>
      <c r="C63" s="143"/>
      <c r="D63" s="146"/>
      <c r="E63" s="150" t="str">
        <f>IF(ISERROR(VLOOKUP(4,[1]作成!$H$773:$K$827,3,FALSE))," ",VLOOKUP(4,[1]作成!$H$773:$K$827,3,FALSE))</f>
        <v>フルーツヨーグルト</v>
      </c>
      <c r="F63" s="151"/>
      <c r="G63" s="57" t="s">
        <v>33</v>
      </c>
      <c r="H63" s="45"/>
      <c r="I63" s="58"/>
      <c r="J63" s="57" t="s">
        <v>83</v>
      </c>
      <c r="K63" s="45" t="s">
        <v>145</v>
      </c>
      <c r="L63" s="59"/>
      <c r="M63" s="45" t="s">
        <v>68</v>
      </c>
      <c r="N63" s="45" t="s">
        <v>146</v>
      </c>
      <c r="O63" s="59"/>
      <c r="P63" s="65">
        <v>20.236319999999999</v>
      </c>
      <c r="Q63" s="60" t="s">
        <v>23</v>
      </c>
      <c r="R63" s="38" t="s">
        <v>2</v>
      </c>
      <c r="S63" s="30"/>
    </row>
    <row r="64" spans="1:19" ht="21" customHeight="1" x14ac:dyDescent="0.4">
      <c r="A64" s="137"/>
      <c r="B64" s="141"/>
      <c r="C64" s="143"/>
      <c r="D64" s="146"/>
      <c r="E64" s="150" t="str">
        <f>IF(ISERROR(VLOOKUP(5,[1]作成!$H$773:$K$827,3,FALSE))," ",VLOOKUP(5,[1]作成!$H$773:$K$827,3,FALSE))</f>
        <v xml:space="preserve"> </v>
      </c>
      <c r="F64" s="151"/>
      <c r="G64" s="57" t="s">
        <v>97</v>
      </c>
      <c r="H64" s="45"/>
      <c r="I64" s="58"/>
      <c r="J64" s="57" t="s">
        <v>35</v>
      </c>
      <c r="K64" s="45" t="s">
        <v>147</v>
      </c>
      <c r="L64" s="59"/>
      <c r="M64" s="45" t="s">
        <v>59</v>
      </c>
      <c r="N64" s="45" t="s">
        <v>148</v>
      </c>
      <c r="O64" s="59"/>
      <c r="P64" s="65">
        <v>19.856929999999998</v>
      </c>
      <c r="Q64" s="60" t="s">
        <v>23</v>
      </c>
      <c r="R64" s="38" t="s">
        <v>2</v>
      </c>
      <c r="S64" s="30"/>
    </row>
    <row r="65" spans="1:19" ht="21" customHeight="1" x14ac:dyDescent="0.4">
      <c r="A65" s="138"/>
      <c r="B65" s="141"/>
      <c r="C65" s="144"/>
      <c r="D65" s="147"/>
      <c r="E65" s="61" t="str">
        <f>IF(ISERROR(VLOOKUP(6,[1]作成!$H$773:$K$827,3,FALSE))," ",VLOOKUP(6,[1]作成!$H$773:$K$827,3,FALSE))</f>
        <v xml:space="preserve"> </v>
      </c>
      <c r="F65" s="62" t="str">
        <f>IF(ISERROR(VLOOKUP(7,[1]作成!$H$773:$K$827,3,FALSE))," ",VLOOKUP(7,[1]作成!$H$773:$K$827,3,FALSE))</f>
        <v xml:space="preserve"> </v>
      </c>
      <c r="G65" s="63" t="s">
        <v>77</v>
      </c>
      <c r="H65" s="50"/>
      <c r="I65" s="64"/>
      <c r="J65" s="63" t="s">
        <v>28</v>
      </c>
      <c r="K65" s="50" t="s">
        <v>149</v>
      </c>
      <c r="L65" s="64"/>
      <c r="M65" s="50" t="s">
        <v>103</v>
      </c>
      <c r="N65" s="50"/>
      <c r="O65" s="67"/>
      <c r="P65" s="152"/>
      <c r="Q65" s="153"/>
      <c r="R65" s="38" t="s">
        <v>2</v>
      </c>
      <c r="S65" s="30"/>
    </row>
    <row r="66" spans="1:19" ht="21" customHeight="1" x14ac:dyDescent="0.4">
      <c r="A66" s="136">
        <f>IF([1]人数!$F27=0," ",[1]人数!$F27)</f>
        <v>27</v>
      </c>
      <c r="B66" s="162" t="s">
        <v>20</v>
      </c>
      <c r="C66" s="142" t="str">
        <f>IF(ISERROR(VLOOKUP(1,[1]作成!$H$828:$K$882,3,FALSE))," ",VLOOKUP(1,[1]作成!$H$828:$K$882,3,FALSE))</f>
        <v>たけのこごはん</v>
      </c>
      <c r="D66" s="145" t="str">
        <f>IF(ISERROR(VLOOKUP(2,[1]作成!$H$828:$K$882,4,FALSE))," ",VLOOKUP(2,[1]作成!$H$828:$K$882,4,FALSE))</f>
        <v>牛乳</v>
      </c>
      <c r="E66" s="148" t="str">
        <f>IF(ISERROR(VLOOKUP(3,[1]作成!$H$828:$K$882,3,FALSE))," ",VLOOKUP(3,[1]作成!$H$828:$K$882,3,FALSE))</f>
        <v>ぶたにくとやさいのあげからめ</v>
      </c>
      <c r="F66" s="160"/>
      <c r="G66" s="52" t="s">
        <v>34</v>
      </c>
      <c r="H66" s="42" t="s">
        <v>150</v>
      </c>
      <c r="I66" s="54"/>
      <c r="J66" s="52" t="s">
        <v>74</v>
      </c>
      <c r="K66" s="42" t="s">
        <v>79</v>
      </c>
      <c r="L66" s="54" t="s">
        <v>57</v>
      </c>
      <c r="M66" s="42" t="s">
        <v>151</v>
      </c>
      <c r="N66" s="42" t="s">
        <v>88</v>
      </c>
      <c r="O66" s="54"/>
      <c r="P66" s="65">
        <v>662.42200000000003</v>
      </c>
      <c r="Q66" s="56" t="s">
        <v>21</v>
      </c>
      <c r="R66" s="38" t="s">
        <v>2</v>
      </c>
      <c r="S66" s="30"/>
    </row>
    <row r="67" spans="1:19" ht="21" customHeight="1" x14ac:dyDescent="0.4">
      <c r="A67" s="137"/>
      <c r="B67" s="163"/>
      <c r="C67" s="143"/>
      <c r="D67" s="146"/>
      <c r="E67" s="150" t="str">
        <f>IF(ISERROR(VLOOKUP(4,[1]作成!$H$828:$K$882,3,FALSE))," ",VLOOKUP(4,[1]作成!$H$828:$K$882,3,FALSE))</f>
        <v>けんちんじる</v>
      </c>
      <c r="F67" s="161"/>
      <c r="G67" s="57" t="s">
        <v>26</v>
      </c>
      <c r="H67" s="45"/>
      <c r="I67" s="59"/>
      <c r="J67" s="57" t="s">
        <v>35</v>
      </c>
      <c r="K67" s="45" t="s">
        <v>28</v>
      </c>
      <c r="L67" s="59"/>
      <c r="M67" s="45" t="s">
        <v>42</v>
      </c>
      <c r="N67" s="45" t="s">
        <v>68</v>
      </c>
      <c r="O67" s="59"/>
      <c r="P67" s="65">
        <v>26.191844999999994</v>
      </c>
      <c r="Q67" s="60" t="s">
        <v>23</v>
      </c>
      <c r="R67" s="38" t="s">
        <v>2</v>
      </c>
      <c r="S67" s="30"/>
    </row>
    <row r="68" spans="1:19" ht="21" customHeight="1" x14ac:dyDescent="0.4">
      <c r="A68" s="137"/>
      <c r="B68" s="163"/>
      <c r="C68" s="143"/>
      <c r="D68" s="146"/>
      <c r="E68" s="150" t="str">
        <f>IF(ISERROR(VLOOKUP(5,[1]作成!$H$828:$K$882,3,FALSE))," ",VLOOKUP(5,[1]作成!$H$828:$K$882,3,FALSE))</f>
        <v>セノビーゼリー</v>
      </c>
      <c r="F68" s="161"/>
      <c r="G68" s="57" t="s">
        <v>33</v>
      </c>
      <c r="H68" s="45"/>
      <c r="I68" s="59"/>
      <c r="J68" s="57" t="s">
        <v>70</v>
      </c>
      <c r="K68" s="45" t="s">
        <v>52</v>
      </c>
      <c r="L68" s="59"/>
      <c r="M68" s="45" t="s">
        <v>53</v>
      </c>
      <c r="N68" s="45"/>
      <c r="O68" s="59"/>
      <c r="P68" s="65">
        <v>18.207744999999996</v>
      </c>
      <c r="Q68" s="60" t="s">
        <v>23</v>
      </c>
      <c r="R68" s="38" t="s">
        <v>2</v>
      </c>
      <c r="S68" s="30"/>
    </row>
    <row r="69" spans="1:19" ht="21" customHeight="1" x14ac:dyDescent="0.4">
      <c r="A69" s="138"/>
      <c r="B69" s="164"/>
      <c r="C69" s="144"/>
      <c r="D69" s="147"/>
      <c r="E69" s="49" t="str">
        <f>IF(ISERROR(VLOOKUP(6,[1]作成!$H$828:$K$882,3,FALSE))," ",VLOOKUP(6,[1]作成!$H$828:$K$882,3,FALSE))</f>
        <v xml:space="preserve"> </v>
      </c>
      <c r="F69" s="49" t="str">
        <f>IF(ISERROR(VLOOKUP(7,[1]作成!$H$828:$K$882,3,FALSE))," ",VLOOKUP(7,[1]作成!$H$828:$K$882,3,FALSE))</f>
        <v xml:space="preserve"> </v>
      </c>
      <c r="G69" s="63" t="s">
        <v>65</v>
      </c>
      <c r="H69" s="50"/>
      <c r="I69" s="67"/>
      <c r="J69" s="63" t="s">
        <v>66</v>
      </c>
      <c r="K69" s="50" t="s">
        <v>41</v>
      </c>
      <c r="L69" s="67"/>
      <c r="M69" s="50" t="s">
        <v>59</v>
      </c>
      <c r="N69" s="50"/>
      <c r="O69" s="67"/>
      <c r="P69" s="152" t="s">
        <v>164</v>
      </c>
      <c r="Q69" s="153"/>
      <c r="R69" s="38" t="s">
        <v>2</v>
      </c>
      <c r="S69" s="30"/>
    </row>
    <row r="70" spans="1:19" ht="21" customHeight="1" x14ac:dyDescent="0.4">
      <c r="A70" s="136">
        <f>IF([1]人数!$F28=0," ",[1]人数!$F28)</f>
        <v>28</v>
      </c>
      <c r="B70" s="141" t="s">
        <v>24</v>
      </c>
      <c r="C70" s="142" t="str">
        <f>IF(ISERROR(VLOOKUP(1,[1]作成!$H$883:$K$937,3,FALSE))," ",VLOOKUP(1,[1]作成!$H$883:$K$937,3,FALSE))</f>
        <v>しょくパン</v>
      </c>
      <c r="D70" s="145" t="str">
        <f>IF(ISERROR(VLOOKUP(2,[1]作成!$H$883:$K$937,4,FALSE))," ",VLOOKUP(2,[1]作成!$H$883:$K$937,4,FALSE))</f>
        <v>牛乳</v>
      </c>
      <c r="E70" s="148" t="str">
        <f>IF(ISERROR(VLOOKUP(3,[1]作成!$H$883:$K$937,3,FALSE))," ",VLOOKUP(3,[1]作成!$H$883:$K$937,3,FALSE))</f>
        <v>キッシュ</v>
      </c>
      <c r="F70" s="149"/>
      <c r="G70" s="57" t="s">
        <v>26</v>
      </c>
      <c r="H70" s="45" t="s">
        <v>131</v>
      </c>
      <c r="I70" s="59"/>
      <c r="J70" s="57" t="s">
        <v>83</v>
      </c>
      <c r="K70" s="45" t="s">
        <v>40</v>
      </c>
      <c r="L70" s="59" t="s">
        <v>41</v>
      </c>
      <c r="M70" s="52" t="s">
        <v>121</v>
      </c>
      <c r="N70" s="42" t="s">
        <v>42</v>
      </c>
      <c r="O70" s="54"/>
      <c r="P70" s="65">
        <v>600.88296000000003</v>
      </c>
      <c r="Q70" s="56" t="s">
        <v>21</v>
      </c>
      <c r="R70" s="38" t="s">
        <v>2</v>
      </c>
      <c r="S70" s="30"/>
    </row>
    <row r="71" spans="1:19" ht="21" customHeight="1" x14ac:dyDescent="0.4">
      <c r="A71" s="137"/>
      <c r="B71" s="141"/>
      <c r="C71" s="143"/>
      <c r="D71" s="146"/>
      <c r="E71" s="150" t="str">
        <f>IF(ISERROR(VLOOKUP(4,[1]作成!$H$883:$K$937,3,FALSE))," ",VLOOKUP(4,[1]作成!$H$883:$K$937,3,FALSE))</f>
        <v>ブロッコリーのサラダ</v>
      </c>
      <c r="F71" s="151"/>
      <c r="G71" s="57" t="s">
        <v>27</v>
      </c>
      <c r="H71" s="45" t="s">
        <v>65</v>
      </c>
      <c r="I71" s="58"/>
      <c r="J71" s="57" t="s">
        <v>28</v>
      </c>
      <c r="K71" s="45" t="s">
        <v>45</v>
      </c>
      <c r="L71" s="59" t="s">
        <v>127</v>
      </c>
      <c r="M71" s="57" t="s">
        <v>152</v>
      </c>
      <c r="N71" s="45" t="s">
        <v>153</v>
      </c>
      <c r="O71" s="59"/>
      <c r="P71" s="65">
        <v>23.980426000000001</v>
      </c>
      <c r="Q71" s="60" t="s">
        <v>23</v>
      </c>
      <c r="R71" s="38" t="s">
        <v>2</v>
      </c>
      <c r="S71" s="30"/>
    </row>
    <row r="72" spans="1:19" ht="21" customHeight="1" x14ac:dyDescent="0.4">
      <c r="A72" s="137"/>
      <c r="B72" s="141"/>
      <c r="C72" s="143"/>
      <c r="D72" s="146"/>
      <c r="E72" s="150" t="str">
        <f>IF(ISERROR(VLOOKUP(5,[1]作成!$H$883:$K$937,3,FALSE))," ",VLOOKUP(5,[1]作成!$H$883:$K$937,3,FALSE))</f>
        <v>やさいスープ</v>
      </c>
      <c r="F72" s="151"/>
      <c r="G72" s="57" t="s">
        <v>43</v>
      </c>
      <c r="H72" s="45"/>
      <c r="I72" s="58"/>
      <c r="J72" s="57" t="s">
        <v>120</v>
      </c>
      <c r="K72" s="45" t="s">
        <v>98</v>
      </c>
      <c r="L72" s="59" t="s">
        <v>30</v>
      </c>
      <c r="M72" s="57" t="s">
        <v>68</v>
      </c>
      <c r="N72" s="45"/>
      <c r="O72" s="59"/>
      <c r="P72" s="65">
        <v>24.534535000000009</v>
      </c>
      <c r="Q72" s="60" t="s">
        <v>23</v>
      </c>
      <c r="R72" s="38" t="s">
        <v>2</v>
      </c>
      <c r="S72" s="30"/>
    </row>
    <row r="73" spans="1:19" ht="21" customHeight="1" x14ac:dyDescent="0.4">
      <c r="A73" s="138"/>
      <c r="B73" s="141"/>
      <c r="C73" s="144"/>
      <c r="D73" s="147"/>
      <c r="E73" s="61" t="str">
        <f>IF(ISERROR(VLOOKUP(6,[1]作成!$H$883:$K$937,3,FALSE))," ",VLOOKUP(6,[1]作成!$H$883:$K$937,3,FALSE))</f>
        <v>チョコクリーム</v>
      </c>
      <c r="F73" s="62" t="str">
        <f>IF(ISERROR(VLOOKUP(7,[1]作成!$H$883:$K$937,3,FALSE))," ",VLOOKUP(7,[1]作成!$H$883:$K$937,3,FALSE))</f>
        <v xml:space="preserve"> </v>
      </c>
      <c r="G73" s="63" t="s">
        <v>97</v>
      </c>
      <c r="H73" s="50"/>
      <c r="I73" s="64"/>
      <c r="J73" s="63" t="s">
        <v>154</v>
      </c>
      <c r="K73" s="50" t="s">
        <v>35</v>
      </c>
      <c r="L73" s="64"/>
      <c r="M73" s="63" t="s">
        <v>126</v>
      </c>
      <c r="N73" s="51"/>
      <c r="O73" s="67"/>
      <c r="P73" s="152"/>
      <c r="Q73" s="153"/>
      <c r="R73" s="38" t="s">
        <v>2</v>
      </c>
      <c r="S73" s="30"/>
    </row>
    <row r="74" spans="1:19" ht="18" customHeight="1" x14ac:dyDescent="0.4">
      <c r="A74" s="136">
        <f>IF([1]人数!$F29=0," ",[1]人数!$F29)</f>
        <v>29</v>
      </c>
      <c r="B74" s="141" t="s">
        <v>25</v>
      </c>
      <c r="C74" s="154" t="str">
        <f>IF(ISERROR(VLOOKUP(1,[1]作成!$H$938:$K$992,3,FALSE))," ",VLOOKUP(1,[1]作成!$H$938:$K$992,3,FALSE))</f>
        <v xml:space="preserve"> </v>
      </c>
      <c r="D74" s="157" t="str">
        <f>IF(ISERROR(VLOOKUP(2,[1]作成!$H$938:$K$992,4,FALSE))," ",VLOOKUP(2,[1]作成!$H$938:$K$992,4,FALSE))</f>
        <v xml:space="preserve"> </v>
      </c>
      <c r="E74" s="160" t="str">
        <f>IF(ISERROR(VLOOKUP(3,[1]作成!$H$938:$K$992,3,FALSE))," ",VLOOKUP(3,[1]作成!$H$938:$K$992,3,FALSE))</f>
        <v xml:space="preserve"> </v>
      </c>
      <c r="F74" s="160"/>
      <c r="G74" s="42"/>
      <c r="H74" s="42"/>
      <c r="I74" s="42"/>
      <c r="J74" s="42"/>
      <c r="K74" s="42"/>
      <c r="L74" s="42"/>
      <c r="M74" s="42"/>
      <c r="N74" s="42"/>
      <c r="O74" s="42"/>
      <c r="P74" s="43" t="s">
        <v>164</v>
      </c>
      <c r="Q74" s="44"/>
      <c r="R74" s="38" t="s">
        <v>2</v>
      </c>
      <c r="S74" s="30"/>
    </row>
    <row r="75" spans="1:19" ht="18" customHeight="1" x14ac:dyDescent="0.4">
      <c r="A75" s="137"/>
      <c r="B75" s="141"/>
      <c r="C75" s="155"/>
      <c r="D75" s="158"/>
      <c r="E75" s="161" t="str">
        <f>IF(ISERROR(VLOOKUP(4,[1]作成!$H$938:$K$992,3,FALSE))," ",VLOOKUP(4,[1]作成!$H$938:$K$992,3,FALSE))</f>
        <v xml:space="preserve"> </v>
      </c>
      <c r="F75" s="161"/>
      <c r="G75" s="45"/>
      <c r="H75" s="45"/>
      <c r="I75" s="45"/>
      <c r="J75" s="45"/>
      <c r="K75" s="45"/>
      <c r="L75" s="45"/>
      <c r="M75" s="45"/>
      <c r="N75" s="45"/>
      <c r="O75" s="45"/>
      <c r="P75" s="47" t="s">
        <v>164</v>
      </c>
      <c r="Q75" s="48"/>
      <c r="R75" s="38" t="s">
        <v>2</v>
      </c>
      <c r="S75" s="30"/>
    </row>
    <row r="76" spans="1:19" ht="18" customHeight="1" x14ac:dyDescent="0.4">
      <c r="A76" s="137"/>
      <c r="B76" s="141"/>
      <c r="C76" s="155"/>
      <c r="D76" s="158"/>
      <c r="E76" s="161" t="str">
        <f>IF(ISERROR(VLOOKUP(5,[1]作成!$H$938:$K$992,3,FALSE))," ",VLOOKUP(5,[1]作成!$H$938:$K$992,3,FALSE))</f>
        <v xml:space="preserve"> </v>
      </c>
      <c r="F76" s="161"/>
      <c r="G76" s="45"/>
      <c r="H76" s="45"/>
      <c r="I76" s="45"/>
      <c r="J76" s="45"/>
      <c r="K76" s="45"/>
      <c r="L76" s="45"/>
      <c r="M76" s="45"/>
      <c r="N76" s="45"/>
      <c r="O76" s="45"/>
      <c r="P76" s="47" t="s">
        <v>164</v>
      </c>
      <c r="Q76" s="48"/>
      <c r="R76" s="38" t="s">
        <v>2</v>
      </c>
      <c r="S76" s="30"/>
    </row>
    <row r="77" spans="1:19" ht="18" customHeight="1" x14ac:dyDescent="0.4">
      <c r="A77" s="138"/>
      <c r="B77" s="141"/>
      <c r="C77" s="156"/>
      <c r="D77" s="159"/>
      <c r="E77" s="49" t="str">
        <f>IF(ISERROR(VLOOKUP(6,[1]作成!$H$938:$K$992,3,FALSE))," ",VLOOKUP(6,[1]作成!$H$938:$K$992,3,FALSE))</f>
        <v xml:space="preserve"> </v>
      </c>
      <c r="F77" s="49" t="str">
        <f>IF(ISERROR(VLOOKUP(7,[1]作成!$H$938:$K$992,3,FALSE))," ",VLOOKUP(7,[1]作成!$H$938:$K$992,3,FALSE))</f>
        <v xml:space="preserve"> </v>
      </c>
      <c r="G77" s="50"/>
      <c r="H77" s="50"/>
      <c r="I77" s="50"/>
      <c r="J77" s="50"/>
      <c r="K77" s="50"/>
      <c r="L77" s="50"/>
      <c r="M77" s="50"/>
      <c r="N77" s="50"/>
      <c r="O77" s="50"/>
      <c r="P77" s="139"/>
      <c r="Q77" s="140"/>
      <c r="R77" s="38" t="s">
        <v>2</v>
      </c>
      <c r="S77" s="30"/>
    </row>
    <row r="78" spans="1:19" ht="18" customHeight="1" x14ac:dyDescent="0.4">
      <c r="A78" s="136">
        <f>IF([1]人数!$F30=0," ",[1]人数!$F30)</f>
        <v>30</v>
      </c>
      <c r="B78" s="141" t="s">
        <v>48</v>
      </c>
      <c r="C78" s="154"/>
      <c r="D78" s="157"/>
      <c r="E78" s="160"/>
      <c r="F78" s="160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44"/>
      <c r="R78" s="38" t="s">
        <v>2</v>
      </c>
      <c r="S78" s="30"/>
    </row>
    <row r="79" spans="1:19" ht="18" customHeight="1" x14ac:dyDescent="0.4">
      <c r="A79" s="137"/>
      <c r="B79" s="141"/>
      <c r="C79" s="155"/>
      <c r="D79" s="158"/>
      <c r="E79" s="161"/>
      <c r="F79" s="161"/>
      <c r="G79" s="45"/>
      <c r="H79" s="45"/>
      <c r="I79" s="45"/>
      <c r="J79" s="45"/>
      <c r="K79" s="45"/>
      <c r="L79" s="45"/>
      <c r="M79" s="45"/>
      <c r="N79" s="45"/>
      <c r="O79" s="45"/>
      <c r="P79" s="47"/>
      <c r="Q79" s="48"/>
      <c r="R79" s="38" t="s">
        <v>2</v>
      </c>
      <c r="S79" s="30"/>
    </row>
    <row r="80" spans="1:19" ht="18" customHeight="1" x14ac:dyDescent="0.4">
      <c r="A80" s="137"/>
      <c r="B80" s="141"/>
      <c r="C80" s="155"/>
      <c r="D80" s="158"/>
      <c r="E80" s="161"/>
      <c r="F80" s="161"/>
      <c r="G80" s="45"/>
      <c r="H80" s="45"/>
      <c r="I80" s="45"/>
      <c r="J80" s="45"/>
      <c r="K80" s="45"/>
      <c r="L80" s="45"/>
      <c r="M80" s="45"/>
      <c r="N80" s="45"/>
      <c r="O80" s="45"/>
      <c r="P80" s="47"/>
      <c r="Q80" s="48"/>
      <c r="R80" s="38" t="s">
        <v>2</v>
      </c>
      <c r="S80" s="30"/>
    </row>
    <row r="81" spans="1:19" ht="18" customHeight="1" x14ac:dyDescent="0.4">
      <c r="A81" s="138"/>
      <c r="B81" s="141"/>
      <c r="C81" s="156"/>
      <c r="D81" s="159"/>
      <c r="E81" s="49"/>
      <c r="F81" s="49"/>
      <c r="G81" s="50"/>
      <c r="H81" s="50"/>
      <c r="I81" s="50"/>
      <c r="J81" s="50"/>
      <c r="K81" s="50"/>
      <c r="L81" s="50"/>
      <c r="M81" s="50"/>
      <c r="N81" s="50"/>
      <c r="O81" s="50"/>
      <c r="P81" s="139"/>
      <c r="Q81" s="140"/>
      <c r="R81" s="38" t="s">
        <v>2</v>
      </c>
      <c r="S81" s="30"/>
    </row>
    <row r="82" spans="1:19" ht="17.25" hidden="1" customHeight="1" x14ac:dyDescent="0.4">
      <c r="A82" s="116" t="str">
        <f>IF([1]人数!$F31=0," ",[1]人数!$F31)</f>
        <v xml:space="preserve"> </v>
      </c>
      <c r="B82" s="165" t="s">
        <v>64</v>
      </c>
      <c r="C82" s="122" t="str">
        <f>IF(ISERROR(VLOOKUP(1,[1]作成!$H$1048:$K$1102,3,FALSE))," ",VLOOKUP(1,[1]作成!$H$1048:$K$1102,3,FALSE))</f>
        <v xml:space="preserve"> </v>
      </c>
      <c r="D82" s="125" t="str">
        <f>IF(ISERROR(VLOOKUP(2,[1]作成!$H$1048:$K$1102,4,FALSE))," ",VLOOKUP(2,[1]作成!$H$1048:$K$1102,4,FALSE))</f>
        <v xml:space="preserve"> </v>
      </c>
      <c r="E82" s="128" t="str">
        <f>IF(ISERROR(VLOOKUP(3,[1]作成!$H$1048:$K$1102,3,FALSE))," ",VLOOKUP(3,[1]作成!$H$1048:$K$1102,3,FALSE))</f>
        <v xml:space="preserve"> </v>
      </c>
      <c r="F82" s="129"/>
      <c r="G82" s="3"/>
      <c r="H82" s="4"/>
      <c r="I82" s="5"/>
      <c r="J82" s="3"/>
      <c r="K82" s="4"/>
      <c r="L82" s="5"/>
      <c r="M82" s="3"/>
      <c r="N82" s="4"/>
      <c r="O82" s="5"/>
      <c r="P82" s="15" t="str">
        <f>IF([1]計算!U25=0," ",[1]計算!U25)</f>
        <v xml:space="preserve"> </v>
      </c>
      <c r="Q82" s="7" t="s">
        <v>21</v>
      </c>
    </row>
    <row r="83" spans="1:19" ht="17.25" hidden="1" customHeight="1" x14ac:dyDescent="0.4">
      <c r="A83" s="117"/>
      <c r="B83" s="165"/>
      <c r="C83" s="123"/>
      <c r="D83" s="126"/>
      <c r="E83" s="132" t="str">
        <f>IF(ISERROR(VLOOKUP(4,[1]作成!$H$1048:$K$1102,3,FALSE))," ",VLOOKUP(4,[1]作成!$H$1048:$K$1102,3,FALSE))</f>
        <v xml:space="preserve"> </v>
      </c>
      <c r="F83" s="133"/>
      <c r="G83" s="8"/>
      <c r="H83" s="9"/>
      <c r="I83" s="10"/>
      <c r="J83" s="8"/>
      <c r="K83" s="9"/>
      <c r="L83" s="10"/>
      <c r="M83" s="8"/>
      <c r="N83" s="9"/>
      <c r="O83" s="10"/>
      <c r="P83" s="15" t="str">
        <f>IF([1]計算!X25=0," ",[1]計算!X25)</f>
        <v xml:space="preserve"> </v>
      </c>
      <c r="Q83" s="11" t="s">
        <v>23</v>
      </c>
    </row>
    <row r="84" spans="1:19" ht="17.25" hidden="1" customHeight="1" x14ac:dyDescent="0.4">
      <c r="A84" s="117"/>
      <c r="B84" s="165"/>
      <c r="C84" s="123"/>
      <c r="D84" s="126"/>
      <c r="E84" s="132" t="str">
        <f>IF(ISERROR(VLOOKUP(5,[1]作成!$H$1048:$K$1102,3,FALSE))," ",VLOOKUP(5,[1]作成!$H$1048:$K$1102,3,FALSE))</f>
        <v xml:space="preserve"> </v>
      </c>
      <c r="F84" s="133"/>
      <c r="G84" s="8"/>
      <c r="H84" s="9"/>
      <c r="I84" s="10"/>
      <c r="J84" s="8"/>
      <c r="K84" s="9"/>
      <c r="L84" s="10"/>
      <c r="M84" s="8"/>
      <c r="N84" s="9"/>
      <c r="O84" s="10"/>
      <c r="P84" s="15" t="str">
        <f>IF([1]計算!Z25=0," ",[1]計算!Z25)</f>
        <v xml:space="preserve"> </v>
      </c>
      <c r="Q84" s="11" t="s">
        <v>23</v>
      </c>
    </row>
    <row r="85" spans="1:19" ht="17.25" hidden="1" customHeight="1" x14ac:dyDescent="0.4">
      <c r="A85" s="118"/>
      <c r="B85" s="165"/>
      <c r="C85" s="124"/>
      <c r="D85" s="127"/>
      <c r="E85" s="16" t="str">
        <f>IF(ISERROR(VLOOKUP(6,[1]作成!$H$1048:$K$1102,3,FALSE))," ",VLOOKUP(6,[1]作成!$H$1048:$K$1102,3,FALSE))</f>
        <v xml:space="preserve"> </v>
      </c>
      <c r="F85" s="17" t="str">
        <f>IF(ISERROR(VLOOKUP(7,[1]作成!$H$1048:$K$1102,3,FALSE))," ",VLOOKUP(7,[1]作成!$H$1048:$K$1102,3,FALSE))</f>
        <v xml:space="preserve"> </v>
      </c>
      <c r="G85" s="18"/>
      <c r="H85" s="19"/>
      <c r="I85" s="21"/>
      <c r="J85" s="18"/>
      <c r="K85" s="19"/>
      <c r="L85" s="21"/>
      <c r="M85" s="18"/>
      <c r="N85" s="19"/>
      <c r="O85" s="21"/>
      <c r="P85" s="134" t="str">
        <f>IF([1]人数!I31=0," ",[1]人数!I31)</f>
        <v xml:space="preserve"> </v>
      </c>
      <c r="Q85" s="135"/>
    </row>
    <row r="86" spans="1:19" ht="17.25" hidden="1" customHeight="1" x14ac:dyDescent="0.4">
      <c r="A86" s="116" t="str">
        <f>IF([1]人数!$F32=0," ",[1]人数!$F32)</f>
        <v xml:space="preserve"> </v>
      </c>
      <c r="B86" s="119" t="s">
        <v>20</v>
      </c>
      <c r="C86" s="122" t="str">
        <f>IF(ISERROR(VLOOKUP(1,[1]作成!$H$1103:$K$1157,3,FALSE))," ",VLOOKUP(1,[1]作成!$H$1103:$K$1157,3,FALSE))</f>
        <v xml:space="preserve"> </v>
      </c>
      <c r="D86" s="125" t="str">
        <f>IF(ISERROR(VLOOKUP(2,[1]作成!$H$1103:$K$1157,4,FALSE))," ",VLOOKUP(2,[1]作成!$H$1103:$K$1157,4,FALSE))</f>
        <v xml:space="preserve"> </v>
      </c>
      <c r="E86" s="128" t="str">
        <f>IF(ISERROR(VLOOKUP(3,[1]作成!$H$1103:$K$1157,3,FALSE))," ",VLOOKUP(3,[1]作成!$H$1103:$K$1157,3,FALSE))</f>
        <v xml:space="preserve"> </v>
      </c>
      <c r="F86" s="129"/>
      <c r="G86" s="3"/>
      <c r="H86" s="4"/>
      <c r="I86" s="5"/>
      <c r="J86" s="3"/>
      <c r="K86" s="4"/>
      <c r="L86" s="5"/>
      <c r="M86" s="3"/>
      <c r="N86" s="4"/>
      <c r="O86" s="5"/>
      <c r="P86" s="15" t="str">
        <f>IF([1]計算!U26=0," ",[1]計算!U26)</f>
        <v xml:space="preserve"> </v>
      </c>
      <c r="Q86" s="7" t="s">
        <v>21</v>
      </c>
    </row>
    <row r="87" spans="1:19" ht="17.25" hidden="1" customHeight="1" x14ac:dyDescent="0.4">
      <c r="A87" s="117"/>
      <c r="B87" s="120"/>
      <c r="C87" s="123"/>
      <c r="D87" s="126"/>
      <c r="E87" s="132" t="str">
        <f>IF(ISERROR(VLOOKUP(4,[1]作成!$H$1103:$K$1157,3,FALSE))," ",VLOOKUP(4,[1]作成!$H$1103:$K$1157,3,FALSE))</f>
        <v xml:space="preserve"> </v>
      </c>
      <c r="F87" s="133"/>
      <c r="G87" s="8"/>
      <c r="H87" s="9"/>
      <c r="I87" s="10"/>
      <c r="J87" s="8"/>
      <c r="K87" s="9"/>
      <c r="L87" s="10"/>
      <c r="M87" s="8"/>
      <c r="N87" s="9"/>
      <c r="O87" s="10"/>
      <c r="P87" s="15" t="str">
        <f>IF([1]計算!X26=0," ",[1]計算!X26)</f>
        <v xml:space="preserve"> </v>
      </c>
      <c r="Q87" s="11" t="s">
        <v>23</v>
      </c>
    </row>
    <row r="88" spans="1:19" ht="17.25" hidden="1" customHeight="1" x14ac:dyDescent="0.4">
      <c r="A88" s="117"/>
      <c r="B88" s="120"/>
      <c r="C88" s="123"/>
      <c r="D88" s="126"/>
      <c r="E88" s="132" t="str">
        <f>IF(ISERROR(VLOOKUP(5,[1]作成!$H$1103:$K$1157,3,FALSE))," ",VLOOKUP(5,[1]作成!$H$1103:$K$1157,3,FALSE))</f>
        <v xml:space="preserve"> </v>
      </c>
      <c r="F88" s="133"/>
      <c r="G88" s="8"/>
      <c r="H88" s="9"/>
      <c r="I88" s="10"/>
      <c r="J88" s="8"/>
      <c r="K88" s="9"/>
      <c r="L88" s="10"/>
      <c r="M88" s="8"/>
      <c r="N88" s="9"/>
      <c r="O88" s="10"/>
      <c r="P88" s="15" t="str">
        <f>IF([1]計算!Z26=0," ",[1]計算!Z26)</f>
        <v xml:space="preserve"> </v>
      </c>
      <c r="Q88" s="11" t="s">
        <v>23</v>
      </c>
    </row>
    <row r="89" spans="1:19" ht="17.25" hidden="1" customHeight="1" x14ac:dyDescent="0.4">
      <c r="A89" s="118"/>
      <c r="B89" s="121"/>
      <c r="C89" s="124"/>
      <c r="D89" s="127"/>
      <c r="E89" s="14" t="str">
        <f>IF(ISERROR(VLOOKUP(6,[1]作成!$H$1103:$K$1157,3,FALSE))," ",VLOOKUP(6,[1]作成!$H$1103:$K$1157,3,FALSE))</f>
        <v xml:space="preserve"> </v>
      </c>
      <c r="F89" s="14" t="str">
        <f>IF(ISERROR(VLOOKUP(7,[1]作成!$H$1103:$K$1157,3,FALSE))," ",VLOOKUP(7,[1]作成!$H$1103:$K$1157,3,FALSE))</f>
        <v xml:space="preserve"> </v>
      </c>
      <c r="G89" s="18"/>
      <c r="H89" s="19"/>
      <c r="I89" s="21"/>
      <c r="J89" s="18"/>
      <c r="K89" s="19"/>
      <c r="L89" s="21"/>
      <c r="M89" s="18"/>
      <c r="N89" s="19"/>
      <c r="O89" s="21"/>
      <c r="P89" s="134" t="str">
        <f>IF([1]人数!I32=0," ",[1]人数!I32)</f>
        <v xml:space="preserve"> </v>
      </c>
      <c r="Q89" s="135"/>
    </row>
    <row r="90" spans="1:19" ht="17.25" hidden="1" customHeight="1" x14ac:dyDescent="0.4">
      <c r="A90" s="116" t="str">
        <f>IF([1]人数!$F33=0," ",[1]人数!$F33)</f>
        <v xml:space="preserve"> </v>
      </c>
      <c r="B90" s="165" t="s">
        <v>24</v>
      </c>
      <c r="C90" s="122" t="str">
        <f>IF(ISERROR(VLOOKUP(1,[1]作成!$H$1158:$K$1212,3,FALSE))," ",VLOOKUP(1,[1]作成!$H$1158:$K$1212,3,FALSE))</f>
        <v xml:space="preserve"> </v>
      </c>
      <c r="D90" s="125" t="str">
        <f>IF(ISERROR(VLOOKUP(2,[1]作成!$H$1158:$K$1212,4,FALSE))," ",VLOOKUP(2,[1]作成!$H$1158:$K$1212,4,FALSE))</f>
        <v xml:space="preserve"> </v>
      </c>
      <c r="E90" s="128" t="str">
        <f>IF(ISERROR(VLOOKUP(3,[1]作成!$H$1158:$K$1212,3,FALSE))," ",VLOOKUP(3,[1]作成!$H$1158:$K$1212,3,FALSE))</f>
        <v xml:space="preserve"> </v>
      </c>
      <c r="F90" s="129"/>
      <c r="G90" s="3"/>
      <c r="H90" s="4"/>
      <c r="I90" s="5"/>
      <c r="J90" s="3"/>
      <c r="K90" s="4"/>
      <c r="L90" s="5"/>
      <c r="M90" s="3"/>
      <c r="N90" s="4"/>
      <c r="O90" s="5"/>
      <c r="P90" s="15" t="str">
        <f>IF([1]計算!U27=0," ",[1]計算!U27)</f>
        <v xml:space="preserve"> </v>
      </c>
      <c r="Q90" s="7" t="s">
        <v>21</v>
      </c>
    </row>
    <row r="91" spans="1:19" ht="17.25" hidden="1" customHeight="1" x14ac:dyDescent="0.4">
      <c r="A91" s="117"/>
      <c r="B91" s="165"/>
      <c r="C91" s="123"/>
      <c r="D91" s="126"/>
      <c r="E91" s="132" t="str">
        <f>IF(ISERROR(VLOOKUP(4,[1]作成!$H$1158:$K$1212,3,FALSE))," ",VLOOKUP(4,[1]作成!$H$1158:$K$1212,3,FALSE))</f>
        <v xml:space="preserve"> </v>
      </c>
      <c r="F91" s="133"/>
      <c r="G91" s="8"/>
      <c r="H91" s="9"/>
      <c r="I91" s="10"/>
      <c r="J91" s="8"/>
      <c r="K91" s="9"/>
      <c r="L91" s="10"/>
      <c r="M91" s="8"/>
      <c r="N91" s="9"/>
      <c r="O91" s="10"/>
      <c r="P91" s="15" t="str">
        <f>IF([1]計算!X27=0," ",[1]計算!X27)</f>
        <v xml:space="preserve"> </v>
      </c>
      <c r="Q91" s="11" t="s">
        <v>23</v>
      </c>
    </row>
    <row r="92" spans="1:19" ht="17.25" hidden="1" customHeight="1" x14ac:dyDescent="0.4">
      <c r="A92" s="117"/>
      <c r="B92" s="165"/>
      <c r="C92" s="123"/>
      <c r="D92" s="126"/>
      <c r="E92" s="132" t="str">
        <f>IF(ISERROR(VLOOKUP(5,[1]作成!$H$1158:$K$1212,3,FALSE))," ",VLOOKUP(5,[1]作成!$H$1158:$K$1212,3,FALSE))</f>
        <v xml:space="preserve"> </v>
      </c>
      <c r="F92" s="133"/>
      <c r="G92" s="8"/>
      <c r="H92" s="9"/>
      <c r="I92" s="10"/>
      <c r="J92" s="8"/>
      <c r="K92" s="9"/>
      <c r="L92" s="10"/>
      <c r="M92" s="8"/>
      <c r="N92" s="9"/>
      <c r="O92" s="10"/>
      <c r="P92" s="15" t="str">
        <f>IF([1]計算!Z27=0," ",[1]計算!Z27)</f>
        <v xml:space="preserve"> </v>
      </c>
      <c r="Q92" s="11" t="s">
        <v>23</v>
      </c>
    </row>
    <row r="93" spans="1:19" ht="17.25" hidden="1" customHeight="1" x14ac:dyDescent="0.4">
      <c r="A93" s="118"/>
      <c r="B93" s="165"/>
      <c r="C93" s="124"/>
      <c r="D93" s="127"/>
      <c r="E93" s="16" t="str">
        <f>IF(ISERROR(VLOOKUP(6,[1]作成!$H$1158:$K$1212,3,FALSE))," ",VLOOKUP(6,[1]作成!$H$1158:$K$1212,3,FALSE))</f>
        <v xml:space="preserve"> </v>
      </c>
      <c r="F93" s="17" t="str">
        <f>IF(ISERROR(VLOOKUP(7,[1]作成!$H$1158:$K$1212,3,FALSE))," ",VLOOKUP(7,[1]作成!$H$1158:$K$1212,3,FALSE))</f>
        <v xml:space="preserve"> </v>
      </c>
      <c r="G93" s="18"/>
      <c r="H93" s="19"/>
      <c r="I93" s="21"/>
      <c r="J93" s="18"/>
      <c r="K93" s="19"/>
      <c r="L93" s="21"/>
      <c r="M93" s="18"/>
      <c r="N93" s="19"/>
      <c r="O93" s="21"/>
      <c r="P93" s="166" t="str">
        <f>IF([1]人数!I33=0," ",[1]人数!I33)</f>
        <v xml:space="preserve"> </v>
      </c>
      <c r="Q93" s="166"/>
    </row>
    <row r="94" spans="1:19" ht="17.25" hidden="1" customHeight="1" x14ac:dyDescent="0.4">
      <c r="A94" s="116" t="str">
        <f>IF([1]人数!$F34=0," ",[1]人数!$F34)</f>
        <v xml:space="preserve"> </v>
      </c>
      <c r="B94" s="165" t="s">
        <v>25</v>
      </c>
      <c r="C94" s="122" t="str">
        <f>IF(ISERROR(VLOOKUP(1,[1]作成!$H$1213:$K$1267,3,FALSE))," ",VLOOKUP(1,[1]作成!$H$1213:$K$1267,3,FALSE))</f>
        <v xml:space="preserve"> </v>
      </c>
      <c r="D94" s="125" t="str">
        <f>IF(ISERROR(VLOOKUP(2,[1]作成!$H$1213:$K$1267,4,FALSE))," ",VLOOKUP(2,[1]作成!$H$1213:$K$1267,4,FALSE))</f>
        <v xml:space="preserve"> </v>
      </c>
      <c r="E94" s="128" t="str">
        <f>IF(ISERROR(VLOOKUP(3,[1]作成!$H$1213:$K$1267,3,FALSE))," ",VLOOKUP(3,[1]作成!$H$1213:$K$1267,3,FALSE))</f>
        <v xml:space="preserve"> </v>
      </c>
      <c r="F94" s="129"/>
      <c r="G94" s="3"/>
      <c r="H94" s="4"/>
      <c r="I94" s="5"/>
      <c r="J94" s="3"/>
      <c r="K94" s="4"/>
      <c r="L94" s="5"/>
      <c r="M94" s="3"/>
      <c r="N94" s="4"/>
      <c r="O94" s="5"/>
      <c r="P94" s="15" t="str">
        <f>IF([1]計算!U28=0," ",[1]計算!U28)</f>
        <v xml:space="preserve"> </v>
      </c>
      <c r="Q94" s="7" t="s">
        <v>21</v>
      </c>
    </row>
    <row r="95" spans="1:19" ht="17.25" hidden="1" customHeight="1" x14ac:dyDescent="0.4">
      <c r="A95" s="117"/>
      <c r="B95" s="165"/>
      <c r="C95" s="123"/>
      <c r="D95" s="126"/>
      <c r="E95" s="132" t="str">
        <f>IF(ISERROR(VLOOKUP(4,[1]作成!$H$1213:$K$1267,3,FALSE))," ",VLOOKUP(4,[1]作成!$H$1213:$K$1267,3,FALSE))</f>
        <v xml:space="preserve"> </v>
      </c>
      <c r="F95" s="133"/>
      <c r="G95" s="8"/>
      <c r="H95" s="9"/>
      <c r="I95" s="10"/>
      <c r="J95" s="8"/>
      <c r="K95" s="9"/>
      <c r="L95" s="10"/>
      <c r="M95" s="8"/>
      <c r="N95" s="9"/>
      <c r="O95" s="10"/>
      <c r="P95" s="15" t="str">
        <f>IF([1]計算!X28=0," ",[1]計算!X28)</f>
        <v xml:space="preserve"> </v>
      </c>
      <c r="Q95" s="11" t="s">
        <v>23</v>
      </c>
    </row>
    <row r="96" spans="1:19" ht="17.25" hidden="1" customHeight="1" x14ac:dyDescent="0.4">
      <c r="A96" s="117"/>
      <c r="B96" s="165"/>
      <c r="C96" s="123"/>
      <c r="D96" s="126"/>
      <c r="E96" s="132" t="str">
        <f>IF(ISERROR(VLOOKUP(5,[1]作成!$H$1213:$K$1267,3,FALSE))," ",VLOOKUP(5,[1]作成!$H$1213:$K$1267,3,FALSE))</f>
        <v xml:space="preserve"> </v>
      </c>
      <c r="F96" s="133"/>
      <c r="G96" s="8"/>
      <c r="H96" s="9"/>
      <c r="I96" s="10"/>
      <c r="J96" s="8"/>
      <c r="K96" s="9"/>
      <c r="L96" s="10"/>
      <c r="M96" s="8"/>
      <c r="N96" s="9"/>
      <c r="O96" s="10"/>
      <c r="P96" s="15" t="str">
        <f>IF([1]計算!Z28=0," ",[1]計算!Z28)</f>
        <v xml:space="preserve"> </v>
      </c>
      <c r="Q96" s="11" t="s">
        <v>23</v>
      </c>
    </row>
    <row r="97" spans="1:19" ht="17.25" hidden="1" customHeight="1" x14ac:dyDescent="0.4">
      <c r="A97" s="118"/>
      <c r="B97" s="165"/>
      <c r="C97" s="124"/>
      <c r="D97" s="127"/>
      <c r="E97" s="16" t="str">
        <f>IF(ISERROR(VLOOKUP(6,[1]作成!$H$1213:$K$1267,3,FALSE))," ",VLOOKUP(6,[1]作成!$H$1213:$K$1267,3,FALSE))</f>
        <v xml:space="preserve"> </v>
      </c>
      <c r="F97" s="17" t="str">
        <f>IF(ISERROR(VLOOKUP(7,[1]作成!$H$1213:$K$1267,3,FALSE))," ",VLOOKUP(7,[1]作成!$H$1213:$K$1267,3,FALSE))</f>
        <v xml:space="preserve"> </v>
      </c>
      <c r="G97" s="18"/>
      <c r="H97" s="19"/>
      <c r="I97" s="21"/>
      <c r="J97" s="18"/>
      <c r="K97" s="19"/>
      <c r="L97" s="21"/>
      <c r="M97" s="18"/>
      <c r="N97" s="19"/>
      <c r="O97" s="21"/>
      <c r="P97" s="134" t="str">
        <f>IF([1]人数!I34=0," ",[1]人数!I34)</f>
        <v xml:space="preserve"> </v>
      </c>
      <c r="Q97" s="135"/>
    </row>
    <row r="98" spans="1:19" ht="17.25" hidden="1" customHeight="1" x14ac:dyDescent="0.4">
      <c r="A98" s="116" t="str">
        <f>IF([1]人数!$F35=0," ",[1]人数!$F35)</f>
        <v xml:space="preserve"> </v>
      </c>
      <c r="B98" s="165" t="s">
        <v>48</v>
      </c>
      <c r="C98" s="122" t="str">
        <f>IF(ISERROR(VLOOKUP(1,[1]作成!$H$1268:$K$1322,3,FALSE))," ",VLOOKUP(1,[1]作成!$H$1268:$K$1322,3,FALSE))</f>
        <v xml:space="preserve"> </v>
      </c>
      <c r="D98" s="125" t="str">
        <f>IF(ISERROR(VLOOKUP(2,[1]作成!$H$1268:$K$1322,4,FALSE))," ",VLOOKUP(2,[1]作成!$H$1268:$K$1322,4,FALSE))</f>
        <v xml:space="preserve"> </v>
      </c>
      <c r="E98" s="128" t="str">
        <f>IF(ISERROR(VLOOKUP(3,[1]作成!$H$1268:$K$1322,3,FALSE))," ",VLOOKUP(3,[1]作成!$H$1268:$K$1322,3,FALSE))</f>
        <v xml:space="preserve"> </v>
      </c>
      <c r="F98" s="129"/>
      <c r="G98" s="3"/>
      <c r="H98" s="4"/>
      <c r="I98" s="5"/>
      <c r="J98" s="3"/>
      <c r="K98" s="4"/>
      <c r="L98" s="5"/>
      <c r="M98" s="3"/>
      <c r="N98" s="4"/>
      <c r="O98" s="5"/>
      <c r="P98" s="15" t="str">
        <f>IF([1]計算!U29=0," ",[1]計算!U29)</f>
        <v xml:space="preserve"> </v>
      </c>
      <c r="Q98" s="7" t="s">
        <v>21</v>
      </c>
    </row>
    <row r="99" spans="1:19" ht="17.25" hidden="1" customHeight="1" x14ac:dyDescent="0.4">
      <c r="A99" s="117"/>
      <c r="B99" s="165"/>
      <c r="C99" s="123"/>
      <c r="D99" s="126"/>
      <c r="E99" s="132" t="str">
        <f>IF(ISERROR(VLOOKUP(4,[1]作成!$H$1268:$K$1322,3,FALSE))," ",VLOOKUP(4,[1]作成!$H$1268:$K$1322,3,FALSE))</f>
        <v xml:space="preserve"> </v>
      </c>
      <c r="F99" s="133"/>
      <c r="G99" s="8"/>
      <c r="H99" s="9"/>
      <c r="I99" s="10"/>
      <c r="J99" s="8"/>
      <c r="K99" s="9"/>
      <c r="L99" s="10"/>
      <c r="M99" s="8"/>
      <c r="N99" s="9"/>
      <c r="O99" s="10"/>
      <c r="P99" s="15" t="str">
        <f>IF([1]計算!X29=0," ",[1]計算!X29)</f>
        <v xml:space="preserve"> </v>
      </c>
      <c r="Q99" s="11" t="s">
        <v>23</v>
      </c>
    </row>
    <row r="100" spans="1:19" ht="17.25" hidden="1" customHeight="1" x14ac:dyDescent="0.4">
      <c r="A100" s="117"/>
      <c r="B100" s="165"/>
      <c r="C100" s="123"/>
      <c r="D100" s="126"/>
      <c r="E100" s="132" t="str">
        <f>IF(ISERROR(VLOOKUP(5,[1]作成!$H$1268:$K$1322,3,FALSE))," ",VLOOKUP(5,[1]作成!$H$1268:$K$1322,3,FALSE))</f>
        <v xml:space="preserve"> </v>
      </c>
      <c r="F100" s="133"/>
      <c r="G100" s="8"/>
      <c r="H100" s="9"/>
      <c r="I100" s="10"/>
      <c r="J100" s="8"/>
      <c r="K100" s="9"/>
      <c r="L100" s="10"/>
      <c r="M100" s="8"/>
      <c r="N100" s="9"/>
      <c r="O100" s="10"/>
      <c r="P100" s="15" t="str">
        <f>IF([1]計算!Z29=0," ",[1]計算!Z29)</f>
        <v xml:space="preserve"> </v>
      </c>
      <c r="Q100" s="11" t="s">
        <v>23</v>
      </c>
    </row>
    <row r="101" spans="1:19" ht="17.25" hidden="1" customHeight="1" x14ac:dyDescent="0.4">
      <c r="A101" s="118"/>
      <c r="B101" s="165"/>
      <c r="C101" s="124"/>
      <c r="D101" s="127"/>
      <c r="E101" s="16" t="str">
        <f>IF(ISERROR(VLOOKUP(6,[1]作成!$H$1268:$K$1322,3,FALSE))," ",VLOOKUP(6,[1]作成!$H$1268:$K$1322,3,FALSE))</f>
        <v xml:space="preserve"> </v>
      </c>
      <c r="F101" s="17" t="str">
        <f>IF(ISERROR(VLOOKUP(7,[1]作成!$H$1268:$K$1322,3,FALSE))," ",VLOOKUP(7,[1]作成!$H$1268:$K$1322,3,FALSE))</f>
        <v xml:space="preserve"> </v>
      </c>
      <c r="G101" s="18"/>
      <c r="H101" s="19"/>
      <c r="I101" s="21"/>
      <c r="J101" s="18"/>
      <c r="K101" s="19"/>
      <c r="L101" s="21"/>
      <c r="M101" s="18"/>
      <c r="N101" s="19"/>
      <c r="O101" s="21"/>
      <c r="P101" s="166" t="str">
        <f>IF([1]人数!I35=0," ",[1]人数!I35)</f>
        <v xml:space="preserve"> </v>
      </c>
      <c r="Q101" s="166"/>
    </row>
    <row r="102" spans="1:19" ht="17.25" hidden="1" customHeight="1" x14ac:dyDescent="0.4">
      <c r="A102" s="116" t="str">
        <f>IF([1]人数!$F36=0," ",[1]人数!$F36)</f>
        <v xml:space="preserve"> </v>
      </c>
      <c r="B102" s="119" t="s">
        <v>64</v>
      </c>
      <c r="C102" s="122" t="str">
        <f>IF(ISERROR(VLOOKUP(1,[1]作成!$H$1323:$K$1377,3,FALSE))," ",VLOOKUP(1,[1]作成!$H$1323:$K$1377,3,FALSE))</f>
        <v xml:space="preserve"> </v>
      </c>
      <c r="D102" s="125" t="str">
        <f>IF(ISERROR(VLOOKUP(2,[1]作成!$H$1323:$K$1377,4,FALSE))," ",VLOOKUP(2,[1]作成!$H$1323:$K$1377,4,FALSE))</f>
        <v xml:space="preserve"> </v>
      </c>
      <c r="E102" s="128" t="str">
        <f>IF(ISERROR(VLOOKUP(3,[1]作成!$H$1323:$K$1377,3,FALSE))," ",VLOOKUP(3,[1]作成!$H$1323:$K$1377,3,FALSE))</f>
        <v xml:space="preserve"> </v>
      </c>
      <c r="F102" s="129"/>
      <c r="G102" s="24"/>
      <c r="H102" s="13"/>
      <c r="I102" s="12"/>
      <c r="J102" s="24"/>
      <c r="K102" s="13"/>
      <c r="L102" s="12"/>
      <c r="M102" s="24"/>
      <c r="N102" s="13"/>
      <c r="O102" s="12"/>
      <c r="P102" s="15" t="str">
        <f>IF([1]計算!U30=0," ",[1]計算!U30)</f>
        <v xml:space="preserve"> </v>
      </c>
      <c r="Q102" s="7" t="s">
        <v>21</v>
      </c>
    </row>
    <row r="103" spans="1:19" ht="17.25" hidden="1" customHeight="1" x14ac:dyDescent="0.4">
      <c r="A103" s="117"/>
      <c r="B103" s="120"/>
      <c r="C103" s="123"/>
      <c r="D103" s="126"/>
      <c r="E103" s="132" t="str">
        <f>IF(ISERROR(VLOOKUP(4,[1]作成!$H$1323:$K$1377,3,FALSE))," ",VLOOKUP(4,[1]作成!$H$1323:$K$1377,3,FALSE))</f>
        <v xml:space="preserve"> </v>
      </c>
      <c r="F103" s="133"/>
      <c r="G103" s="24"/>
      <c r="H103" s="13"/>
      <c r="I103" s="12"/>
      <c r="J103" s="24"/>
      <c r="K103" s="13"/>
      <c r="L103" s="12"/>
      <c r="M103" s="24"/>
      <c r="N103" s="13"/>
      <c r="O103" s="12"/>
      <c r="P103" s="15" t="str">
        <f>IF([1]計算!X30=0," ",[1]計算!X30)</f>
        <v xml:space="preserve"> </v>
      </c>
      <c r="Q103" s="11" t="s">
        <v>23</v>
      </c>
    </row>
    <row r="104" spans="1:19" ht="17.25" hidden="1" customHeight="1" x14ac:dyDescent="0.4">
      <c r="A104" s="117"/>
      <c r="B104" s="120"/>
      <c r="C104" s="123"/>
      <c r="D104" s="126"/>
      <c r="E104" s="132" t="str">
        <f>IF(ISERROR(VLOOKUP(5,[1]作成!$H$1323:$K$1377,3,FALSE))," ",VLOOKUP(5,[1]作成!$H$1323:$K$1377,3,FALSE))</f>
        <v xml:space="preserve"> </v>
      </c>
      <c r="F104" s="133"/>
      <c r="G104" s="24"/>
      <c r="H104" s="13"/>
      <c r="I104" s="12"/>
      <c r="J104" s="24"/>
      <c r="K104" s="13"/>
      <c r="L104" s="12"/>
      <c r="M104" s="24"/>
      <c r="N104" s="13"/>
      <c r="O104" s="12"/>
      <c r="P104" s="15" t="str">
        <f>IF([1]計算!Z30=0," ",[1]計算!Z30)</f>
        <v xml:space="preserve"> </v>
      </c>
      <c r="Q104" s="11" t="s">
        <v>23</v>
      </c>
    </row>
    <row r="105" spans="1:19" ht="17.25" hidden="1" customHeight="1" x14ac:dyDescent="0.4">
      <c r="A105" s="118"/>
      <c r="B105" s="121"/>
      <c r="C105" s="124"/>
      <c r="D105" s="127"/>
      <c r="E105" s="16" t="str">
        <f>IF(ISERROR(VLOOKUP(6,[1]作成!$H$1323:$K$1377,3,FALSE))," ",VLOOKUP(6,[1]作成!$H$1323:$K$1377,3,FALSE))</f>
        <v xml:space="preserve"> </v>
      </c>
      <c r="F105" s="17" t="str">
        <f>IF(ISERROR(VLOOKUP(7,[1]作成!$H$1323:$K$1377,3,FALSE))," ",VLOOKUP(7,[1]作成!$H$1323:$K$1377,3,FALSE))</f>
        <v xml:space="preserve"> </v>
      </c>
      <c r="G105" s="25"/>
      <c r="H105" s="20"/>
      <c r="I105" s="22"/>
      <c r="J105" s="25"/>
      <c r="K105" s="20"/>
      <c r="L105" s="22"/>
      <c r="M105" s="25"/>
      <c r="N105" s="20"/>
      <c r="O105" s="22"/>
      <c r="P105" s="166" t="str">
        <f>IF([1]人数!I36=0," ",[1]人数!I36)</f>
        <v xml:space="preserve"> </v>
      </c>
      <c r="Q105" s="166"/>
    </row>
    <row r="106" spans="1:19" ht="17.25" hidden="1" customHeight="1" x14ac:dyDescent="0.4">
      <c r="A106" s="116" t="str">
        <f>IF([1]人数!$F37=0," ",[1]人数!$F37)</f>
        <v xml:space="preserve"> </v>
      </c>
      <c r="B106" s="119" t="s">
        <v>20</v>
      </c>
      <c r="C106" s="122" t="str">
        <f>IF(ISERROR(VLOOKUP(1,[1]作成!$H$1378:$K$1432,3,FALSE))," ",VLOOKUP(1,[1]作成!$H$1378:$K$1432,3,FALSE))</f>
        <v xml:space="preserve"> </v>
      </c>
      <c r="D106" s="125" t="str">
        <f>IF(ISERROR(VLOOKUP(2,[1]作成!$H$1378:$K$1432,4,FALSE))," ",VLOOKUP(2,[1]作成!$H$1378:$K$1432,4,FALSE))</f>
        <v xml:space="preserve"> </v>
      </c>
      <c r="E106" s="128" t="str">
        <f>IF(ISERROR(VLOOKUP(3,[1]作成!$H$1378:$K$1432,3,FALSE))," ",VLOOKUP(3,[1]作成!$H$1378:$K$1432,3,FALSE))</f>
        <v xml:space="preserve"> </v>
      </c>
      <c r="F106" s="129"/>
      <c r="G106" s="26"/>
      <c r="H106" s="27"/>
      <c r="I106" s="23"/>
      <c r="J106" s="26"/>
      <c r="K106" s="27"/>
      <c r="L106" s="23"/>
      <c r="M106" s="26"/>
      <c r="N106" s="27"/>
      <c r="O106" s="23"/>
      <c r="P106" s="15" t="str">
        <f>IF([1]計算!U31=0," ",[1]計算!U31)</f>
        <v xml:space="preserve"> </v>
      </c>
      <c r="Q106" s="7" t="s">
        <v>21</v>
      </c>
    </row>
    <row r="107" spans="1:19" ht="17.25" hidden="1" customHeight="1" x14ac:dyDescent="0.4">
      <c r="A107" s="117"/>
      <c r="B107" s="120"/>
      <c r="C107" s="123"/>
      <c r="D107" s="126"/>
      <c r="E107" s="132" t="str">
        <f>IF(ISERROR(VLOOKUP(4,[1]作成!$H$1378:$K$1432,3,FALSE))," ",VLOOKUP(4,[1]作成!$H$1378:$K$1432,3,FALSE))</f>
        <v xml:space="preserve"> </v>
      </c>
      <c r="F107" s="133"/>
      <c r="G107" s="24"/>
      <c r="H107" s="13"/>
      <c r="I107" s="12"/>
      <c r="J107" s="24"/>
      <c r="K107" s="13"/>
      <c r="L107" s="12"/>
      <c r="M107" s="24"/>
      <c r="N107" s="13"/>
      <c r="O107" s="12"/>
      <c r="P107" s="15" t="str">
        <f>IF([1]計算!X31=0," ",[1]計算!X31)</f>
        <v xml:space="preserve"> </v>
      </c>
      <c r="Q107" s="11" t="s">
        <v>23</v>
      </c>
    </row>
    <row r="108" spans="1:19" ht="17.25" hidden="1" customHeight="1" x14ac:dyDescent="0.4">
      <c r="A108" s="117"/>
      <c r="B108" s="120"/>
      <c r="C108" s="123"/>
      <c r="D108" s="126"/>
      <c r="E108" s="132" t="str">
        <f>IF(ISERROR(VLOOKUP(5,[1]作成!$H$1378:$K$1432,3,FALSE))," ",VLOOKUP(5,[1]作成!$H$1378:$K$1432,3,FALSE))</f>
        <v xml:space="preserve"> </v>
      </c>
      <c r="F108" s="133"/>
      <c r="G108" s="24"/>
      <c r="H108" s="13"/>
      <c r="I108" s="12"/>
      <c r="J108" s="24"/>
      <c r="K108" s="13"/>
      <c r="L108" s="12"/>
      <c r="M108" s="24"/>
      <c r="N108" s="13"/>
      <c r="O108" s="12"/>
      <c r="P108" s="15" t="str">
        <f>IF([1]計算!Z31=0," ",[1]計算!Z31)</f>
        <v xml:space="preserve"> </v>
      </c>
      <c r="Q108" s="11" t="s">
        <v>23</v>
      </c>
    </row>
    <row r="109" spans="1:19" ht="17.25" hidden="1" customHeight="1" x14ac:dyDescent="0.4">
      <c r="A109" s="118"/>
      <c r="B109" s="121"/>
      <c r="C109" s="124"/>
      <c r="D109" s="127"/>
      <c r="E109" s="16" t="str">
        <f>IF(ISERROR(VLOOKUP(6,[1]作成!$H$1378:$K$1432,3,FALSE))," ",VLOOKUP(6,[1]作成!$H$1378:$K$1432,3,FALSE))</f>
        <v xml:space="preserve"> </v>
      </c>
      <c r="F109" s="17" t="str">
        <f>IF(ISERROR(VLOOKUP(7,[1]作成!$H$1378:$K$1432,3,FALSE))," ",VLOOKUP(7,[1]作成!$H$1378:$K$1432,3,FALSE))</f>
        <v xml:space="preserve"> </v>
      </c>
      <c r="G109" s="25"/>
      <c r="H109" s="20"/>
      <c r="I109" s="22"/>
      <c r="J109" s="25"/>
      <c r="K109" s="20"/>
      <c r="L109" s="22"/>
      <c r="M109" s="25"/>
      <c r="N109" s="20"/>
      <c r="O109" s="22"/>
      <c r="P109" s="166" t="str">
        <f>IF([1]人数!I37=0," ",[1]人数!I37)</f>
        <v xml:space="preserve"> </v>
      </c>
      <c r="Q109" s="166"/>
    </row>
    <row r="110" spans="1:19" ht="15.95" customHeight="1" x14ac:dyDescent="0.4">
      <c r="A110" s="71"/>
      <c r="B110" s="73" t="s">
        <v>157</v>
      </c>
      <c r="C110" s="6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 t="s">
        <v>2</v>
      </c>
      <c r="S110" s="30"/>
    </row>
    <row r="111" spans="1:19" ht="15.95" customHeight="1" x14ac:dyDescent="0.4">
      <c r="A111" s="71"/>
      <c r="B111" s="73" t="s">
        <v>158</v>
      </c>
      <c r="C111" s="68"/>
      <c r="D111" s="38"/>
      <c r="E111" s="38"/>
      <c r="F111" s="38"/>
      <c r="G111" s="38"/>
      <c r="H111" s="38"/>
      <c r="I111" s="38"/>
      <c r="J111" s="38"/>
      <c r="K111" s="38"/>
      <c r="L111" s="37" t="s">
        <v>159</v>
      </c>
      <c r="M111" s="37"/>
      <c r="N111" s="37"/>
      <c r="O111" s="38"/>
      <c r="P111" s="38"/>
      <c r="Q111" s="38"/>
      <c r="R111" s="38" t="s">
        <v>2</v>
      </c>
      <c r="S111" s="30"/>
    </row>
    <row r="112" spans="1:19" ht="15.95" customHeight="1" x14ac:dyDescent="0.4">
      <c r="A112" s="71"/>
      <c r="B112" s="73" t="s">
        <v>160</v>
      </c>
      <c r="C112" s="6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 t="s">
        <v>2</v>
      </c>
      <c r="S112" s="30"/>
    </row>
    <row r="113" spans="1:19" ht="15.95" customHeight="1" x14ac:dyDescent="0.4">
      <c r="A113" s="71"/>
      <c r="B113" s="38"/>
      <c r="C113" s="6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 t="s">
        <v>2</v>
      </c>
      <c r="S113" s="30"/>
    </row>
    <row r="114" spans="1:19" ht="15.95" customHeight="1" x14ac:dyDescent="0.4">
      <c r="A114" s="71"/>
      <c r="B114" s="38"/>
      <c r="C114" s="6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 t="s">
        <v>2</v>
      </c>
      <c r="S114" s="30"/>
    </row>
    <row r="115" spans="1:19" ht="15.95" customHeight="1" x14ac:dyDescent="0.4">
      <c r="A115" s="71"/>
      <c r="B115" s="38"/>
      <c r="C115" s="6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 t="s">
        <v>2</v>
      </c>
      <c r="S115" s="30"/>
    </row>
    <row r="116" spans="1:19" ht="15.95" hidden="1" customHeight="1" x14ac:dyDescent="0.4">
      <c r="A116" s="2"/>
      <c r="B116" s="2"/>
      <c r="C116" s="28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8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8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8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8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8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8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8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8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8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8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8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8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8"/>
      <c r="D131" s="2"/>
      <c r="E131" s="2"/>
      <c r="F131" s="2"/>
      <c r="P131" s="2"/>
      <c r="Q131" s="2"/>
    </row>
    <row r="132" spans="1:19" x14ac:dyDescent="0.4">
      <c r="A132" s="70"/>
      <c r="B132" s="30"/>
      <c r="C132" s="69"/>
      <c r="D132" s="30"/>
      <c r="E132" s="30"/>
      <c r="F132" s="30"/>
      <c r="G132" s="38"/>
      <c r="H132" s="38"/>
      <c r="I132" s="38"/>
      <c r="J132" s="38"/>
      <c r="K132" s="38"/>
      <c r="L132" s="38"/>
      <c r="M132" s="38"/>
      <c r="N132" s="38"/>
      <c r="O132" s="38"/>
      <c r="P132" s="30"/>
      <c r="Q132" s="30"/>
      <c r="R132" s="38"/>
      <c r="S132" s="30"/>
    </row>
    <row r="133" spans="1:19" x14ac:dyDescent="0.4">
      <c r="A133" s="70"/>
      <c r="B133" s="30"/>
      <c r="C133" s="69"/>
      <c r="D133" s="30"/>
      <c r="E133" s="30"/>
      <c r="F133" s="30"/>
      <c r="G133" s="38"/>
      <c r="H133" s="38"/>
      <c r="I133" s="38"/>
      <c r="J133" s="38"/>
      <c r="K133" s="38"/>
      <c r="L133" s="38"/>
      <c r="M133" s="38"/>
      <c r="N133" s="38"/>
      <c r="O133" s="38"/>
      <c r="P133" s="30"/>
      <c r="Q133" s="30"/>
      <c r="R133" s="38"/>
      <c r="S133" s="30"/>
    </row>
  </sheetData>
  <sheetProtection autoFilter="0"/>
  <autoFilter ref="R1:R131" xr:uid="{00000000-0009-0000-0000-000001000000}">
    <filterColumn colId="0">
      <customFilters>
        <customFilter operator="notEqual" val=" "/>
      </customFilters>
    </filterColumn>
  </autoFilter>
  <mergeCells count="225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70866141732283472" right="0.31496062992125984" top="0.55118110236220474" bottom="0.35433070866141736" header="0.31496062992125984" footer="0.31496062992125984"/>
  <pageSetup paperSize="9" scale="47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E43C70"/>
  </sheetPr>
  <dimension ref="A1:S133"/>
  <sheetViews>
    <sheetView view="pageBreakPreview" topLeftCell="A61" zoomScale="60" zoomScaleNormal="100" workbookViewId="0">
      <selection activeCell="G111" sqref="G111:G112"/>
    </sheetView>
  </sheetViews>
  <sheetFormatPr defaultColWidth="0" defaultRowHeight="13.5" customHeight="1" zeroHeight="1" x14ac:dyDescent="0.4"/>
  <cols>
    <col min="1" max="1" width="5.75" style="1" customWidth="1"/>
    <col min="2" max="2" width="3" style="1" customWidth="1"/>
    <col min="3" max="3" width="17.75" style="29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0.25" customHeight="1" x14ac:dyDescent="0.4">
      <c r="A1" s="70"/>
      <c r="B1" s="31"/>
      <c r="C1" s="32"/>
      <c r="D1" s="33"/>
      <c r="E1" s="34">
        <f>[1]作成!B1</f>
        <v>4</v>
      </c>
      <c r="F1" s="35" t="s">
        <v>0</v>
      </c>
      <c r="G1" s="36"/>
      <c r="H1" s="36"/>
      <c r="I1" s="37"/>
      <c r="J1" s="38"/>
      <c r="K1" s="38"/>
      <c r="L1" s="38"/>
      <c r="M1" s="38"/>
      <c r="N1" s="38"/>
      <c r="O1" s="39"/>
      <c r="P1" s="40" t="s">
        <v>162</v>
      </c>
      <c r="Q1" s="41"/>
      <c r="R1" s="38" t="s">
        <v>2</v>
      </c>
      <c r="S1" s="30"/>
    </row>
    <row r="2" spans="1:19" ht="13.5" customHeight="1" x14ac:dyDescent="0.4">
      <c r="A2" s="74" t="s">
        <v>3</v>
      </c>
      <c r="B2" s="74" t="s">
        <v>4</v>
      </c>
      <c r="C2" s="77" t="s">
        <v>5</v>
      </c>
      <c r="D2" s="78"/>
      <c r="E2" s="78"/>
      <c r="F2" s="79"/>
      <c r="G2" s="83" t="s">
        <v>6</v>
      </c>
      <c r="H2" s="84"/>
      <c r="I2" s="85"/>
      <c r="J2" s="83" t="s">
        <v>7</v>
      </c>
      <c r="K2" s="84"/>
      <c r="L2" s="85"/>
      <c r="M2" s="83" t="s">
        <v>8</v>
      </c>
      <c r="N2" s="84"/>
      <c r="O2" s="85"/>
      <c r="P2" s="89" t="s">
        <v>9</v>
      </c>
      <c r="Q2" s="89"/>
      <c r="R2" s="38" t="s">
        <v>2</v>
      </c>
      <c r="S2" s="30"/>
    </row>
    <row r="3" spans="1:19" ht="13.5" customHeight="1" x14ac:dyDescent="0.4">
      <c r="A3" s="75"/>
      <c r="B3" s="75"/>
      <c r="C3" s="80"/>
      <c r="D3" s="81"/>
      <c r="E3" s="81"/>
      <c r="F3" s="82"/>
      <c r="G3" s="86"/>
      <c r="H3" s="87"/>
      <c r="I3" s="88"/>
      <c r="J3" s="86"/>
      <c r="K3" s="87"/>
      <c r="L3" s="88"/>
      <c r="M3" s="86"/>
      <c r="N3" s="87"/>
      <c r="O3" s="88"/>
      <c r="P3" s="89" t="s">
        <v>11</v>
      </c>
      <c r="Q3" s="89"/>
      <c r="R3" s="38" t="s">
        <v>2</v>
      </c>
      <c r="S3" s="30"/>
    </row>
    <row r="4" spans="1:19" ht="13.5" customHeight="1" x14ac:dyDescent="0.4">
      <c r="A4" s="75"/>
      <c r="B4" s="75"/>
      <c r="C4" s="90" t="s">
        <v>12</v>
      </c>
      <c r="D4" s="92" t="s">
        <v>13</v>
      </c>
      <c r="E4" s="94" t="s">
        <v>14</v>
      </c>
      <c r="F4" s="95"/>
      <c r="G4" s="98" t="s">
        <v>15</v>
      </c>
      <c r="H4" s="99"/>
      <c r="I4" s="100"/>
      <c r="J4" s="104" t="s">
        <v>16</v>
      </c>
      <c r="K4" s="105"/>
      <c r="L4" s="106"/>
      <c r="M4" s="110" t="s">
        <v>17</v>
      </c>
      <c r="N4" s="111"/>
      <c r="O4" s="112"/>
      <c r="P4" s="89" t="s">
        <v>18</v>
      </c>
      <c r="Q4" s="89"/>
      <c r="R4" s="38" t="s">
        <v>2</v>
      </c>
      <c r="S4" s="30"/>
    </row>
    <row r="5" spans="1:19" ht="13.5" customHeight="1" x14ac:dyDescent="0.4">
      <c r="A5" s="76"/>
      <c r="B5" s="76"/>
      <c r="C5" s="91"/>
      <c r="D5" s="93"/>
      <c r="E5" s="96"/>
      <c r="F5" s="97"/>
      <c r="G5" s="101"/>
      <c r="H5" s="102"/>
      <c r="I5" s="103"/>
      <c r="J5" s="107"/>
      <c r="K5" s="108"/>
      <c r="L5" s="109"/>
      <c r="M5" s="113"/>
      <c r="N5" s="114"/>
      <c r="O5" s="115"/>
      <c r="P5" s="89" t="s">
        <v>19</v>
      </c>
      <c r="Q5" s="89"/>
      <c r="R5" s="38" t="s">
        <v>2</v>
      </c>
      <c r="S5" s="30"/>
    </row>
    <row r="6" spans="1:19" ht="17.25" hidden="1" customHeight="1" x14ac:dyDescent="0.4">
      <c r="A6" s="116" t="str">
        <f>IF([1]人数!$F12=0," ",[1]人数!$F12)</f>
        <v xml:space="preserve"> </v>
      </c>
      <c r="B6" s="119" t="s">
        <v>20</v>
      </c>
      <c r="C6" s="122" t="str">
        <f>IF(ISERROR(VLOOKUP(1,[1]作成!$H$3:$K$57,3,FALSE))," ",VLOOKUP(1,[1]作成!$H$3:$K$57,3,FALSE))</f>
        <v xml:space="preserve"> </v>
      </c>
      <c r="D6" s="125" t="str">
        <f>IF(ISERROR(VLOOKUP(2,[1]作成!$H$3:$K$57,4,FALSE))," ",VLOOKUP(2,[1]作成!$H$3:$K$57,4,FALSE))</f>
        <v xml:space="preserve"> </v>
      </c>
      <c r="E6" s="128" t="str">
        <f>IF(ISERROR(VLOOKUP(3,[1]作成!$H$3:$K$57,3,FALSE))," ",VLOOKUP(3,[1]作成!$H$3:$K$57,3,FALSE))</f>
        <v xml:space="preserve"> </v>
      </c>
      <c r="F6" s="129"/>
      <c r="G6" s="3"/>
      <c r="H6" s="4"/>
      <c r="I6" s="5"/>
      <c r="J6" s="3"/>
      <c r="K6" s="4"/>
      <c r="L6" s="5"/>
      <c r="M6" s="4"/>
      <c r="N6" s="4"/>
      <c r="O6" s="4"/>
      <c r="P6" s="15" t="str">
        <f>IF([1]計算!U6=0," ",[1]計算!U6)</f>
        <v xml:space="preserve"> </v>
      </c>
      <c r="Q6" s="7" t="s">
        <v>21</v>
      </c>
      <c r="S6" s="130" t="s">
        <v>22</v>
      </c>
    </row>
    <row r="7" spans="1:19" ht="17.25" hidden="1" customHeight="1" x14ac:dyDescent="0.4">
      <c r="A7" s="117"/>
      <c r="B7" s="120"/>
      <c r="C7" s="123"/>
      <c r="D7" s="126"/>
      <c r="E7" s="132" t="str">
        <f>IF(ISERROR(VLOOKUP(4,[1]作成!$H$3:$K$57,3,FALSE))," ",VLOOKUP(4,[1]作成!$H$3:$K$57,3,FALSE))</f>
        <v xml:space="preserve"> </v>
      </c>
      <c r="F7" s="133"/>
      <c r="G7" s="8"/>
      <c r="H7" s="9"/>
      <c r="I7" s="10"/>
      <c r="J7" s="8"/>
      <c r="K7" s="9"/>
      <c r="L7" s="10"/>
      <c r="M7" s="9"/>
      <c r="N7" s="9"/>
      <c r="O7" s="9"/>
      <c r="P7" s="15" t="str">
        <f>IF([1]計算!X6=0," ",[1]計算!X6)</f>
        <v xml:space="preserve"> </v>
      </c>
      <c r="Q7" s="11" t="s">
        <v>23</v>
      </c>
      <c r="S7" s="130"/>
    </row>
    <row r="8" spans="1:19" ht="17.25" hidden="1" customHeight="1" x14ac:dyDescent="0.4">
      <c r="A8" s="117"/>
      <c r="B8" s="120"/>
      <c r="C8" s="123"/>
      <c r="D8" s="126"/>
      <c r="E8" s="132" t="str">
        <f>IF(ISERROR(VLOOKUP(5,[1]作成!$H$3:$K$57,3,FALSE))," ",VLOOKUP(5,[1]作成!$H$3:$K$57,3,FALSE))</f>
        <v xml:space="preserve"> </v>
      </c>
      <c r="F8" s="133"/>
      <c r="G8" s="8"/>
      <c r="H8" s="9"/>
      <c r="I8" s="10"/>
      <c r="J8" s="8"/>
      <c r="K8" s="9"/>
      <c r="L8" s="12"/>
      <c r="M8" s="9"/>
      <c r="N8" s="9"/>
      <c r="O8" s="13"/>
      <c r="P8" s="15" t="str">
        <f>IF([1]計算!Z6=0," ",[1]計算!Z6)</f>
        <v xml:space="preserve"> </v>
      </c>
      <c r="Q8" s="11" t="s">
        <v>23</v>
      </c>
      <c r="S8" s="130"/>
    </row>
    <row r="9" spans="1:19" ht="17.25" hidden="1" customHeight="1" x14ac:dyDescent="0.4">
      <c r="A9" s="118"/>
      <c r="B9" s="121"/>
      <c r="C9" s="124"/>
      <c r="D9" s="127"/>
      <c r="E9" s="14" t="str">
        <f>IF(ISERROR(VLOOKUP(6,[1]作成!$H$3:$K$57,3,FALSE))," ",VLOOKUP(6,[1]作成!$H$3:$K$57,3,FALSE))</f>
        <v xml:space="preserve"> </v>
      </c>
      <c r="F9" s="14" t="str">
        <f>IF(ISERROR(VLOOKUP(7,[1]作成!$H$3:$K$57,3,FALSE))," ",VLOOKUP(7,[1]作成!$H$3:$K$57,3,FALSE))</f>
        <v xml:space="preserve"> </v>
      </c>
      <c r="G9" s="8"/>
      <c r="H9" s="9"/>
      <c r="I9" s="12"/>
      <c r="J9" s="8"/>
      <c r="K9" s="9"/>
      <c r="L9" s="12"/>
      <c r="M9" s="9"/>
      <c r="N9" s="9"/>
      <c r="O9" s="13"/>
      <c r="P9" s="134" t="str">
        <f>IF([1]人数!I12=0," ",[1]人数!I12)</f>
        <v xml:space="preserve"> </v>
      </c>
      <c r="Q9" s="135"/>
      <c r="S9" s="130"/>
    </row>
    <row r="10" spans="1:19" ht="15" customHeight="1" x14ac:dyDescent="0.4">
      <c r="A10" s="136">
        <v>7</v>
      </c>
      <c r="B10" s="141" t="s">
        <v>24</v>
      </c>
      <c r="C10" s="154" t="str">
        <f>IF(ISERROR(VLOOKUP(1,[1]作成!$H$58:$K$112,3,FALSE))," ",VLOOKUP(1,[1]作成!$H$58:$K$112,3,FALSE))</f>
        <v xml:space="preserve"> </v>
      </c>
      <c r="D10" s="157" t="str">
        <f>IF(ISERROR(VLOOKUP(2,[1]作成!$H$58:$K$112,4,FALSE))," ",VLOOKUP(2,[1]作成!$H$58:$K$112,4,FALSE))</f>
        <v xml:space="preserve"> </v>
      </c>
      <c r="E10" s="160" t="str">
        <f>IF(ISERROR(VLOOKUP(3,[1]作成!$H$58:$K$112,3,FALSE))," ",VLOOKUP(3,[1]作成!$H$58:$K$112,3,FALSE))</f>
        <v xml:space="preserve"> </v>
      </c>
      <c r="F10" s="160"/>
      <c r="G10" s="42"/>
      <c r="H10" s="42"/>
      <c r="I10" s="42"/>
      <c r="J10" s="42"/>
      <c r="K10" s="42"/>
      <c r="L10" s="42"/>
      <c r="M10" s="42"/>
      <c r="N10" s="42"/>
      <c r="O10" s="42"/>
      <c r="P10" s="43" t="str">
        <f>IF([1]計算!U7=0," ",[1]計算!U7)</f>
        <v xml:space="preserve"> </v>
      </c>
      <c r="Q10" s="44" t="s">
        <v>21</v>
      </c>
      <c r="R10" s="38" t="s">
        <v>2</v>
      </c>
      <c r="S10" s="131"/>
    </row>
    <row r="11" spans="1:19" ht="15" customHeight="1" x14ac:dyDescent="0.4">
      <c r="A11" s="137"/>
      <c r="B11" s="141"/>
      <c r="C11" s="155"/>
      <c r="D11" s="158"/>
      <c r="E11" s="161" t="str">
        <f>IF(ISERROR(VLOOKUP(4,[1]作成!$H$58:$K$112,3,FALSE))," ",VLOOKUP(4,[1]作成!$H$58:$K$112,3,FALSE))</f>
        <v xml:space="preserve"> </v>
      </c>
      <c r="F11" s="161"/>
      <c r="G11" s="45"/>
      <c r="H11" s="45"/>
      <c r="I11" s="46"/>
      <c r="J11" s="45"/>
      <c r="K11" s="45"/>
      <c r="L11" s="45"/>
      <c r="M11" s="45"/>
      <c r="N11" s="45"/>
      <c r="O11" s="45"/>
      <c r="P11" s="47" t="str">
        <f>IF([1]計算!X7=0," ",[1]計算!X7)</f>
        <v xml:space="preserve"> </v>
      </c>
      <c r="Q11" s="48" t="s">
        <v>23</v>
      </c>
      <c r="R11" s="38" t="s">
        <v>2</v>
      </c>
      <c r="S11" s="131"/>
    </row>
    <row r="12" spans="1:19" ht="15" customHeight="1" x14ac:dyDescent="0.4">
      <c r="A12" s="137"/>
      <c r="B12" s="141"/>
      <c r="C12" s="155"/>
      <c r="D12" s="158"/>
      <c r="E12" s="161" t="str">
        <f>IF(ISERROR(VLOOKUP(5,[1]作成!$H$58:$K$112,3,FALSE))," ",VLOOKUP(5,[1]作成!$H$58:$K$112,3,FALSE))</f>
        <v xml:space="preserve"> </v>
      </c>
      <c r="F12" s="161"/>
      <c r="G12" s="45"/>
      <c r="H12" s="45"/>
      <c r="I12" s="46"/>
      <c r="J12" s="45"/>
      <c r="K12" s="45"/>
      <c r="L12" s="45"/>
      <c r="M12" s="45"/>
      <c r="N12" s="45"/>
      <c r="O12" s="46"/>
      <c r="P12" s="47" t="str">
        <f>IF([1]計算!Z7=0," ",[1]計算!Z7)</f>
        <v xml:space="preserve"> </v>
      </c>
      <c r="Q12" s="48" t="s">
        <v>23</v>
      </c>
      <c r="R12" s="38" t="s">
        <v>2</v>
      </c>
      <c r="S12" s="131"/>
    </row>
    <row r="13" spans="1:19" ht="15" customHeight="1" x14ac:dyDescent="0.4">
      <c r="A13" s="138"/>
      <c r="B13" s="141"/>
      <c r="C13" s="156"/>
      <c r="D13" s="159"/>
      <c r="E13" s="49" t="str">
        <f>IF(ISERROR(VLOOKUP(6,[1]作成!$H$58:$K$112,3,FALSE))," ",VLOOKUP(6,[1]作成!$H$58:$K$112,3,FALSE))</f>
        <v xml:space="preserve"> </v>
      </c>
      <c r="F13" s="49" t="str">
        <f>IF(ISERROR(VLOOKUP(7,[1]作成!$H$58:$K$112,3,FALSE))," ",VLOOKUP(7,[1]作成!$H$58:$K$112,3,FALSE))</f>
        <v xml:space="preserve"> </v>
      </c>
      <c r="G13" s="50"/>
      <c r="H13" s="50"/>
      <c r="I13" s="51"/>
      <c r="J13" s="50"/>
      <c r="K13" s="50"/>
      <c r="L13" s="50"/>
      <c r="M13" s="50"/>
      <c r="N13" s="50"/>
      <c r="O13" s="51"/>
      <c r="P13" s="139" t="str">
        <f>IF([1]人数!I13=0," ",[1]人数!I13)</f>
        <v xml:space="preserve"> </v>
      </c>
      <c r="Q13" s="140"/>
      <c r="R13" s="38" t="s">
        <v>2</v>
      </c>
      <c r="S13" s="131"/>
    </row>
    <row r="14" spans="1:19" ht="21" customHeight="1" x14ac:dyDescent="0.4">
      <c r="A14" s="136">
        <f>IF([1]人数!$F14=0," ",[1]人数!$F14)</f>
        <v>8</v>
      </c>
      <c r="B14" s="141" t="s">
        <v>25</v>
      </c>
      <c r="C14" s="142" t="str">
        <f>IF(ISERROR(VLOOKUP(1,[1]作成!$H$113:$K$167,3,FALSE))," ",VLOOKUP(1,[1]作成!$H$113:$K$167,3,FALSE))</f>
        <v>ごはん</v>
      </c>
      <c r="D14" s="145" t="str">
        <f>IF(ISERROR(VLOOKUP(2,[1]作成!$H$113:$K$167,4,FALSE))," ",VLOOKUP(2,[1]作成!$H$113:$K$167,4,FALSE))</f>
        <v>牛乳</v>
      </c>
      <c r="E14" s="148" t="str">
        <f>IF(ISERROR(VLOOKUP(3,[1]作成!$H$113:$K$167,3,FALSE))," ",VLOOKUP(3,[1]作成!$H$113:$K$167,3,FALSE))</f>
        <v>てづくりハンバーグ</v>
      </c>
      <c r="F14" s="149"/>
      <c r="G14" s="52" t="s">
        <v>26</v>
      </c>
      <c r="H14" s="42" t="s">
        <v>173</v>
      </c>
      <c r="I14" s="53"/>
      <c r="J14" s="52" t="s">
        <v>28</v>
      </c>
      <c r="K14" s="42" t="s">
        <v>29</v>
      </c>
      <c r="L14" s="54" t="s">
        <v>30</v>
      </c>
      <c r="M14" s="42" t="s">
        <v>31</v>
      </c>
      <c r="N14" s="42" t="s">
        <v>32</v>
      </c>
      <c r="O14" s="53"/>
      <c r="P14" s="65">
        <v>721.25919999999974</v>
      </c>
      <c r="Q14" s="56" t="s">
        <v>21</v>
      </c>
      <c r="R14" s="38" t="s">
        <v>2</v>
      </c>
      <c r="S14" s="131"/>
    </row>
    <row r="15" spans="1:19" ht="21" customHeight="1" x14ac:dyDescent="0.4">
      <c r="A15" s="137"/>
      <c r="B15" s="141"/>
      <c r="C15" s="143"/>
      <c r="D15" s="146"/>
      <c r="E15" s="150" t="str">
        <f>IF(ISERROR(VLOOKUP(4,[1]作成!$H$113:$K$167,3,FALSE))," ",VLOOKUP(4,[1]作成!$H$113:$K$167,3,FALSE))</f>
        <v>カラフルサラダ</v>
      </c>
      <c r="F15" s="151"/>
      <c r="G15" s="57" t="s">
        <v>33</v>
      </c>
      <c r="H15" s="45" t="s">
        <v>34</v>
      </c>
      <c r="I15" s="58"/>
      <c r="J15" s="57" t="s">
        <v>35</v>
      </c>
      <c r="K15" s="45" t="s">
        <v>36</v>
      </c>
      <c r="L15" s="59"/>
      <c r="M15" s="45" t="s">
        <v>37</v>
      </c>
      <c r="N15" s="45"/>
      <c r="O15" s="58"/>
      <c r="P15" s="65">
        <v>28.131419999999999</v>
      </c>
      <c r="Q15" s="60" t="s">
        <v>23</v>
      </c>
      <c r="R15" s="38" t="s">
        <v>2</v>
      </c>
      <c r="S15" s="131"/>
    </row>
    <row r="16" spans="1:19" ht="21" customHeight="1" x14ac:dyDescent="0.4">
      <c r="A16" s="137"/>
      <c r="B16" s="141"/>
      <c r="C16" s="143"/>
      <c r="D16" s="146"/>
      <c r="E16" s="150" t="str">
        <f>IF(ISERROR(VLOOKUP(5,[1]作成!$H$113:$K$167,3,FALSE))," ",VLOOKUP(5,[1]作成!$H$113:$K$167,3,FALSE))</f>
        <v>だいこんとあげのみそしる</v>
      </c>
      <c r="F16" s="151"/>
      <c r="G16" s="57" t="s">
        <v>38</v>
      </c>
      <c r="H16" s="45" t="s">
        <v>39</v>
      </c>
      <c r="I16" s="58"/>
      <c r="J16" s="57" t="s">
        <v>40</v>
      </c>
      <c r="K16" s="45" t="s">
        <v>41</v>
      </c>
      <c r="L16" s="58"/>
      <c r="M16" s="45" t="s">
        <v>42</v>
      </c>
      <c r="N16" s="45"/>
      <c r="O16" s="58"/>
      <c r="P16" s="65">
        <v>24.717960000000005</v>
      </c>
      <c r="Q16" s="60" t="s">
        <v>23</v>
      </c>
      <c r="R16" s="38" t="s">
        <v>2</v>
      </c>
      <c r="S16" s="131"/>
    </row>
    <row r="17" spans="1:19" ht="21" customHeight="1" x14ac:dyDescent="0.4">
      <c r="A17" s="138"/>
      <c r="B17" s="141"/>
      <c r="C17" s="144"/>
      <c r="D17" s="147"/>
      <c r="E17" s="61" t="str">
        <f>IF(ISERROR(VLOOKUP(6,[1]作成!$H$113:$K$167,3,FALSE))," ",VLOOKUP(6,[1]作成!$H$113:$K$167,3,FALSE))</f>
        <v>フルーツクレープ</v>
      </c>
      <c r="F17" s="62" t="str">
        <f>IF(ISERROR(VLOOKUP(7,[1]作成!$H$113:$K$167,3,FALSE))," ",VLOOKUP(7,[1]作成!$H$113:$K$167,3,FALSE))</f>
        <v xml:space="preserve"> </v>
      </c>
      <c r="G17" s="63" t="s">
        <v>43</v>
      </c>
      <c r="H17" s="50" t="s">
        <v>44</v>
      </c>
      <c r="I17" s="64"/>
      <c r="J17" s="63" t="s">
        <v>45</v>
      </c>
      <c r="K17" s="50" t="s">
        <v>46</v>
      </c>
      <c r="L17" s="64"/>
      <c r="M17" s="50" t="s">
        <v>47</v>
      </c>
      <c r="N17" s="50"/>
      <c r="O17" s="64"/>
      <c r="P17" s="152" t="s">
        <v>163</v>
      </c>
      <c r="Q17" s="153"/>
      <c r="R17" s="38" t="s">
        <v>2</v>
      </c>
      <c r="S17" s="131"/>
    </row>
    <row r="18" spans="1:19" ht="21" customHeight="1" x14ac:dyDescent="0.4">
      <c r="A18" s="136">
        <f>IF([1]人数!$F15=0," ",[1]人数!$F15)</f>
        <v>9</v>
      </c>
      <c r="B18" s="141" t="s">
        <v>48</v>
      </c>
      <c r="C18" s="142" t="str">
        <f>IF(ISERROR(VLOOKUP(1,[1]作成!$H$168:$K$222,3,FALSE))," ",VLOOKUP(1,[1]作成!$H$168:$K$222,3,FALSE))</f>
        <v>ごはん</v>
      </c>
      <c r="D18" s="145" t="str">
        <f>IF(ISERROR(VLOOKUP(2,[1]作成!$H$168:$K$222,4,FALSE))," ",VLOOKUP(2,[1]作成!$H$168:$K$222,4,FALSE))</f>
        <v>牛乳</v>
      </c>
      <c r="E18" s="148" t="str">
        <f>IF(ISERROR(VLOOKUP(3,[1]作成!$H$168:$K$222,3,FALSE))," ",VLOOKUP(3,[1]作成!$H$168:$K$222,3,FALSE))</f>
        <v>さけのみそマヨネーズやき</v>
      </c>
      <c r="F18" s="149"/>
      <c r="G18" s="57" t="s">
        <v>26</v>
      </c>
      <c r="H18" s="45" t="s">
        <v>49</v>
      </c>
      <c r="I18" s="58"/>
      <c r="J18" s="57" t="s">
        <v>28</v>
      </c>
      <c r="K18" s="45" t="s">
        <v>35</v>
      </c>
      <c r="L18" s="59"/>
      <c r="M18" s="45" t="s">
        <v>31</v>
      </c>
      <c r="N18" s="45" t="s">
        <v>42</v>
      </c>
      <c r="O18" s="66"/>
      <c r="P18" s="65">
        <v>662.57900000000006</v>
      </c>
      <c r="Q18" s="56" t="s">
        <v>21</v>
      </c>
      <c r="R18" s="38" t="s">
        <v>2</v>
      </c>
      <c r="S18" s="30"/>
    </row>
    <row r="19" spans="1:19" ht="21" customHeight="1" x14ac:dyDescent="0.4">
      <c r="A19" s="137"/>
      <c r="B19" s="141"/>
      <c r="C19" s="143"/>
      <c r="D19" s="146"/>
      <c r="E19" s="150" t="str">
        <f>IF(ISERROR(VLOOKUP(4,[1]作成!$H$168:$K$222,3,FALSE))," ",VLOOKUP(4,[1]作成!$H$168:$K$222,3,FALSE))</f>
        <v>なのはなのおひたし</v>
      </c>
      <c r="F19" s="151"/>
      <c r="G19" s="57" t="s">
        <v>50</v>
      </c>
      <c r="H19" s="45" t="s">
        <v>33</v>
      </c>
      <c r="I19" s="58"/>
      <c r="J19" s="57" t="s">
        <v>51</v>
      </c>
      <c r="K19" s="45" t="s">
        <v>52</v>
      </c>
      <c r="L19" s="58"/>
      <c r="M19" s="45" t="s">
        <v>53</v>
      </c>
      <c r="N19" s="45" t="s">
        <v>54</v>
      </c>
      <c r="O19" s="66"/>
      <c r="P19" s="65">
        <v>30.600919999999991</v>
      </c>
      <c r="Q19" s="60" t="s">
        <v>23</v>
      </c>
      <c r="R19" s="38" t="s">
        <v>2</v>
      </c>
      <c r="S19" s="30"/>
    </row>
    <row r="20" spans="1:19" ht="21" customHeight="1" x14ac:dyDescent="0.4">
      <c r="A20" s="137"/>
      <c r="B20" s="141"/>
      <c r="C20" s="143"/>
      <c r="D20" s="146"/>
      <c r="E20" s="150" t="str">
        <f>IF(ISERROR(VLOOKUP(5,[1]作成!$H$168:$K$222,3,FALSE))," ",VLOOKUP(5,[1]作成!$H$168:$K$222,3,FALSE))</f>
        <v>とんじる</v>
      </c>
      <c r="F20" s="151"/>
      <c r="G20" s="57" t="s">
        <v>39</v>
      </c>
      <c r="H20" s="45" t="s">
        <v>55</v>
      </c>
      <c r="I20" s="58"/>
      <c r="J20" s="57" t="s">
        <v>56</v>
      </c>
      <c r="K20" s="45" t="s">
        <v>57</v>
      </c>
      <c r="L20" s="58"/>
      <c r="M20" s="45" t="s">
        <v>58</v>
      </c>
      <c r="N20" s="45" t="s">
        <v>59</v>
      </c>
      <c r="O20" s="66"/>
      <c r="P20" s="65">
        <v>20.907569999999993</v>
      </c>
      <c r="Q20" s="60" t="s">
        <v>23</v>
      </c>
      <c r="R20" s="38" t="s">
        <v>2</v>
      </c>
      <c r="S20" s="30"/>
    </row>
    <row r="21" spans="1:19" ht="21" customHeight="1" x14ac:dyDescent="0.4">
      <c r="A21" s="138"/>
      <c r="B21" s="141"/>
      <c r="C21" s="144"/>
      <c r="D21" s="147"/>
      <c r="E21" s="61" t="str">
        <f>IF(ISERROR(VLOOKUP(6,[1]作成!$H$168:$K$222,3,FALSE))," ",VLOOKUP(6,[1]作成!$H$168:$K$222,3,FALSE))</f>
        <v xml:space="preserve"> </v>
      </c>
      <c r="F21" s="62" t="str">
        <f>IF(ISERROR(VLOOKUP(7,[1]作成!$H$168:$K$222,3,FALSE))," ",VLOOKUP(7,[1]作成!$H$168:$K$222,3,FALSE))</f>
        <v xml:space="preserve"> </v>
      </c>
      <c r="G21" s="57" t="s">
        <v>62</v>
      </c>
      <c r="H21" s="45"/>
      <c r="I21" s="58"/>
      <c r="J21" s="57" t="s">
        <v>45</v>
      </c>
      <c r="K21" s="45" t="s">
        <v>63</v>
      </c>
      <c r="L21" s="58"/>
      <c r="M21" s="45" t="s">
        <v>37</v>
      </c>
      <c r="N21" s="46"/>
      <c r="O21" s="66"/>
      <c r="P21" s="152" t="s">
        <v>164</v>
      </c>
      <c r="Q21" s="153"/>
      <c r="R21" s="38" t="s">
        <v>2</v>
      </c>
      <c r="S21" s="30"/>
    </row>
    <row r="22" spans="1:19" ht="21" customHeight="1" x14ac:dyDescent="0.4">
      <c r="A22" s="136">
        <f>IF([1]人数!$F16=0," ",[1]人数!$F16)</f>
        <v>10</v>
      </c>
      <c r="B22" s="141" t="s">
        <v>64</v>
      </c>
      <c r="C22" s="142" t="str">
        <f>IF(ISERROR(VLOOKUP(1,[1]作成!$H$223:$K$277,3,FALSE))," ",VLOOKUP(1,[1]作成!$H$223:$K$277,3,FALSE))</f>
        <v>さくらすしごはん</v>
      </c>
      <c r="D22" s="145" t="str">
        <f>IF(ISERROR(VLOOKUP(2,[1]作成!$H$223:$K$277,4,FALSE))," ",VLOOKUP(2,[1]作成!$H$223:$K$277,4,FALSE))</f>
        <v>牛乳</v>
      </c>
      <c r="E22" s="148" t="str">
        <f>IF(ISERROR(VLOOKUP(3,[1]作成!$H$223:$K$277,3,FALSE))," ",VLOOKUP(3,[1]作成!$H$223:$K$277,3,FALSE))</f>
        <v>おはなみちらし</v>
      </c>
      <c r="F22" s="149"/>
      <c r="G22" s="52" t="s">
        <v>26</v>
      </c>
      <c r="H22" s="42" t="s">
        <v>65</v>
      </c>
      <c r="I22" s="53"/>
      <c r="J22" s="52" t="s">
        <v>35</v>
      </c>
      <c r="K22" s="42" t="s">
        <v>66</v>
      </c>
      <c r="L22" s="54" t="s">
        <v>46</v>
      </c>
      <c r="M22" s="42" t="s">
        <v>67</v>
      </c>
      <c r="N22" s="42" t="s">
        <v>68</v>
      </c>
      <c r="O22" s="54"/>
      <c r="P22" s="65">
        <v>661.75699999999995</v>
      </c>
      <c r="Q22" s="56" t="s">
        <v>21</v>
      </c>
      <c r="R22" s="38" t="s">
        <v>2</v>
      </c>
      <c r="S22" s="30"/>
    </row>
    <row r="23" spans="1:19" ht="21" customHeight="1" x14ac:dyDescent="0.4">
      <c r="A23" s="137"/>
      <c r="B23" s="141"/>
      <c r="C23" s="143"/>
      <c r="D23" s="146"/>
      <c r="E23" s="150" t="str">
        <f>IF(ISERROR(VLOOKUP(4,[1]作成!$H$223:$K$277,3,FALSE))," ",VLOOKUP(4,[1]作成!$H$223:$K$277,3,FALSE))</f>
        <v>とりにくとやさいのてりあえ</v>
      </c>
      <c r="F23" s="151"/>
      <c r="G23" s="57" t="s">
        <v>34</v>
      </c>
      <c r="H23" s="45" t="s">
        <v>69</v>
      </c>
      <c r="I23" s="58"/>
      <c r="J23" s="57" t="s">
        <v>70</v>
      </c>
      <c r="K23" s="45" t="s">
        <v>28</v>
      </c>
      <c r="L23" s="59" t="s">
        <v>30</v>
      </c>
      <c r="M23" s="45" t="s">
        <v>42</v>
      </c>
      <c r="N23" s="45"/>
      <c r="O23" s="59"/>
      <c r="P23" s="65">
        <v>27.430300000000003</v>
      </c>
      <c r="Q23" s="60" t="s">
        <v>23</v>
      </c>
      <c r="R23" s="38" t="s">
        <v>2</v>
      </c>
      <c r="S23" s="30"/>
    </row>
    <row r="24" spans="1:19" ht="21" customHeight="1" x14ac:dyDescent="0.4">
      <c r="A24" s="137"/>
      <c r="B24" s="141"/>
      <c r="C24" s="143"/>
      <c r="D24" s="146"/>
      <c r="E24" s="150" t="str">
        <f>IF(ISERROR(VLOOKUP(5,[1]作成!$H$223:$K$277,3,FALSE))," ",VLOOKUP(5,[1]作成!$H$223:$K$277,3,FALSE))</f>
        <v>とうふとふかしのすましじる</v>
      </c>
      <c r="F24" s="151"/>
      <c r="G24" s="57" t="s">
        <v>72</v>
      </c>
      <c r="H24" s="45" t="s">
        <v>73</v>
      </c>
      <c r="I24" s="58"/>
      <c r="J24" s="57" t="s">
        <v>74</v>
      </c>
      <c r="K24" s="45" t="s">
        <v>75</v>
      </c>
      <c r="L24" s="59"/>
      <c r="M24" s="45" t="s">
        <v>53</v>
      </c>
      <c r="N24" s="45"/>
      <c r="O24" s="58"/>
      <c r="P24" s="65">
        <v>18.141200000000001</v>
      </c>
      <c r="Q24" s="60" t="s">
        <v>23</v>
      </c>
      <c r="R24" s="38" t="s">
        <v>2</v>
      </c>
      <c r="S24" s="30"/>
    </row>
    <row r="25" spans="1:19" ht="21" customHeight="1" x14ac:dyDescent="0.4">
      <c r="A25" s="138"/>
      <c r="B25" s="141"/>
      <c r="C25" s="144"/>
      <c r="D25" s="147"/>
      <c r="E25" s="61" t="str">
        <f>IF(ISERROR(VLOOKUP(6,[1]作成!$H$223:$K$277,3,FALSE))," ",VLOOKUP(6,[1]作成!$H$223:$K$277,3,FALSE))</f>
        <v>ヨーグルト</v>
      </c>
      <c r="F25" s="62" t="str">
        <f>IF(ISERROR(VLOOKUP(7,[1]作成!$H$223:$K$277,3,FALSE))," ",VLOOKUP(7,[1]作成!$H$223:$K$277,3,FALSE))</f>
        <v xml:space="preserve"> </v>
      </c>
      <c r="G25" s="63" t="s">
        <v>43</v>
      </c>
      <c r="H25" s="50" t="s">
        <v>77</v>
      </c>
      <c r="I25" s="64"/>
      <c r="J25" s="63" t="s">
        <v>78</v>
      </c>
      <c r="K25" s="50" t="s">
        <v>79</v>
      </c>
      <c r="L25" s="67"/>
      <c r="M25" s="50" t="s">
        <v>88</v>
      </c>
      <c r="N25" s="50"/>
      <c r="O25" s="64"/>
      <c r="P25" s="152" t="s">
        <v>165</v>
      </c>
      <c r="Q25" s="153"/>
      <c r="R25" s="38" t="s">
        <v>2</v>
      </c>
      <c r="S25" s="30"/>
    </row>
    <row r="26" spans="1:19" ht="21" customHeight="1" x14ac:dyDescent="0.4">
      <c r="A26" s="136">
        <f>IF([1]人数!$F17=0," ",[1]人数!$F17)</f>
        <v>13</v>
      </c>
      <c r="B26" s="162" t="s">
        <v>20</v>
      </c>
      <c r="C26" s="142" t="str">
        <f>IF(ISERROR(VLOOKUP(1,[1]作成!$H$278:$K$332,3,FALSE))," ",VLOOKUP(1,[1]作成!$H$278:$K$332,3,FALSE))</f>
        <v>ごはん</v>
      </c>
      <c r="D26" s="145" t="str">
        <f>IF(ISERROR(VLOOKUP(2,[1]作成!$H$278:$K$332,4,FALSE))," ",VLOOKUP(2,[1]作成!$H$278:$K$332,4,FALSE))</f>
        <v>牛乳</v>
      </c>
      <c r="E26" s="148" t="str">
        <f>IF(ISERROR(VLOOKUP(3,[1]作成!$H$278:$K$332,3,FALSE))," ",VLOOKUP(3,[1]作成!$H$278:$K$332,3,FALSE))</f>
        <v>ギョーザ</v>
      </c>
      <c r="F26" s="149"/>
      <c r="G26" s="57" t="s">
        <v>26</v>
      </c>
      <c r="H26" s="45" t="s">
        <v>82</v>
      </c>
      <c r="I26" s="59"/>
      <c r="J26" s="57" t="s">
        <v>35</v>
      </c>
      <c r="K26" s="45" t="s">
        <v>83</v>
      </c>
      <c r="L26" s="59" t="s">
        <v>70</v>
      </c>
      <c r="M26" s="45" t="s">
        <v>31</v>
      </c>
      <c r="N26" s="45" t="s">
        <v>84</v>
      </c>
      <c r="O26" s="45"/>
      <c r="P26" s="65">
        <v>679.21839999999997</v>
      </c>
      <c r="Q26" s="56" t="s">
        <v>21</v>
      </c>
      <c r="R26" s="38" t="s">
        <v>2</v>
      </c>
      <c r="S26" s="30"/>
    </row>
    <row r="27" spans="1:19" ht="21" customHeight="1" x14ac:dyDescent="0.4">
      <c r="A27" s="137"/>
      <c r="B27" s="163"/>
      <c r="C27" s="143"/>
      <c r="D27" s="146"/>
      <c r="E27" s="150" t="str">
        <f>IF(ISERROR(VLOOKUP(4,[1]作成!$H$278:$K$332,3,FALSE))," ",VLOOKUP(4,[1]作成!$H$278:$K$332,3,FALSE))</f>
        <v>もやしのナムル</v>
      </c>
      <c r="F27" s="151"/>
      <c r="G27" s="57" t="s">
        <v>85</v>
      </c>
      <c r="H27" s="45" t="s">
        <v>86</v>
      </c>
      <c r="I27" s="59"/>
      <c r="J27" s="57" t="s">
        <v>87</v>
      </c>
      <c r="K27" s="45" t="s">
        <v>28</v>
      </c>
      <c r="L27" s="58" t="s">
        <v>79</v>
      </c>
      <c r="M27" s="45" t="s">
        <v>88</v>
      </c>
      <c r="N27" s="45" t="s">
        <v>68</v>
      </c>
      <c r="O27" s="46"/>
      <c r="P27" s="65">
        <v>26.097440000000006</v>
      </c>
      <c r="Q27" s="60" t="s">
        <v>23</v>
      </c>
      <c r="R27" s="38" t="s">
        <v>2</v>
      </c>
      <c r="S27" s="30"/>
    </row>
    <row r="28" spans="1:19" ht="21" customHeight="1" x14ac:dyDescent="0.4">
      <c r="A28" s="137"/>
      <c r="B28" s="163"/>
      <c r="C28" s="143"/>
      <c r="D28" s="146"/>
      <c r="E28" s="150" t="str">
        <f>IF(ISERROR(VLOOKUP(5,[1]作成!$H$278:$K$332,3,FALSE))," ",VLOOKUP(5,[1]作成!$H$278:$K$332,3,FALSE))</f>
        <v>はっぽうさい</v>
      </c>
      <c r="F28" s="151"/>
      <c r="G28" s="57" t="s">
        <v>90</v>
      </c>
      <c r="H28" s="45" t="s">
        <v>91</v>
      </c>
      <c r="I28" s="59"/>
      <c r="J28" s="57" t="s">
        <v>30</v>
      </c>
      <c r="K28" s="45" t="s">
        <v>45</v>
      </c>
      <c r="L28" s="58"/>
      <c r="M28" s="45" t="s">
        <v>54</v>
      </c>
      <c r="N28" s="45" t="s">
        <v>53</v>
      </c>
      <c r="O28" s="46"/>
      <c r="P28" s="65">
        <v>22.301000000000002</v>
      </c>
      <c r="Q28" s="60" t="s">
        <v>23</v>
      </c>
      <c r="R28" s="38" t="s">
        <v>2</v>
      </c>
      <c r="S28" s="30"/>
    </row>
    <row r="29" spans="1:19" ht="21" customHeight="1" x14ac:dyDescent="0.4">
      <c r="A29" s="138"/>
      <c r="B29" s="164"/>
      <c r="C29" s="144"/>
      <c r="D29" s="147"/>
      <c r="E29" s="49" t="str">
        <f>IF(ISERROR(VLOOKUP(6,[1]作成!$H$278:$K$332,3,FALSE))," ",VLOOKUP(6,[1]作成!$H$278:$K$332,3,FALSE))</f>
        <v xml:space="preserve"> </v>
      </c>
      <c r="F29" s="49" t="str">
        <f>IF(ISERROR(VLOOKUP(7,[1]作成!$H$278:$K$332,3,FALSE))," ",VLOOKUP(7,[1]作成!$H$278:$K$332,3,FALSE))</f>
        <v xml:space="preserve"> </v>
      </c>
      <c r="G29" s="57" t="s">
        <v>33</v>
      </c>
      <c r="H29" s="45" t="s">
        <v>92</v>
      </c>
      <c r="I29" s="59"/>
      <c r="J29" s="57" t="s">
        <v>75</v>
      </c>
      <c r="K29" s="45" t="s">
        <v>74</v>
      </c>
      <c r="L29" s="58"/>
      <c r="M29" s="45" t="s">
        <v>42</v>
      </c>
      <c r="N29" s="45"/>
      <c r="O29" s="46"/>
      <c r="P29" s="152" t="s">
        <v>164</v>
      </c>
      <c r="Q29" s="153"/>
      <c r="R29" s="38" t="s">
        <v>2</v>
      </c>
      <c r="S29" s="30"/>
    </row>
    <row r="30" spans="1:19" ht="21" customHeight="1" x14ac:dyDescent="0.4">
      <c r="A30" s="136">
        <f>IF([1]人数!$F18=0," ",[1]人数!$F18)</f>
        <v>14</v>
      </c>
      <c r="B30" s="141" t="s">
        <v>24</v>
      </c>
      <c r="C30" s="142" t="str">
        <f>IF(ISERROR(VLOOKUP(1,[1]作成!$H$333:$K$387,3,FALSE))," ",VLOOKUP(1,[1]作成!$H$333:$K$387,3,FALSE))</f>
        <v>ごはん</v>
      </c>
      <c r="D30" s="145" t="str">
        <f>IF(ISERROR(VLOOKUP(2,[1]作成!$H$333:$K$387,4,FALSE))," ",VLOOKUP(2,[1]作成!$H$333:$K$387,4,FALSE))</f>
        <v>牛乳</v>
      </c>
      <c r="E30" s="148" t="str">
        <f>IF(ISERROR(VLOOKUP(3,[1]作成!$H$333:$K$387,3,FALSE))," ",VLOOKUP(3,[1]作成!$H$333:$K$387,3,FALSE))</f>
        <v>とりにくのからあげ</v>
      </c>
      <c r="F30" s="149"/>
      <c r="G30" s="52" t="s">
        <v>26</v>
      </c>
      <c r="H30" s="42" t="s">
        <v>55</v>
      </c>
      <c r="I30" s="54"/>
      <c r="J30" s="52" t="s">
        <v>75</v>
      </c>
      <c r="K30" s="42" t="s">
        <v>28</v>
      </c>
      <c r="L30" s="54"/>
      <c r="M30" s="42" t="s">
        <v>31</v>
      </c>
      <c r="N30" s="42" t="s">
        <v>58</v>
      </c>
      <c r="O30" s="54"/>
      <c r="P30" s="65">
        <v>702.63319999999987</v>
      </c>
      <c r="Q30" s="56" t="s">
        <v>21</v>
      </c>
      <c r="R30" s="38" t="s">
        <v>2</v>
      </c>
      <c r="S30" s="30"/>
    </row>
    <row r="31" spans="1:19" ht="21" customHeight="1" x14ac:dyDescent="0.4">
      <c r="A31" s="137"/>
      <c r="B31" s="141"/>
      <c r="C31" s="143"/>
      <c r="D31" s="146"/>
      <c r="E31" s="150" t="str">
        <f>IF(ISERROR(VLOOKUP(4,[1]作成!$H$333:$K$387,3,FALSE))," ",VLOOKUP(4,[1]作成!$H$333:$K$387,3,FALSE))</f>
        <v>スナップエンドウのポテトサラダ</v>
      </c>
      <c r="F31" s="151"/>
      <c r="G31" s="57" t="s">
        <v>65</v>
      </c>
      <c r="H31" s="45" t="s">
        <v>44</v>
      </c>
      <c r="I31" s="58"/>
      <c r="J31" s="57" t="s">
        <v>94</v>
      </c>
      <c r="K31" s="45" t="s">
        <v>45</v>
      </c>
      <c r="L31" s="59"/>
      <c r="M31" s="45" t="s">
        <v>95</v>
      </c>
      <c r="N31" s="45"/>
      <c r="O31" s="59"/>
      <c r="P31" s="65">
        <v>30.474970000000003</v>
      </c>
      <c r="Q31" s="60" t="s">
        <v>23</v>
      </c>
      <c r="R31" s="38" t="s">
        <v>2</v>
      </c>
      <c r="S31" s="30"/>
    </row>
    <row r="32" spans="1:19" ht="21" customHeight="1" x14ac:dyDescent="0.4">
      <c r="A32" s="137"/>
      <c r="B32" s="141"/>
      <c r="C32" s="143"/>
      <c r="D32" s="146"/>
      <c r="E32" s="150" t="str">
        <f>IF(ISERROR(VLOOKUP(5,[1]作成!$H$333:$K$387,3,FALSE))," ",VLOOKUP(5,[1]作成!$H$333:$K$387,3,FALSE))</f>
        <v>キャベツとあつあげのみそしる</v>
      </c>
      <c r="F32" s="151"/>
      <c r="G32" s="57" t="s">
        <v>27</v>
      </c>
      <c r="H32" s="45" t="s">
        <v>39</v>
      </c>
      <c r="I32" s="58"/>
      <c r="J32" s="57" t="s">
        <v>35</v>
      </c>
      <c r="K32" s="45" t="s">
        <v>46</v>
      </c>
      <c r="L32" s="59"/>
      <c r="M32" s="45" t="s">
        <v>88</v>
      </c>
      <c r="N32" s="45"/>
      <c r="O32" s="59"/>
      <c r="P32" s="65">
        <v>24.721350000000005</v>
      </c>
      <c r="Q32" s="60" t="s">
        <v>23</v>
      </c>
      <c r="R32" s="38" t="s">
        <v>2</v>
      </c>
      <c r="S32" s="30"/>
    </row>
    <row r="33" spans="1:19" ht="21" customHeight="1" x14ac:dyDescent="0.4">
      <c r="A33" s="138"/>
      <c r="B33" s="141"/>
      <c r="C33" s="144"/>
      <c r="D33" s="147"/>
      <c r="E33" s="61" t="str">
        <f>IF(ISERROR(VLOOKUP(6,[1]作成!$H$333:$K$387,3,FALSE))," ",VLOOKUP(6,[1]作成!$H$333:$K$387,3,FALSE))</f>
        <v xml:space="preserve"> </v>
      </c>
      <c r="F33" s="62" t="str">
        <f>IF(ISERROR(VLOOKUP(7,[1]作成!$H$333:$K$387,3,FALSE))," ",VLOOKUP(7,[1]作成!$H$333:$K$387,3,FALSE))</f>
        <v xml:space="preserve"> </v>
      </c>
      <c r="G33" s="63" t="s">
        <v>97</v>
      </c>
      <c r="H33" s="50"/>
      <c r="I33" s="64"/>
      <c r="J33" s="63" t="s">
        <v>98</v>
      </c>
      <c r="K33" s="50"/>
      <c r="L33" s="64"/>
      <c r="M33" s="50" t="s">
        <v>59</v>
      </c>
      <c r="N33" s="50"/>
      <c r="O33" s="64"/>
      <c r="P33" s="152" t="s">
        <v>166</v>
      </c>
      <c r="Q33" s="153"/>
      <c r="R33" s="38" t="s">
        <v>2</v>
      </c>
      <c r="S33" s="30"/>
    </row>
    <row r="34" spans="1:19" ht="21" customHeight="1" x14ac:dyDescent="0.4">
      <c r="A34" s="136">
        <f>IF([1]人数!$F19=0," ",[1]人数!$F19)</f>
        <v>15</v>
      </c>
      <c r="B34" s="141" t="s">
        <v>25</v>
      </c>
      <c r="C34" s="142" t="str">
        <f>IF(ISERROR(VLOOKUP(1,[1]作成!$H$388:$K$442,3,FALSE))," ",VLOOKUP(1,[1]作成!$H$388:$K$442,3,FALSE))</f>
        <v>ケチャップライス</v>
      </c>
      <c r="D34" s="145" t="str">
        <f>IF(ISERROR(VLOOKUP(2,[1]作成!$H$388:$K$442,4,FALSE))," ",VLOOKUP(2,[1]作成!$H$388:$K$442,4,FALSE))</f>
        <v>牛乳</v>
      </c>
      <c r="E34" s="148" t="str">
        <f>IF(ISERROR(VLOOKUP(3,[1]作成!$H$388:$K$442,3,FALSE))," ",VLOOKUP(3,[1]作成!$H$388:$K$442,3,FALSE))</f>
        <v>マカロニグラタン</v>
      </c>
      <c r="F34" s="149"/>
      <c r="G34" s="57" t="s">
        <v>99</v>
      </c>
      <c r="H34" s="45" t="s">
        <v>97</v>
      </c>
      <c r="I34" s="59"/>
      <c r="J34" s="57" t="s">
        <v>28</v>
      </c>
      <c r="K34" s="45" t="s">
        <v>100</v>
      </c>
      <c r="L34" s="59" t="s">
        <v>101</v>
      </c>
      <c r="M34" s="45" t="s">
        <v>102</v>
      </c>
      <c r="N34" s="45" t="s">
        <v>103</v>
      </c>
      <c r="O34" s="59"/>
      <c r="P34" s="65">
        <v>659.60199999999975</v>
      </c>
      <c r="Q34" s="56" t="s">
        <v>21</v>
      </c>
      <c r="R34" s="38" t="s">
        <v>2</v>
      </c>
      <c r="S34" s="30"/>
    </row>
    <row r="35" spans="1:19" ht="21" customHeight="1" x14ac:dyDescent="0.4">
      <c r="A35" s="137"/>
      <c r="B35" s="141"/>
      <c r="C35" s="143"/>
      <c r="D35" s="146"/>
      <c r="E35" s="150" t="str">
        <f>IF(ISERROR(VLOOKUP(4,[1]作成!$H$388:$K$442,3,FALSE))," ",VLOOKUP(4,[1]作成!$H$388:$K$442,3,FALSE))</f>
        <v>やさいスープ</v>
      </c>
      <c r="F35" s="151"/>
      <c r="G35" s="57" t="s">
        <v>26</v>
      </c>
      <c r="H35" s="45" t="s">
        <v>105</v>
      </c>
      <c r="I35" s="59"/>
      <c r="J35" s="57" t="s">
        <v>35</v>
      </c>
      <c r="K35" s="45" t="s">
        <v>98</v>
      </c>
      <c r="L35" s="59" t="s">
        <v>30</v>
      </c>
      <c r="M35" s="45" t="s">
        <v>68</v>
      </c>
      <c r="N35" s="45" t="s">
        <v>47</v>
      </c>
      <c r="O35" s="59"/>
      <c r="P35" s="65">
        <v>22.667479999999994</v>
      </c>
      <c r="Q35" s="60" t="s">
        <v>23</v>
      </c>
      <c r="R35" s="38" t="s">
        <v>2</v>
      </c>
      <c r="S35" s="30"/>
    </row>
    <row r="36" spans="1:19" ht="21" customHeight="1" x14ac:dyDescent="0.4">
      <c r="A36" s="137"/>
      <c r="B36" s="141"/>
      <c r="C36" s="143"/>
      <c r="D36" s="146"/>
      <c r="E36" s="150" t="str">
        <f>IF(ISERROR(VLOOKUP(5,[1]作成!$H$388:$K$442,3,FALSE))," ",VLOOKUP(5,[1]作成!$H$388:$K$442,3,FALSE))</f>
        <v xml:space="preserve"> </v>
      </c>
      <c r="F36" s="151"/>
      <c r="G36" s="57" t="s">
        <v>65</v>
      </c>
      <c r="H36" s="45"/>
      <c r="I36" s="58"/>
      <c r="J36" s="57" t="s">
        <v>109</v>
      </c>
      <c r="K36" s="45" t="s">
        <v>51</v>
      </c>
      <c r="L36" s="59"/>
      <c r="M36" s="45" t="s">
        <v>106</v>
      </c>
      <c r="N36" s="46" t="s">
        <v>37</v>
      </c>
      <c r="O36" s="59"/>
      <c r="P36" s="65">
        <v>24.91778</v>
      </c>
      <c r="Q36" s="60" t="s">
        <v>23</v>
      </c>
      <c r="R36" s="38" t="s">
        <v>2</v>
      </c>
      <c r="S36" s="30"/>
    </row>
    <row r="37" spans="1:19" ht="21" customHeight="1" x14ac:dyDescent="0.4">
      <c r="A37" s="138"/>
      <c r="B37" s="141"/>
      <c r="C37" s="144"/>
      <c r="D37" s="147"/>
      <c r="E37" s="61" t="str">
        <f>IF(ISERROR(VLOOKUP(6,[1]作成!$H$388:$K$442,3,FALSE))," ",VLOOKUP(6,[1]作成!$H$388:$K$442,3,FALSE))</f>
        <v xml:space="preserve"> </v>
      </c>
      <c r="F37" s="62" t="str">
        <f>IF(ISERROR(VLOOKUP(7,[1]作成!$H$388:$K$442,3,FALSE))," ",VLOOKUP(7,[1]作成!$H$388:$K$442,3,FALSE))</f>
        <v xml:space="preserve"> </v>
      </c>
      <c r="G37" s="57" t="s">
        <v>73</v>
      </c>
      <c r="H37" s="45"/>
      <c r="I37" s="58"/>
      <c r="J37" s="57" t="s">
        <v>110</v>
      </c>
      <c r="K37" s="45" t="s">
        <v>45</v>
      </c>
      <c r="L37" s="58"/>
      <c r="M37" s="45" t="s">
        <v>111</v>
      </c>
      <c r="N37" s="46"/>
      <c r="O37" s="59"/>
      <c r="P37" s="152"/>
      <c r="Q37" s="153"/>
      <c r="R37" s="38" t="s">
        <v>2</v>
      </c>
      <c r="S37" s="30"/>
    </row>
    <row r="38" spans="1:19" ht="21" customHeight="1" x14ac:dyDescent="0.4">
      <c r="A38" s="136">
        <f>IF([1]人数!$F20=0," ",[1]人数!$F20)</f>
        <v>16</v>
      </c>
      <c r="B38" s="141" t="s">
        <v>48</v>
      </c>
      <c r="C38" s="142" t="str">
        <f>IF(ISERROR(VLOOKUP(1,[1]作成!$H$443:$K$497,3,FALSE))," ",VLOOKUP(1,[1]作成!$H$443:$K$497,3,FALSE))</f>
        <v>ごはん</v>
      </c>
      <c r="D38" s="145" t="str">
        <f>IF(ISERROR(VLOOKUP(2,[1]作成!$H$443:$K$497,4,FALSE))," ",VLOOKUP(2,[1]作成!$H$443:$K$497,4,FALSE))</f>
        <v>牛乳</v>
      </c>
      <c r="E38" s="148" t="str">
        <f>IF(ISERROR(VLOOKUP(3,[1]作成!$H$443:$K$497,3,FALSE))," ",VLOOKUP(3,[1]作成!$H$443:$K$497,3,FALSE))</f>
        <v>さばのみそに</v>
      </c>
      <c r="F38" s="149"/>
      <c r="G38" s="52" t="s">
        <v>26</v>
      </c>
      <c r="H38" s="42" t="s">
        <v>43</v>
      </c>
      <c r="I38" s="53"/>
      <c r="J38" s="52" t="s">
        <v>75</v>
      </c>
      <c r="K38" s="42" t="s">
        <v>35</v>
      </c>
      <c r="L38" s="54" t="s">
        <v>63</v>
      </c>
      <c r="M38" s="42" t="s">
        <v>31</v>
      </c>
      <c r="N38" s="42"/>
      <c r="O38" s="54"/>
      <c r="P38" s="65">
        <v>679.15499999999997</v>
      </c>
      <c r="Q38" s="56" t="s">
        <v>21</v>
      </c>
      <c r="R38" s="38" t="s">
        <v>2</v>
      </c>
      <c r="S38" s="30"/>
    </row>
    <row r="39" spans="1:19" ht="21" customHeight="1" x14ac:dyDescent="0.4">
      <c r="A39" s="137"/>
      <c r="B39" s="141"/>
      <c r="C39" s="143"/>
      <c r="D39" s="146"/>
      <c r="E39" s="150" t="str">
        <f>IF(ISERROR(VLOOKUP(4,[1]作成!$H$443:$K$497,3,FALSE))," ",VLOOKUP(4,[1]作成!$H$443:$K$497,3,FALSE))</f>
        <v>ゆかりあえ</v>
      </c>
      <c r="F39" s="151"/>
      <c r="G39" s="57" t="s">
        <v>113</v>
      </c>
      <c r="H39" s="45"/>
      <c r="I39" s="58"/>
      <c r="J39" s="57" t="s">
        <v>57</v>
      </c>
      <c r="K39" s="45" t="s">
        <v>114</v>
      </c>
      <c r="L39" s="59" t="s">
        <v>79</v>
      </c>
      <c r="M39" s="45" t="s">
        <v>42</v>
      </c>
      <c r="N39" s="45"/>
      <c r="O39" s="58"/>
      <c r="P39" s="65">
        <v>30.319499999999998</v>
      </c>
      <c r="Q39" s="60" t="s">
        <v>23</v>
      </c>
      <c r="R39" s="38" t="s">
        <v>2</v>
      </c>
      <c r="S39" s="30"/>
    </row>
    <row r="40" spans="1:19" ht="21" customHeight="1" x14ac:dyDescent="0.4">
      <c r="A40" s="137"/>
      <c r="B40" s="141"/>
      <c r="C40" s="143"/>
      <c r="D40" s="146"/>
      <c r="E40" s="150" t="str">
        <f>IF(ISERROR(VLOOKUP(5,[1]作成!$H$443:$K$497,3,FALSE))," ",VLOOKUP(5,[1]作成!$H$443:$K$497,3,FALSE))</f>
        <v>あぶらふのたまごとじ</v>
      </c>
      <c r="F40" s="151"/>
      <c r="G40" s="57" t="s">
        <v>39</v>
      </c>
      <c r="H40" s="45"/>
      <c r="I40" s="58"/>
      <c r="J40" s="57" t="s">
        <v>45</v>
      </c>
      <c r="K40" s="45" t="s">
        <v>28</v>
      </c>
      <c r="L40" s="59"/>
      <c r="M40" s="45" t="s">
        <v>116</v>
      </c>
      <c r="N40" s="45"/>
      <c r="O40" s="58"/>
      <c r="P40" s="65">
        <v>21.136099999999999</v>
      </c>
      <c r="Q40" s="60" t="s">
        <v>23</v>
      </c>
      <c r="R40" s="38" t="s">
        <v>2</v>
      </c>
      <c r="S40" s="30"/>
    </row>
    <row r="41" spans="1:19" ht="21" customHeight="1" x14ac:dyDescent="0.4">
      <c r="A41" s="138"/>
      <c r="B41" s="141"/>
      <c r="C41" s="144"/>
      <c r="D41" s="147"/>
      <c r="E41" s="61" t="str">
        <f>IF(ISERROR(VLOOKUP(6,[1]作成!$H$443:$K$497,3,FALSE))," ",VLOOKUP(6,[1]作成!$H$443:$K$497,3,FALSE))</f>
        <v xml:space="preserve"> </v>
      </c>
      <c r="F41" s="62" t="str">
        <f>IF(ISERROR(VLOOKUP(7,[1]作成!$H$443:$K$497,3,FALSE))," ",VLOOKUP(7,[1]作成!$H$443:$K$497,3,FALSE))</f>
        <v xml:space="preserve"> </v>
      </c>
      <c r="G41" s="63" t="s">
        <v>65</v>
      </c>
      <c r="H41" s="50"/>
      <c r="I41" s="64"/>
      <c r="J41" s="63" t="s">
        <v>29</v>
      </c>
      <c r="K41" s="50" t="s">
        <v>117</v>
      </c>
      <c r="L41" s="67"/>
      <c r="M41" s="50"/>
      <c r="N41" s="50"/>
      <c r="O41" s="64"/>
      <c r="P41" s="152"/>
      <c r="Q41" s="153"/>
      <c r="R41" s="38" t="s">
        <v>2</v>
      </c>
      <c r="S41" s="30"/>
    </row>
    <row r="42" spans="1:19" ht="21" customHeight="1" x14ac:dyDescent="0.4">
      <c r="A42" s="136">
        <f>IF([1]人数!$F21=0," ",[1]人数!$F21)</f>
        <v>17</v>
      </c>
      <c r="B42" s="141" t="s">
        <v>64</v>
      </c>
      <c r="C42" s="142" t="str">
        <f>IF(ISERROR(VLOOKUP(1,[1]作成!$H$498:$K$552,3,FALSE))," ",VLOOKUP(1,[1]作成!$H$498:$K$552,3,FALSE))</f>
        <v>しょくパン</v>
      </c>
      <c r="D42" s="145" t="str">
        <f>IF(ISERROR(VLOOKUP(2,[1]作成!$H$498:$K$552,4,FALSE))," ",VLOOKUP(2,[1]作成!$H$498:$K$552,4,FALSE))</f>
        <v>牛乳</v>
      </c>
      <c r="E42" s="148" t="str">
        <f>IF(ISERROR(VLOOKUP(3,[1]作成!$H$498:$K$552,3,FALSE))," ",VLOOKUP(3,[1]作成!$H$498:$K$552,3,FALSE))</f>
        <v>いちごジャム</v>
      </c>
      <c r="F42" s="149"/>
      <c r="G42" s="57" t="s">
        <v>26</v>
      </c>
      <c r="H42" s="45" t="s">
        <v>97</v>
      </c>
      <c r="I42" s="58"/>
      <c r="J42" s="57" t="s">
        <v>118</v>
      </c>
      <c r="K42" s="45" t="s">
        <v>119</v>
      </c>
      <c r="L42" s="59" t="s">
        <v>120</v>
      </c>
      <c r="M42" s="45" t="s">
        <v>121</v>
      </c>
      <c r="N42" s="45" t="s">
        <v>103</v>
      </c>
      <c r="O42" s="59" t="s">
        <v>122</v>
      </c>
      <c r="P42" s="65">
        <v>665.98019999999997</v>
      </c>
      <c r="Q42" s="56" t="s">
        <v>21</v>
      </c>
      <c r="R42" s="38" t="s">
        <v>2</v>
      </c>
      <c r="S42" s="30"/>
    </row>
    <row r="43" spans="1:19" ht="21" customHeight="1" x14ac:dyDescent="0.4">
      <c r="A43" s="137"/>
      <c r="B43" s="141"/>
      <c r="C43" s="143"/>
      <c r="D43" s="146"/>
      <c r="E43" s="150" t="str">
        <f>IF(ISERROR(VLOOKUP(4,[1]作成!$H$498:$K$552,3,FALSE))," ",VLOOKUP(4,[1]作成!$H$498:$K$552,3,FALSE))</f>
        <v>ムサカ</v>
      </c>
      <c r="F43" s="151"/>
      <c r="G43" s="57" t="s">
        <v>33</v>
      </c>
      <c r="H43" s="45"/>
      <c r="I43" s="58"/>
      <c r="J43" s="57" t="s">
        <v>83</v>
      </c>
      <c r="K43" s="45" t="s">
        <v>45</v>
      </c>
      <c r="L43" s="59" t="s">
        <v>124</v>
      </c>
      <c r="M43" s="45" t="s">
        <v>125</v>
      </c>
      <c r="N43" s="45" t="s">
        <v>106</v>
      </c>
      <c r="O43" s="59"/>
      <c r="P43" s="65">
        <v>29.975350000000002</v>
      </c>
      <c r="Q43" s="60" t="s">
        <v>23</v>
      </c>
      <c r="R43" s="38" t="s">
        <v>2</v>
      </c>
      <c r="S43" s="30"/>
    </row>
    <row r="44" spans="1:19" ht="21" customHeight="1" x14ac:dyDescent="0.4">
      <c r="A44" s="137"/>
      <c r="B44" s="141"/>
      <c r="C44" s="143"/>
      <c r="D44" s="146"/>
      <c r="E44" s="150" t="str">
        <f>IF(ISERROR(VLOOKUP(5,[1]作成!$H$498:$K$552,3,FALSE))," ",VLOOKUP(5,[1]作成!$H$498:$K$552,3,FALSE))</f>
        <v>ギリシャふうサラダ</v>
      </c>
      <c r="F44" s="151"/>
      <c r="G44" s="57" t="s">
        <v>38</v>
      </c>
      <c r="H44" s="45"/>
      <c r="I44" s="58"/>
      <c r="J44" s="57" t="s">
        <v>28</v>
      </c>
      <c r="K44" s="45" t="s">
        <v>29</v>
      </c>
      <c r="L44" s="59" t="s">
        <v>127</v>
      </c>
      <c r="M44" s="45" t="s">
        <v>59</v>
      </c>
      <c r="N44" s="45" t="s">
        <v>126</v>
      </c>
      <c r="O44" s="59"/>
      <c r="P44" s="65">
        <v>28.509029999999999</v>
      </c>
      <c r="Q44" s="60" t="s">
        <v>23</v>
      </c>
      <c r="R44" s="38" t="s">
        <v>2</v>
      </c>
      <c r="S44" s="30"/>
    </row>
    <row r="45" spans="1:19" ht="21" customHeight="1" x14ac:dyDescent="0.4">
      <c r="A45" s="138"/>
      <c r="B45" s="141"/>
      <c r="C45" s="144"/>
      <c r="D45" s="147"/>
      <c r="E45" s="61" t="str">
        <f>IF(ISERROR(VLOOKUP(6,[1]作成!$H$498:$K$552,3,FALSE))," ",VLOOKUP(6,[1]作成!$H$498:$K$552,3,FALSE))</f>
        <v>ひよこまめのスープ</v>
      </c>
      <c r="F45" s="62" t="str">
        <f>IF(ISERROR(VLOOKUP(7,[1]作成!$H$498:$K$552,3,FALSE))," ",VLOOKUP(7,[1]作成!$H$498:$K$552,3,FALSE))</f>
        <v xml:space="preserve"> </v>
      </c>
      <c r="G45" s="57" t="s">
        <v>65</v>
      </c>
      <c r="H45" s="45"/>
      <c r="I45" s="58"/>
      <c r="J45" s="57" t="s">
        <v>35</v>
      </c>
      <c r="K45" s="45" t="s">
        <v>110</v>
      </c>
      <c r="L45" s="58"/>
      <c r="M45" s="45" t="s">
        <v>68</v>
      </c>
      <c r="N45" s="46" t="s">
        <v>47</v>
      </c>
      <c r="O45" s="59"/>
      <c r="P45" s="152" t="s">
        <v>167</v>
      </c>
      <c r="Q45" s="153"/>
      <c r="R45" s="38" t="s">
        <v>2</v>
      </c>
      <c r="S45" s="30"/>
    </row>
    <row r="46" spans="1:19" ht="21" customHeight="1" x14ac:dyDescent="0.4">
      <c r="A46" s="136">
        <f>IF([1]人数!$F22=0," ",[1]人数!$F22)</f>
        <v>20</v>
      </c>
      <c r="B46" s="162" t="s">
        <v>20</v>
      </c>
      <c r="C46" s="142" t="str">
        <f>IF(ISERROR(VLOOKUP(1,[1]作成!$H$553:$K$607,3,FALSE))," ",VLOOKUP(1,[1]作成!$H$553:$K$607,3,FALSE))</f>
        <v>ごはん</v>
      </c>
      <c r="D46" s="145" t="str">
        <f>IF(ISERROR(VLOOKUP(2,[1]作成!$H$553:$K$607,4,FALSE))," ",VLOOKUP(2,[1]作成!$H$553:$K$607,4,FALSE))</f>
        <v>牛乳</v>
      </c>
      <c r="E46" s="148" t="str">
        <f>IF(ISERROR(VLOOKUP(3,[1]作成!$H$553:$K$607,3,FALSE))," ",VLOOKUP(3,[1]作成!$H$553:$K$607,3,FALSE))</f>
        <v>ぶたにくのくわやき</v>
      </c>
      <c r="F46" s="149"/>
      <c r="G46" s="52" t="s">
        <v>26</v>
      </c>
      <c r="H46" s="42" t="s">
        <v>128</v>
      </c>
      <c r="I46" s="54"/>
      <c r="J46" s="52" t="s">
        <v>78</v>
      </c>
      <c r="K46" s="42" t="s">
        <v>98</v>
      </c>
      <c r="L46" s="53"/>
      <c r="M46" s="42" t="s">
        <v>31</v>
      </c>
      <c r="N46" s="42" t="s">
        <v>129</v>
      </c>
      <c r="O46" s="54"/>
      <c r="P46" s="65">
        <v>687.53399999999965</v>
      </c>
      <c r="Q46" s="56" t="s">
        <v>21</v>
      </c>
      <c r="R46" s="38" t="s">
        <v>2</v>
      </c>
      <c r="S46" s="30"/>
    </row>
    <row r="47" spans="1:19" ht="21" customHeight="1" x14ac:dyDescent="0.4">
      <c r="A47" s="137"/>
      <c r="B47" s="163"/>
      <c r="C47" s="143"/>
      <c r="D47" s="146"/>
      <c r="E47" s="150" t="str">
        <f>IF(ISERROR(VLOOKUP(4,[1]作成!$H$553:$K$607,3,FALSE))," ",VLOOKUP(4,[1]作成!$H$553:$K$607,3,FALSE))</f>
        <v>こんにゃくゴマネーズサラダ</v>
      </c>
      <c r="F47" s="151"/>
      <c r="G47" s="57" t="s">
        <v>33</v>
      </c>
      <c r="H47" s="45"/>
      <c r="I47" s="58"/>
      <c r="J47" s="57" t="s">
        <v>130</v>
      </c>
      <c r="K47" s="45" t="s">
        <v>28</v>
      </c>
      <c r="L47" s="58"/>
      <c r="M47" s="45" t="s">
        <v>42</v>
      </c>
      <c r="N47" s="45"/>
      <c r="O47" s="59"/>
      <c r="P47" s="65">
        <v>28.130019999999995</v>
      </c>
      <c r="Q47" s="60" t="s">
        <v>23</v>
      </c>
      <c r="R47" s="38" t="s">
        <v>2</v>
      </c>
      <c r="S47" s="30"/>
    </row>
    <row r="48" spans="1:19" ht="21" customHeight="1" x14ac:dyDescent="0.4">
      <c r="A48" s="137"/>
      <c r="B48" s="163"/>
      <c r="C48" s="143"/>
      <c r="D48" s="146"/>
      <c r="E48" s="150" t="str">
        <f>IF(ISERROR(VLOOKUP(5,[1]作成!$H$553:$K$607,3,FALSE))," ",VLOOKUP(5,[1]作成!$H$553:$K$607,3,FALSE))</f>
        <v>かやくうどん</v>
      </c>
      <c r="F48" s="151"/>
      <c r="G48" s="45" t="s">
        <v>34</v>
      </c>
      <c r="H48" s="45"/>
      <c r="I48" s="58"/>
      <c r="J48" s="57" t="s">
        <v>35</v>
      </c>
      <c r="K48" s="45" t="s">
        <v>30</v>
      </c>
      <c r="L48" s="58"/>
      <c r="M48" s="45" t="s">
        <v>58</v>
      </c>
      <c r="N48" s="45"/>
      <c r="O48" s="59"/>
      <c r="P48" s="65">
        <v>23.130019999999998</v>
      </c>
      <c r="Q48" s="60" t="s">
        <v>23</v>
      </c>
      <c r="R48" s="38" t="s">
        <v>2</v>
      </c>
      <c r="S48" s="30"/>
    </row>
    <row r="49" spans="1:19" ht="21" customHeight="1" x14ac:dyDescent="0.4">
      <c r="A49" s="138"/>
      <c r="B49" s="164"/>
      <c r="C49" s="144"/>
      <c r="D49" s="147"/>
      <c r="E49" s="49" t="str">
        <f>IF(ISERROR(VLOOKUP(6,[1]作成!$H$553:$K$607,3,FALSE))," ",VLOOKUP(6,[1]作成!$H$553:$K$607,3,FALSE))</f>
        <v xml:space="preserve"> </v>
      </c>
      <c r="F49" s="49" t="str">
        <f>IF(ISERROR(VLOOKUP(7,[1]作成!$H$553:$K$607,3,FALSE))," ",VLOOKUP(7,[1]作成!$H$553:$K$607,3,FALSE))</f>
        <v xml:space="preserve"> </v>
      </c>
      <c r="G49" s="63" t="s">
        <v>65</v>
      </c>
      <c r="H49" s="50"/>
      <c r="I49" s="64"/>
      <c r="J49" s="63" t="s">
        <v>29</v>
      </c>
      <c r="K49" s="50" t="s">
        <v>57</v>
      </c>
      <c r="L49" s="64"/>
      <c r="M49" s="50" t="s">
        <v>54</v>
      </c>
      <c r="N49" s="51"/>
      <c r="O49" s="67"/>
      <c r="P49" s="152"/>
      <c r="Q49" s="153"/>
      <c r="R49" s="38" t="s">
        <v>2</v>
      </c>
      <c r="S49" s="30"/>
    </row>
    <row r="50" spans="1:19" ht="21" customHeight="1" x14ac:dyDescent="0.4">
      <c r="A50" s="136">
        <f>IF([1]人数!$F23=0," ",[1]人数!$F23)</f>
        <v>21</v>
      </c>
      <c r="B50" s="141" t="s">
        <v>24</v>
      </c>
      <c r="C50" s="142" t="str">
        <f>IF(ISERROR(VLOOKUP(1,[1]作成!$H$608:$K$662,3,FALSE))," ",VLOOKUP(1,[1]作成!$H$608:$K$662,3,FALSE))</f>
        <v>ごはん</v>
      </c>
      <c r="D50" s="145" t="str">
        <f>IF(ISERROR(VLOOKUP(2,[1]作成!$H$608:$K$662,4,FALSE))," ",VLOOKUP(2,[1]作成!$H$608:$K$662,4,FALSE))</f>
        <v>牛乳</v>
      </c>
      <c r="E50" s="148" t="str">
        <f>IF(ISERROR(VLOOKUP(3,[1]作成!$H$608:$K$662,3,FALSE))," ",VLOOKUP(3,[1]作成!$H$608:$K$662,3,FALSE))</f>
        <v>よかたはべんのいそべあげ</v>
      </c>
      <c r="F50" s="149"/>
      <c r="G50" s="57" t="s">
        <v>26</v>
      </c>
      <c r="H50" s="45" t="s">
        <v>131</v>
      </c>
      <c r="I50" s="59"/>
      <c r="J50" s="57" t="s">
        <v>132</v>
      </c>
      <c r="K50" s="45" t="s">
        <v>87</v>
      </c>
      <c r="L50" s="59" t="s">
        <v>41</v>
      </c>
      <c r="M50" s="45" t="s">
        <v>31</v>
      </c>
      <c r="N50" s="45" t="s">
        <v>42</v>
      </c>
      <c r="O50" s="59"/>
      <c r="P50" s="65">
        <v>673.16920000000005</v>
      </c>
      <c r="Q50" s="56" t="s">
        <v>21</v>
      </c>
      <c r="R50" s="38" t="s">
        <v>2</v>
      </c>
      <c r="S50" s="30"/>
    </row>
    <row r="51" spans="1:19" ht="21" customHeight="1" x14ac:dyDescent="0.4">
      <c r="A51" s="137"/>
      <c r="B51" s="141"/>
      <c r="C51" s="143"/>
      <c r="D51" s="146"/>
      <c r="E51" s="150" t="str">
        <f>IF(ISERROR(VLOOKUP(4,[1]作成!$H$608:$K$662,3,FALSE))," ",VLOOKUP(4,[1]作成!$H$608:$K$662,3,FALSE))</f>
        <v>はりはりあえ</v>
      </c>
      <c r="F51" s="151"/>
      <c r="G51" s="57" t="s">
        <v>133</v>
      </c>
      <c r="H51" s="45" t="s">
        <v>65</v>
      </c>
      <c r="I51" s="58"/>
      <c r="J51" s="57" t="s">
        <v>35</v>
      </c>
      <c r="K51" s="45" t="s">
        <v>30</v>
      </c>
      <c r="L51" s="59"/>
      <c r="M51" s="45" t="s">
        <v>103</v>
      </c>
      <c r="N51" s="45" t="s">
        <v>54</v>
      </c>
      <c r="O51" s="59"/>
      <c r="P51" s="65">
        <v>25.056095000000003</v>
      </c>
      <c r="Q51" s="60" t="s">
        <v>23</v>
      </c>
      <c r="R51" s="38" t="s">
        <v>2</v>
      </c>
      <c r="S51" s="30"/>
    </row>
    <row r="52" spans="1:19" ht="21" customHeight="1" x14ac:dyDescent="0.4">
      <c r="A52" s="137"/>
      <c r="B52" s="141"/>
      <c r="C52" s="143"/>
      <c r="D52" s="146"/>
      <c r="E52" s="150" t="str">
        <f>IF(ISERROR(VLOOKUP(5,[1]作成!$H$608:$K$662,3,FALSE))," ",VLOOKUP(5,[1]作成!$H$608:$K$662,3,FALSE))</f>
        <v>しらたまとうふだんごのみそしる</v>
      </c>
      <c r="F52" s="151"/>
      <c r="G52" s="57" t="s">
        <v>134</v>
      </c>
      <c r="H52" s="45" t="s">
        <v>73</v>
      </c>
      <c r="I52" s="58"/>
      <c r="J52" s="57" t="s">
        <v>135</v>
      </c>
      <c r="K52" s="45" t="s">
        <v>28</v>
      </c>
      <c r="L52" s="58"/>
      <c r="M52" s="45" t="s">
        <v>95</v>
      </c>
      <c r="N52" s="45" t="s">
        <v>84</v>
      </c>
      <c r="O52" s="59"/>
      <c r="P52" s="65">
        <v>18.302890000000001</v>
      </c>
      <c r="Q52" s="60" t="s">
        <v>23</v>
      </c>
      <c r="R52" s="38" t="s">
        <v>2</v>
      </c>
      <c r="S52" s="30"/>
    </row>
    <row r="53" spans="1:19" ht="21" customHeight="1" x14ac:dyDescent="0.4">
      <c r="A53" s="138"/>
      <c r="B53" s="141"/>
      <c r="C53" s="144"/>
      <c r="D53" s="147"/>
      <c r="E53" s="61" t="str">
        <f>IF(ISERROR(VLOOKUP(6,[1]作成!$H$608:$K$662,3,FALSE))," ",VLOOKUP(6,[1]作成!$H$608:$K$662,3,FALSE))</f>
        <v xml:space="preserve"> </v>
      </c>
      <c r="F53" s="62" t="str">
        <f>IF(ISERROR(VLOOKUP(7,[1]作成!$H$608:$K$662,3,FALSE))," ",VLOOKUP(7,[1]作成!$H$608:$K$662,3,FALSE))</f>
        <v xml:space="preserve"> </v>
      </c>
      <c r="G53" s="57" t="s">
        <v>136</v>
      </c>
      <c r="H53" s="45" t="s">
        <v>39</v>
      </c>
      <c r="I53" s="58"/>
      <c r="J53" s="57" t="s">
        <v>29</v>
      </c>
      <c r="K53" s="45" t="s">
        <v>117</v>
      </c>
      <c r="L53" s="58"/>
      <c r="M53" s="45" t="s">
        <v>88</v>
      </c>
      <c r="N53" s="46" t="s">
        <v>137</v>
      </c>
      <c r="O53" s="59"/>
      <c r="P53" s="152" t="s">
        <v>164</v>
      </c>
      <c r="Q53" s="153"/>
      <c r="R53" s="38" t="s">
        <v>2</v>
      </c>
      <c r="S53" s="30"/>
    </row>
    <row r="54" spans="1:19" ht="21" customHeight="1" x14ac:dyDescent="0.4">
      <c r="A54" s="136">
        <f>IF([1]人数!$F24=0," ",[1]人数!$F24)</f>
        <v>22</v>
      </c>
      <c r="B54" s="141" t="s">
        <v>25</v>
      </c>
      <c r="C54" s="142" t="str">
        <f>IF(ISERROR(VLOOKUP(1,[1]作成!$H$663:$K$717,3,FALSE))," ",VLOOKUP(1,[1]作成!$H$663:$K$717,3,FALSE))</f>
        <v>ごはん</v>
      </c>
      <c r="D54" s="145" t="str">
        <f>IF(ISERROR(VLOOKUP(2,[1]作成!$H$663:$K$717,4,FALSE))," ",VLOOKUP(2,[1]作成!$H$663:$K$717,4,FALSE))</f>
        <v>牛乳</v>
      </c>
      <c r="E54" s="148" t="str">
        <f>IF(ISERROR(VLOOKUP(3,[1]作成!$H$663:$K$717,3,FALSE))," ",VLOOKUP(3,[1]作成!$H$663:$K$717,3,FALSE))</f>
        <v>はたはたのごまフリッター</v>
      </c>
      <c r="F54" s="149"/>
      <c r="G54" s="52" t="s">
        <v>26</v>
      </c>
      <c r="H54" s="42" t="s">
        <v>138</v>
      </c>
      <c r="I54" s="54"/>
      <c r="J54" s="52" t="s">
        <v>52</v>
      </c>
      <c r="K54" s="42" t="s">
        <v>41</v>
      </c>
      <c r="L54" s="54"/>
      <c r="M54" s="42" t="s">
        <v>31</v>
      </c>
      <c r="N54" s="42" t="s">
        <v>84</v>
      </c>
      <c r="O54" s="54"/>
      <c r="P54" s="65">
        <v>631.8569</v>
      </c>
      <c r="Q54" s="56" t="s">
        <v>21</v>
      </c>
      <c r="R54" s="38" t="s">
        <v>2</v>
      </c>
      <c r="S54" s="30"/>
    </row>
    <row r="55" spans="1:19" ht="21" customHeight="1" x14ac:dyDescent="0.4">
      <c r="A55" s="137"/>
      <c r="B55" s="141"/>
      <c r="C55" s="143"/>
      <c r="D55" s="146"/>
      <c r="E55" s="150" t="str">
        <f>IF(ISERROR(VLOOKUP(4,[1]作成!$H$663:$K$717,3,FALSE))," ",VLOOKUP(4,[1]作成!$H$663:$K$717,3,FALSE))</f>
        <v>きんぴらごぼう</v>
      </c>
      <c r="F55" s="151"/>
      <c r="G55" s="57" t="s">
        <v>139</v>
      </c>
      <c r="H55" s="45" t="s">
        <v>33</v>
      </c>
      <c r="I55" s="59"/>
      <c r="J55" s="57" t="s">
        <v>35</v>
      </c>
      <c r="K55" s="45" t="s">
        <v>117</v>
      </c>
      <c r="L55" s="59"/>
      <c r="M55" s="45" t="s">
        <v>103</v>
      </c>
      <c r="N55" s="45" t="s">
        <v>42</v>
      </c>
      <c r="O55" s="59"/>
      <c r="P55" s="65">
        <v>25.954959999999996</v>
      </c>
      <c r="Q55" s="60" t="s">
        <v>23</v>
      </c>
      <c r="R55" s="38" t="s">
        <v>2</v>
      </c>
      <c r="S55" s="30"/>
    </row>
    <row r="56" spans="1:19" ht="21" customHeight="1" x14ac:dyDescent="0.4">
      <c r="A56" s="137"/>
      <c r="B56" s="141"/>
      <c r="C56" s="143"/>
      <c r="D56" s="146"/>
      <c r="E56" s="150" t="str">
        <f>IF(ISERROR(VLOOKUP(5,[1]作成!$H$663:$K$717,3,FALSE))," ",VLOOKUP(5,[1]作成!$H$663:$K$717,3,FALSE))</f>
        <v>こんさいじる</v>
      </c>
      <c r="F56" s="151"/>
      <c r="G56" s="57" t="s">
        <v>43</v>
      </c>
      <c r="H56" s="45" t="s">
        <v>39</v>
      </c>
      <c r="I56" s="59"/>
      <c r="J56" s="57" t="s">
        <v>63</v>
      </c>
      <c r="K56" s="45" t="s">
        <v>28</v>
      </c>
      <c r="L56" s="58"/>
      <c r="M56" s="45" t="s">
        <v>54</v>
      </c>
      <c r="N56" s="45"/>
      <c r="O56" s="59"/>
      <c r="P56" s="65">
        <v>19.035179999999997</v>
      </c>
      <c r="Q56" s="60" t="s">
        <v>23</v>
      </c>
      <c r="R56" s="38" t="s">
        <v>2</v>
      </c>
      <c r="S56" s="30"/>
    </row>
    <row r="57" spans="1:19" ht="21" customHeight="1" x14ac:dyDescent="0.4">
      <c r="A57" s="138"/>
      <c r="B57" s="141"/>
      <c r="C57" s="144"/>
      <c r="D57" s="147"/>
      <c r="E57" s="61" t="str">
        <f>IF(ISERROR(VLOOKUP(6,[1]作成!$H$663:$K$717,3,FALSE))," ",VLOOKUP(6,[1]作成!$H$663:$K$717,3,FALSE))</f>
        <v xml:space="preserve"> </v>
      </c>
      <c r="F57" s="62" t="str">
        <f>IF(ISERROR(VLOOKUP(7,[1]作成!$H$663:$K$717,3,FALSE))," ",VLOOKUP(7,[1]作成!$H$663:$K$717,3,FALSE))</f>
        <v xml:space="preserve"> </v>
      </c>
      <c r="G57" s="63" t="s">
        <v>65</v>
      </c>
      <c r="H57" s="50" t="s">
        <v>44</v>
      </c>
      <c r="I57" s="67"/>
      <c r="J57" s="63" t="s">
        <v>79</v>
      </c>
      <c r="K57" s="50" t="s">
        <v>57</v>
      </c>
      <c r="L57" s="64"/>
      <c r="M57" s="50" t="s">
        <v>88</v>
      </c>
      <c r="N57" s="51"/>
      <c r="O57" s="67"/>
      <c r="P57" s="152" t="s">
        <v>164</v>
      </c>
      <c r="Q57" s="153"/>
      <c r="R57" s="38" t="s">
        <v>2</v>
      </c>
      <c r="S57" s="30"/>
    </row>
    <row r="58" spans="1:19" ht="21" customHeight="1" x14ac:dyDescent="0.4">
      <c r="A58" s="136">
        <f>IF([1]人数!$F25=0," ",[1]人数!$F25)</f>
        <v>23</v>
      </c>
      <c r="B58" s="141" t="s">
        <v>48</v>
      </c>
      <c r="C58" s="142" t="str">
        <f>IF(ISERROR(VLOOKUP(1,[1]作成!$H$718:$K$772,3,FALSE))," ",VLOOKUP(1,[1]作成!$H$718:$K$772,3,FALSE))</f>
        <v>ごはん</v>
      </c>
      <c r="D58" s="145" t="str">
        <f>IF(ISERROR(VLOOKUP(2,[1]作成!$H$718:$K$772,4,FALSE))," ",VLOOKUP(2,[1]作成!$H$718:$K$772,4,FALSE))</f>
        <v>牛乳</v>
      </c>
      <c r="E58" s="148" t="str">
        <f>IF(ISERROR(VLOOKUP(3,[1]作成!$H$718:$K$772,3,FALSE))," ",VLOOKUP(3,[1]作成!$H$718:$K$772,3,FALSE))</f>
        <v>マヨチキンのフレークやき</v>
      </c>
      <c r="F58" s="149"/>
      <c r="G58" s="57" t="s">
        <v>26</v>
      </c>
      <c r="H58" s="45" t="s">
        <v>33</v>
      </c>
      <c r="I58" s="58"/>
      <c r="J58" s="57" t="s">
        <v>45</v>
      </c>
      <c r="K58" s="45" t="s">
        <v>83</v>
      </c>
      <c r="L58" s="59"/>
      <c r="M58" s="45" t="s">
        <v>31</v>
      </c>
      <c r="N58" s="45" t="s">
        <v>68</v>
      </c>
      <c r="O58" s="59" t="s">
        <v>103</v>
      </c>
      <c r="P58" s="65">
        <v>744.48087599999997</v>
      </c>
      <c r="Q58" s="56" t="s">
        <v>21</v>
      </c>
      <c r="R58" s="38" t="s">
        <v>2</v>
      </c>
      <c r="S58" s="30"/>
    </row>
    <row r="59" spans="1:19" ht="21" customHeight="1" x14ac:dyDescent="0.4">
      <c r="A59" s="137"/>
      <c r="B59" s="141"/>
      <c r="C59" s="143"/>
      <c r="D59" s="146"/>
      <c r="E59" s="150" t="str">
        <f>IF(ISERROR(VLOOKUP(4,[1]作成!$H$718:$K$772,3,FALSE))," ",VLOOKUP(4,[1]作成!$H$718:$K$772,3,FALSE))</f>
        <v>ベーコンサラダ</v>
      </c>
      <c r="F59" s="151"/>
      <c r="G59" s="57" t="s">
        <v>65</v>
      </c>
      <c r="H59" s="45" t="s">
        <v>140</v>
      </c>
      <c r="I59" s="58"/>
      <c r="J59" s="57" t="s">
        <v>29</v>
      </c>
      <c r="K59" s="45" t="s">
        <v>119</v>
      </c>
      <c r="L59" s="59"/>
      <c r="M59" s="45" t="s">
        <v>58</v>
      </c>
      <c r="N59" s="45" t="s">
        <v>42</v>
      </c>
      <c r="O59" s="59" t="s">
        <v>106</v>
      </c>
      <c r="P59" s="65">
        <v>31.609843600000001</v>
      </c>
      <c r="Q59" s="60" t="s">
        <v>23</v>
      </c>
      <c r="R59" s="38" t="s">
        <v>2</v>
      </c>
      <c r="S59" s="30"/>
    </row>
    <row r="60" spans="1:19" ht="21" customHeight="1" x14ac:dyDescent="0.4">
      <c r="A60" s="137"/>
      <c r="B60" s="141"/>
      <c r="C60" s="143"/>
      <c r="D60" s="146"/>
      <c r="E60" s="150" t="str">
        <f>IF(ISERROR(VLOOKUP(5,[1]作成!$H$718:$K$772,3,FALSE))," ",VLOOKUP(5,[1]作成!$H$718:$K$772,3,FALSE))</f>
        <v>ポークビーンズ</v>
      </c>
      <c r="F60" s="151"/>
      <c r="G60" s="57" t="s">
        <v>97</v>
      </c>
      <c r="H60" s="45" t="s">
        <v>44</v>
      </c>
      <c r="I60" s="58"/>
      <c r="J60" s="57" t="s">
        <v>35</v>
      </c>
      <c r="K60" s="45"/>
      <c r="L60" s="59"/>
      <c r="M60" s="45" t="s">
        <v>141</v>
      </c>
      <c r="N60" s="45" t="s">
        <v>59</v>
      </c>
      <c r="O60" s="59"/>
      <c r="P60" s="65">
        <v>24.451924000000005</v>
      </c>
      <c r="Q60" s="60" t="s">
        <v>23</v>
      </c>
      <c r="R60" s="38" t="s">
        <v>2</v>
      </c>
      <c r="S60" s="30"/>
    </row>
    <row r="61" spans="1:19" ht="21" customHeight="1" x14ac:dyDescent="0.4">
      <c r="A61" s="138"/>
      <c r="B61" s="141"/>
      <c r="C61" s="144"/>
      <c r="D61" s="147"/>
      <c r="E61" s="61" t="str">
        <f>IF(ISERROR(VLOOKUP(6,[1]作成!$H$718:$K$772,3,FALSE))," ",VLOOKUP(6,[1]作成!$H$718:$K$772,3,FALSE))</f>
        <v xml:space="preserve"> </v>
      </c>
      <c r="F61" s="62" t="str">
        <f>IF(ISERROR(VLOOKUP(7,[1]作成!$H$718:$K$772,3,FALSE))," ",VLOOKUP(7,[1]作成!$H$718:$K$772,3,FALSE))</f>
        <v xml:space="preserve"> </v>
      </c>
      <c r="G61" s="57" t="s">
        <v>105</v>
      </c>
      <c r="H61" s="45"/>
      <c r="I61" s="58"/>
      <c r="J61" s="57" t="s">
        <v>28</v>
      </c>
      <c r="K61" s="45"/>
      <c r="L61" s="59"/>
      <c r="M61" s="45" t="s">
        <v>37</v>
      </c>
      <c r="N61" s="45" t="s">
        <v>142</v>
      </c>
      <c r="O61" s="59"/>
      <c r="P61" s="152"/>
      <c r="Q61" s="153"/>
      <c r="R61" s="38" t="s">
        <v>2</v>
      </c>
      <c r="S61" s="30"/>
    </row>
    <row r="62" spans="1:19" ht="21" customHeight="1" x14ac:dyDescent="0.4">
      <c r="A62" s="136">
        <f>IF([1]人数!$F26=0," ",[1]人数!$F26)</f>
        <v>24</v>
      </c>
      <c r="B62" s="141" t="s">
        <v>64</v>
      </c>
      <c r="C62" s="142" t="str">
        <f>IF(ISERROR(VLOOKUP(1,[1]作成!$H$773:$K$827,3,FALSE))," ",VLOOKUP(1,[1]作成!$H$773:$K$827,3,FALSE))</f>
        <v>むぎごはん</v>
      </c>
      <c r="D62" s="145" t="str">
        <f>IF(ISERROR(VLOOKUP(2,[1]作成!$H$773:$K$827,4,FALSE))," ",VLOOKUP(2,[1]作成!$H$773:$K$827,4,FALSE))</f>
        <v>牛乳</v>
      </c>
      <c r="E62" s="148" t="str">
        <f>IF(ISERROR(VLOOKUP(3,[1]作成!$H$773:$K$827,3,FALSE))," ",VLOOKUP(3,[1]作成!$H$773:$K$827,3,FALSE))</f>
        <v>カレーライス</v>
      </c>
      <c r="F62" s="149"/>
      <c r="G62" s="52" t="s">
        <v>26</v>
      </c>
      <c r="H62" s="42"/>
      <c r="I62" s="53"/>
      <c r="J62" s="52" t="s">
        <v>75</v>
      </c>
      <c r="K62" s="42" t="s">
        <v>119</v>
      </c>
      <c r="L62" s="54" t="s">
        <v>143</v>
      </c>
      <c r="M62" s="42" t="s">
        <v>144</v>
      </c>
      <c r="N62" s="42" t="s">
        <v>106</v>
      </c>
      <c r="O62" s="54"/>
      <c r="P62" s="65">
        <v>763.13240000000019</v>
      </c>
      <c r="Q62" s="56" t="s">
        <v>21</v>
      </c>
      <c r="R62" s="38" t="s">
        <v>2</v>
      </c>
      <c r="S62" s="30"/>
    </row>
    <row r="63" spans="1:19" ht="21" customHeight="1" x14ac:dyDescent="0.4">
      <c r="A63" s="137"/>
      <c r="B63" s="141"/>
      <c r="C63" s="143"/>
      <c r="D63" s="146"/>
      <c r="E63" s="150" t="str">
        <f>IF(ISERROR(VLOOKUP(4,[1]作成!$H$773:$K$827,3,FALSE))," ",VLOOKUP(4,[1]作成!$H$773:$K$827,3,FALSE))</f>
        <v>フルーツヨーグルト</v>
      </c>
      <c r="F63" s="151"/>
      <c r="G63" s="57" t="s">
        <v>33</v>
      </c>
      <c r="H63" s="45"/>
      <c r="I63" s="58"/>
      <c r="J63" s="57" t="s">
        <v>83</v>
      </c>
      <c r="K63" s="45" t="s">
        <v>145</v>
      </c>
      <c r="L63" s="59"/>
      <c r="M63" s="45" t="s">
        <v>68</v>
      </c>
      <c r="N63" s="45" t="s">
        <v>146</v>
      </c>
      <c r="O63" s="59"/>
      <c r="P63" s="65">
        <v>20.236319999999999</v>
      </c>
      <c r="Q63" s="60" t="s">
        <v>23</v>
      </c>
      <c r="R63" s="38" t="s">
        <v>2</v>
      </c>
      <c r="S63" s="30"/>
    </row>
    <row r="64" spans="1:19" ht="21" customHeight="1" x14ac:dyDescent="0.4">
      <c r="A64" s="137"/>
      <c r="B64" s="141"/>
      <c r="C64" s="143"/>
      <c r="D64" s="146"/>
      <c r="E64" s="150" t="str">
        <f>IF(ISERROR(VLOOKUP(5,[1]作成!$H$773:$K$827,3,FALSE))," ",VLOOKUP(5,[1]作成!$H$773:$K$827,3,FALSE))</f>
        <v xml:space="preserve"> </v>
      </c>
      <c r="F64" s="151"/>
      <c r="G64" s="57" t="s">
        <v>97</v>
      </c>
      <c r="H64" s="45"/>
      <c r="I64" s="58"/>
      <c r="J64" s="57" t="s">
        <v>35</v>
      </c>
      <c r="K64" s="45" t="s">
        <v>147</v>
      </c>
      <c r="L64" s="59"/>
      <c r="M64" s="45" t="s">
        <v>59</v>
      </c>
      <c r="N64" s="45" t="s">
        <v>148</v>
      </c>
      <c r="O64" s="59"/>
      <c r="P64" s="65">
        <v>19.856929999999998</v>
      </c>
      <c r="Q64" s="60" t="s">
        <v>23</v>
      </c>
      <c r="R64" s="38" t="s">
        <v>2</v>
      </c>
      <c r="S64" s="30"/>
    </row>
    <row r="65" spans="1:19" ht="21" customHeight="1" x14ac:dyDescent="0.4">
      <c r="A65" s="138"/>
      <c r="B65" s="141"/>
      <c r="C65" s="144"/>
      <c r="D65" s="147"/>
      <c r="E65" s="61" t="str">
        <f>IF(ISERROR(VLOOKUP(6,[1]作成!$H$773:$K$827,3,FALSE))," ",VLOOKUP(6,[1]作成!$H$773:$K$827,3,FALSE))</f>
        <v xml:space="preserve"> </v>
      </c>
      <c r="F65" s="62" t="str">
        <f>IF(ISERROR(VLOOKUP(7,[1]作成!$H$773:$K$827,3,FALSE))," ",VLOOKUP(7,[1]作成!$H$773:$K$827,3,FALSE))</f>
        <v xml:space="preserve"> </v>
      </c>
      <c r="G65" s="63" t="s">
        <v>77</v>
      </c>
      <c r="H65" s="50"/>
      <c r="I65" s="64"/>
      <c r="J65" s="63" t="s">
        <v>28</v>
      </c>
      <c r="K65" s="50" t="s">
        <v>149</v>
      </c>
      <c r="L65" s="64"/>
      <c r="M65" s="50" t="s">
        <v>103</v>
      </c>
      <c r="N65" s="50"/>
      <c r="O65" s="67"/>
      <c r="P65" s="152"/>
      <c r="Q65" s="153"/>
      <c r="R65" s="38" t="s">
        <v>2</v>
      </c>
      <c r="S65" s="30"/>
    </row>
    <row r="66" spans="1:19" ht="21" customHeight="1" x14ac:dyDescent="0.4">
      <c r="A66" s="136">
        <f>IF([1]人数!$F27=0," ",[1]人数!$F27)</f>
        <v>27</v>
      </c>
      <c r="B66" s="162" t="s">
        <v>20</v>
      </c>
      <c r="C66" s="142" t="str">
        <f>IF(ISERROR(VLOOKUP(1,[1]作成!$H$828:$K$882,3,FALSE))," ",VLOOKUP(1,[1]作成!$H$828:$K$882,3,FALSE))</f>
        <v>たけのこごはん</v>
      </c>
      <c r="D66" s="145" t="str">
        <f>IF(ISERROR(VLOOKUP(2,[1]作成!$H$828:$K$882,4,FALSE))," ",VLOOKUP(2,[1]作成!$H$828:$K$882,4,FALSE))</f>
        <v>牛乳</v>
      </c>
      <c r="E66" s="148" t="str">
        <f>IF(ISERROR(VLOOKUP(3,[1]作成!$H$828:$K$882,3,FALSE))," ",VLOOKUP(3,[1]作成!$H$828:$K$882,3,FALSE))</f>
        <v>ぶたにくとやさいのあげからめ</v>
      </c>
      <c r="F66" s="160"/>
      <c r="G66" s="52" t="s">
        <v>34</v>
      </c>
      <c r="H66" s="42" t="s">
        <v>150</v>
      </c>
      <c r="I66" s="54"/>
      <c r="J66" s="52" t="s">
        <v>74</v>
      </c>
      <c r="K66" s="42" t="s">
        <v>79</v>
      </c>
      <c r="L66" s="54" t="s">
        <v>57</v>
      </c>
      <c r="M66" s="42" t="s">
        <v>151</v>
      </c>
      <c r="N66" s="42" t="s">
        <v>88</v>
      </c>
      <c r="O66" s="54"/>
      <c r="P66" s="65">
        <v>662.42200000000003</v>
      </c>
      <c r="Q66" s="56" t="s">
        <v>21</v>
      </c>
      <c r="R66" s="38" t="s">
        <v>2</v>
      </c>
      <c r="S66" s="30"/>
    </row>
    <row r="67" spans="1:19" ht="21" customHeight="1" x14ac:dyDescent="0.4">
      <c r="A67" s="137"/>
      <c r="B67" s="163"/>
      <c r="C67" s="143"/>
      <c r="D67" s="146"/>
      <c r="E67" s="150" t="str">
        <f>IF(ISERROR(VLOOKUP(4,[1]作成!$H$828:$K$882,3,FALSE))," ",VLOOKUP(4,[1]作成!$H$828:$K$882,3,FALSE))</f>
        <v>けんちんじる</v>
      </c>
      <c r="F67" s="161"/>
      <c r="G67" s="57" t="s">
        <v>26</v>
      </c>
      <c r="H67" s="45"/>
      <c r="I67" s="59"/>
      <c r="J67" s="57" t="s">
        <v>35</v>
      </c>
      <c r="K67" s="45" t="s">
        <v>28</v>
      </c>
      <c r="L67" s="59"/>
      <c r="M67" s="45" t="s">
        <v>42</v>
      </c>
      <c r="N67" s="45" t="s">
        <v>68</v>
      </c>
      <c r="O67" s="59"/>
      <c r="P67" s="65">
        <v>26.191844999999994</v>
      </c>
      <c r="Q67" s="60" t="s">
        <v>23</v>
      </c>
      <c r="R67" s="38" t="s">
        <v>2</v>
      </c>
      <c r="S67" s="30"/>
    </row>
    <row r="68" spans="1:19" ht="21" customHeight="1" x14ac:dyDescent="0.4">
      <c r="A68" s="137"/>
      <c r="B68" s="163"/>
      <c r="C68" s="143"/>
      <c r="D68" s="146"/>
      <c r="E68" s="150" t="str">
        <f>IF(ISERROR(VLOOKUP(5,[1]作成!$H$828:$K$882,3,FALSE))," ",VLOOKUP(5,[1]作成!$H$828:$K$882,3,FALSE))</f>
        <v>セノビーゼリー</v>
      </c>
      <c r="F68" s="161"/>
      <c r="G68" s="57" t="s">
        <v>33</v>
      </c>
      <c r="H68" s="45"/>
      <c r="I68" s="59"/>
      <c r="J68" s="57" t="s">
        <v>70</v>
      </c>
      <c r="K68" s="45" t="s">
        <v>52</v>
      </c>
      <c r="L68" s="59"/>
      <c r="M68" s="45" t="s">
        <v>53</v>
      </c>
      <c r="N68" s="45"/>
      <c r="O68" s="59"/>
      <c r="P68" s="65">
        <v>18.207744999999996</v>
      </c>
      <c r="Q68" s="60" t="s">
        <v>23</v>
      </c>
      <c r="R68" s="38" t="s">
        <v>2</v>
      </c>
      <c r="S68" s="30"/>
    </row>
    <row r="69" spans="1:19" ht="21" customHeight="1" x14ac:dyDescent="0.4">
      <c r="A69" s="138"/>
      <c r="B69" s="164"/>
      <c r="C69" s="144"/>
      <c r="D69" s="147"/>
      <c r="E69" s="49" t="str">
        <f>IF(ISERROR(VLOOKUP(6,[1]作成!$H$828:$K$882,3,FALSE))," ",VLOOKUP(6,[1]作成!$H$828:$K$882,3,FALSE))</f>
        <v xml:space="preserve"> </v>
      </c>
      <c r="F69" s="49" t="str">
        <f>IF(ISERROR(VLOOKUP(7,[1]作成!$H$828:$K$882,3,FALSE))," ",VLOOKUP(7,[1]作成!$H$828:$K$882,3,FALSE))</f>
        <v xml:space="preserve"> </v>
      </c>
      <c r="G69" s="63" t="s">
        <v>65</v>
      </c>
      <c r="H69" s="50"/>
      <c r="I69" s="67"/>
      <c r="J69" s="63" t="s">
        <v>66</v>
      </c>
      <c r="K69" s="50" t="s">
        <v>41</v>
      </c>
      <c r="L69" s="67"/>
      <c r="M69" s="50" t="s">
        <v>59</v>
      </c>
      <c r="N69" s="50"/>
      <c r="O69" s="67"/>
      <c r="P69" s="152" t="s">
        <v>164</v>
      </c>
      <c r="Q69" s="153"/>
      <c r="R69" s="38" t="s">
        <v>2</v>
      </c>
      <c r="S69" s="30"/>
    </row>
    <row r="70" spans="1:19" ht="18" customHeight="1" x14ac:dyDescent="0.4">
      <c r="A70" s="136">
        <f>IF([1]人数!$F28=0," ",[1]人数!$F28)</f>
        <v>28</v>
      </c>
      <c r="B70" s="141" t="s">
        <v>24</v>
      </c>
      <c r="C70" s="154"/>
      <c r="D70" s="157"/>
      <c r="E70" s="160"/>
      <c r="F70" s="160"/>
      <c r="G70" s="42"/>
      <c r="H70" s="42"/>
      <c r="I70" s="42"/>
      <c r="J70" s="42"/>
      <c r="K70" s="42"/>
      <c r="L70" s="42"/>
      <c r="M70" s="42"/>
      <c r="N70" s="42"/>
      <c r="O70" s="42"/>
      <c r="P70" s="43"/>
      <c r="Q70" s="44"/>
      <c r="R70" s="38" t="s">
        <v>2</v>
      </c>
      <c r="S70" s="30"/>
    </row>
    <row r="71" spans="1:19" ht="18" customHeight="1" x14ac:dyDescent="0.4">
      <c r="A71" s="137"/>
      <c r="B71" s="141"/>
      <c r="C71" s="155"/>
      <c r="D71" s="158"/>
      <c r="E71" s="161"/>
      <c r="F71" s="161"/>
      <c r="G71" s="45"/>
      <c r="H71" s="45"/>
      <c r="I71" s="46"/>
      <c r="J71" s="45"/>
      <c r="K71" s="45"/>
      <c r="L71" s="45"/>
      <c r="M71" s="45"/>
      <c r="N71" s="45"/>
      <c r="O71" s="45"/>
      <c r="P71" s="47"/>
      <c r="Q71" s="48"/>
      <c r="R71" s="38" t="s">
        <v>2</v>
      </c>
      <c r="S71" s="30"/>
    </row>
    <row r="72" spans="1:19" ht="18" customHeight="1" x14ac:dyDescent="0.4">
      <c r="A72" s="137"/>
      <c r="B72" s="141"/>
      <c r="C72" s="155"/>
      <c r="D72" s="158"/>
      <c r="E72" s="161"/>
      <c r="F72" s="161"/>
      <c r="G72" s="45"/>
      <c r="H72" s="45"/>
      <c r="I72" s="46"/>
      <c r="J72" s="45"/>
      <c r="K72" s="45"/>
      <c r="L72" s="45"/>
      <c r="M72" s="45"/>
      <c r="N72" s="45"/>
      <c r="O72" s="45"/>
      <c r="P72" s="47"/>
      <c r="Q72" s="48"/>
      <c r="R72" s="38" t="s">
        <v>2</v>
      </c>
      <c r="S72" s="30"/>
    </row>
    <row r="73" spans="1:19" ht="18" customHeight="1" x14ac:dyDescent="0.4">
      <c r="A73" s="138"/>
      <c r="B73" s="141"/>
      <c r="C73" s="156"/>
      <c r="D73" s="159"/>
      <c r="E73" s="49"/>
      <c r="F73" s="49"/>
      <c r="G73" s="50"/>
      <c r="H73" s="50"/>
      <c r="I73" s="51"/>
      <c r="J73" s="50"/>
      <c r="K73" s="50"/>
      <c r="L73" s="51"/>
      <c r="M73" s="50"/>
      <c r="N73" s="51"/>
      <c r="O73" s="50"/>
      <c r="P73" s="139"/>
      <c r="Q73" s="140"/>
      <c r="R73" s="38" t="s">
        <v>2</v>
      </c>
      <c r="S73" s="30"/>
    </row>
    <row r="74" spans="1:19" ht="18" customHeight="1" x14ac:dyDescent="0.4">
      <c r="A74" s="136">
        <f>IF([1]人数!$F29=0," ",[1]人数!$F29)</f>
        <v>29</v>
      </c>
      <c r="B74" s="141" t="s">
        <v>25</v>
      </c>
      <c r="C74" s="154" t="str">
        <f>IF(ISERROR(VLOOKUP(1,[1]作成!$H$938:$K$992,3,FALSE))," ",VLOOKUP(1,[1]作成!$H$938:$K$992,3,FALSE))</f>
        <v xml:space="preserve"> </v>
      </c>
      <c r="D74" s="157" t="str">
        <f>IF(ISERROR(VLOOKUP(2,[1]作成!$H$938:$K$992,4,FALSE))," ",VLOOKUP(2,[1]作成!$H$938:$K$992,4,FALSE))</f>
        <v xml:space="preserve"> </v>
      </c>
      <c r="E74" s="160" t="str">
        <f>IF(ISERROR(VLOOKUP(3,[1]作成!$H$938:$K$992,3,FALSE))," ",VLOOKUP(3,[1]作成!$H$938:$K$992,3,FALSE))</f>
        <v xml:space="preserve"> </v>
      </c>
      <c r="F74" s="160"/>
      <c r="G74" s="42"/>
      <c r="H74" s="42"/>
      <c r="I74" s="42"/>
      <c r="J74" s="42"/>
      <c r="K74" s="42"/>
      <c r="L74" s="42"/>
      <c r="M74" s="42"/>
      <c r="N74" s="42"/>
      <c r="O74" s="42"/>
      <c r="P74" s="43" t="s">
        <v>164</v>
      </c>
      <c r="Q74" s="44"/>
      <c r="R74" s="38" t="s">
        <v>2</v>
      </c>
      <c r="S74" s="30"/>
    </row>
    <row r="75" spans="1:19" ht="18" customHeight="1" x14ac:dyDescent="0.4">
      <c r="A75" s="137"/>
      <c r="B75" s="141"/>
      <c r="C75" s="155"/>
      <c r="D75" s="158"/>
      <c r="E75" s="161" t="str">
        <f>IF(ISERROR(VLOOKUP(4,[1]作成!$H$938:$K$992,3,FALSE))," ",VLOOKUP(4,[1]作成!$H$938:$K$992,3,FALSE))</f>
        <v xml:space="preserve"> </v>
      </c>
      <c r="F75" s="161"/>
      <c r="G75" s="45"/>
      <c r="H75" s="45"/>
      <c r="I75" s="45"/>
      <c r="J75" s="45"/>
      <c r="K75" s="45"/>
      <c r="L75" s="45"/>
      <c r="M75" s="45"/>
      <c r="N75" s="45"/>
      <c r="O75" s="45"/>
      <c r="P75" s="47" t="s">
        <v>164</v>
      </c>
      <c r="Q75" s="48"/>
      <c r="R75" s="38" t="s">
        <v>2</v>
      </c>
      <c r="S75" s="30"/>
    </row>
    <row r="76" spans="1:19" ht="18" customHeight="1" x14ac:dyDescent="0.4">
      <c r="A76" s="137"/>
      <c r="B76" s="141"/>
      <c r="C76" s="155"/>
      <c r="D76" s="158"/>
      <c r="E76" s="161" t="str">
        <f>IF(ISERROR(VLOOKUP(5,[1]作成!$H$938:$K$992,3,FALSE))," ",VLOOKUP(5,[1]作成!$H$938:$K$992,3,FALSE))</f>
        <v xml:space="preserve"> </v>
      </c>
      <c r="F76" s="161"/>
      <c r="G76" s="45"/>
      <c r="H76" s="45"/>
      <c r="I76" s="45"/>
      <c r="J76" s="45"/>
      <c r="K76" s="45"/>
      <c r="L76" s="45"/>
      <c r="M76" s="45"/>
      <c r="N76" s="45"/>
      <c r="O76" s="45"/>
      <c r="P76" s="47" t="s">
        <v>164</v>
      </c>
      <c r="Q76" s="48"/>
      <c r="R76" s="38" t="s">
        <v>2</v>
      </c>
      <c r="S76" s="30"/>
    </row>
    <row r="77" spans="1:19" ht="18" customHeight="1" x14ac:dyDescent="0.4">
      <c r="A77" s="138"/>
      <c r="B77" s="141"/>
      <c r="C77" s="156"/>
      <c r="D77" s="159"/>
      <c r="E77" s="49" t="str">
        <f>IF(ISERROR(VLOOKUP(6,[1]作成!$H$938:$K$992,3,FALSE))," ",VLOOKUP(6,[1]作成!$H$938:$K$992,3,FALSE))</f>
        <v xml:space="preserve"> </v>
      </c>
      <c r="F77" s="49" t="str">
        <f>IF(ISERROR(VLOOKUP(7,[1]作成!$H$938:$K$992,3,FALSE))," ",VLOOKUP(7,[1]作成!$H$938:$K$992,3,FALSE))</f>
        <v xml:space="preserve"> </v>
      </c>
      <c r="G77" s="50"/>
      <c r="H77" s="50"/>
      <c r="I77" s="50"/>
      <c r="J77" s="50"/>
      <c r="K77" s="50"/>
      <c r="L77" s="50"/>
      <c r="M77" s="50"/>
      <c r="N77" s="50"/>
      <c r="O77" s="50"/>
      <c r="P77" s="139"/>
      <c r="Q77" s="140"/>
      <c r="R77" s="38" t="s">
        <v>2</v>
      </c>
      <c r="S77" s="30"/>
    </row>
    <row r="78" spans="1:19" ht="21" customHeight="1" x14ac:dyDescent="0.4">
      <c r="A78" s="136">
        <f>IF([1]人数!$F30=0," ",[1]人数!$F30)</f>
        <v>30</v>
      </c>
      <c r="B78" s="141" t="s">
        <v>48</v>
      </c>
      <c r="C78" s="142" t="str">
        <f>IF(ISERROR(VLOOKUP(1,[1]作成!$H$993:$K$1047,3,FALSE))," ",VLOOKUP(1,[1]作成!$H$993:$K$1047,3,FALSE))</f>
        <v>ごはん</v>
      </c>
      <c r="D78" s="145" t="str">
        <f>IF(ISERROR(VLOOKUP(2,[1]作成!$H$993:$K$1047,4,FALSE))," ",VLOOKUP(2,[1]作成!$H$993:$K$1047,4,FALSE))</f>
        <v>牛乳</v>
      </c>
      <c r="E78" s="148" t="str">
        <f>IF(ISERROR(VLOOKUP(3,[1]作成!$H$993:$K$1047,3,FALSE))," ",VLOOKUP(3,[1]作成!$H$993:$K$1047,3,FALSE))</f>
        <v>ピリからチキン</v>
      </c>
      <c r="F78" s="149"/>
      <c r="G78" s="52" t="s">
        <v>26</v>
      </c>
      <c r="H78" s="42" t="s">
        <v>155</v>
      </c>
      <c r="I78" s="54"/>
      <c r="J78" s="52" t="s">
        <v>75</v>
      </c>
      <c r="K78" s="42" t="s">
        <v>87</v>
      </c>
      <c r="L78" s="54"/>
      <c r="M78" s="52" t="s">
        <v>31</v>
      </c>
      <c r="N78" s="42" t="s">
        <v>84</v>
      </c>
      <c r="O78" s="54"/>
      <c r="P78" s="65">
        <v>694.59539999999993</v>
      </c>
      <c r="Q78" s="56" t="s">
        <v>21</v>
      </c>
      <c r="R78" s="38" t="s">
        <v>2</v>
      </c>
      <c r="S78" s="30"/>
    </row>
    <row r="79" spans="1:19" ht="21" customHeight="1" x14ac:dyDescent="0.4">
      <c r="A79" s="137"/>
      <c r="B79" s="141"/>
      <c r="C79" s="143"/>
      <c r="D79" s="146"/>
      <c r="E79" s="150" t="str">
        <f>IF(ISERROR(VLOOKUP(4,[1]作成!$H$993:$K$1047,3,FALSE))," ",VLOOKUP(4,[1]作成!$H$993:$K$1047,3,FALSE))</f>
        <v>バンサンスー</v>
      </c>
      <c r="F79" s="151"/>
      <c r="G79" s="57" t="s">
        <v>65</v>
      </c>
      <c r="H79" s="45"/>
      <c r="I79" s="59"/>
      <c r="J79" s="57" t="s">
        <v>83</v>
      </c>
      <c r="K79" s="45" t="s">
        <v>57</v>
      </c>
      <c r="L79" s="59"/>
      <c r="M79" s="57" t="s">
        <v>53</v>
      </c>
      <c r="N79" s="45" t="s">
        <v>156</v>
      </c>
      <c r="O79" s="59"/>
      <c r="P79" s="65">
        <v>24.410690000000006</v>
      </c>
      <c r="Q79" s="60" t="s">
        <v>23</v>
      </c>
      <c r="R79" s="38" t="s">
        <v>2</v>
      </c>
      <c r="S79" s="30"/>
    </row>
    <row r="80" spans="1:19" ht="21" customHeight="1" x14ac:dyDescent="0.4">
      <c r="A80" s="137"/>
      <c r="B80" s="141"/>
      <c r="C80" s="143"/>
      <c r="D80" s="146"/>
      <c r="E80" s="150" t="str">
        <f>IF(ISERROR(VLOOKUP(5,[1]作成!$H$993:$K$1047,3,FALSE))," ",VLOOKUP(5,[1]作成!$H$993:$K$1047,3,FALSE))</f>
        <v>ワンタンスープ</v>
      </c>
      <c r="F80" s="151"/>
      <c r="G80" s="57" t="s">
        <v>27</v>
      </c>
      <c r="H80" s="45"/>
      <c r="I80" s="59"/>
      <c r="J80" s="57" t="s">
        <v>29</v>
      </c>
      <c r="K80" s="45" t="s">
        <v>30</v>
      </c>
      <c r="L80" s="59"/>
      <c r="M80" s="57" t="s">
        <v>88</v>
      </c>
      <c r="N80" s="45"/>
      <c r="O80" s="59"/>
      <c r="P80" s="65">
        <v>21.033080000000005</v>
      </c>
      <c r="Q80" s="60" t="s">
        <v>23</v>
      </c>
      <c r="R80" s="38" t="s">
        <v>2</v>
      </c>
      <c r="S80" s="30"/>
    </row>
    <row r="81" spans="1:19" ht="21" customHeight="1" x14ac:dyDescent="0.4">
      <c r="A81" s="138"/>
      <c r="B81" s="141"/>
      <c r="C81" s="144"/>
      <c r="D81" s="147"/>
      <c r="E81" s="61" t="str">
        <f>IF(ISERROR(VLOOKUP(6,[1]作成!$H$993:$K$1047,3,FALSE))," ",VLOOKUP(6,[1]作成!$H$993:$K$1047,3,FALSE))</f>
        <v xml:space="preserve"> </v>
      </c>
      <c r="F81" s="62" t="str">
        <f>IF(ISERROR(VLOOKUP(7,[1]作成!$H$993:$K$1047,3,FALSE))," ",VLOOKUP(7,[1]作成!$H$993:$K$1047,3,FALSE))</f>
        <v xml:space="preserve"> </v>
      </c>
      <c r="G81" s="63" t="s">
        <v>33</v>
      </c>
      <c r="H81" s="50"/>
      <c r="I81" s="67"/>
      <c r="J81" s="63" t="s">
        <v>35</v>
      </c>
      <c r="K81" s="50" t="s">
        <v>46</v>
      </c>
      <c r="L81" s="67"/>
      <c r="M81" s="63" t="s">
        <v>42</v>
      </c>
      <c r="N81" s="50"/>
      <c r="O81" s="67"/>
      <c r="P81" s="152"/>
      <c r="Q81" s="153"/>
      <c r="R81" s="38" t="s">
        <v>2</v>
      </c>
      <c r="S81" s="30"/>
    </row>
    <row r="82" spans="1:19" ht="17.25" hidden="1" customHeight="1" x14ac:dyDescent="0.4">
      <c r="A82" s="116" t="str">
        <f>IF([1]人数!$F31=0," ",[1]人数!$F31)</f>
        <v xml:space="preserve"> </v>
      </c>
      <c r="B82" s="165" t="s">
        <v>64</v>
      </c>
      <c r="C82" s="122" t="str">
        <f>IF(ISERROR(VLOOKUP(1,[1]作成!$H$1048:$K$1102,3,FALSE))," ",VLOOKUP(1,[1]作成!$H$1048:$K$1102,3,FALSE))</f>
        <v xml:space="preserve"> </v>
      </c>
      <c r="D82" s="125" t="str">
        <f>IF(ISERROR(VLOOKUP(2,[1]作成!$H$1048:$K$1102,4,FALSE))," ",VLOOKUP(2,[1]作成!$H$1048:$K$1102,4,FALSE))</f>
        <v xml:space="preserve"> </v>
      </c>
      <c r="E82" s="128" t="str">
        <f>IF(ISERROR(VLOOKUP(3,[1]作成!$H$1048:$K$1102,3,FALSE))," ",VLOOKUP(3,[1]作成!$H$1048:$K$1102,3,FALSE))</f>
        <v xml:space="preserve"> </v>
      </c>
      <c r="F82" s="129"/>
      <c r="G82" s="3"/>
      <c r="H82" s="4"/>
      <c r="I82" s="5"/>
      <c r="J82" s="3"/>
      <c r="K82" s="4"/>
      <c r="L82" s="5"/>
      <c r="M82" s="3"/>
      <c r="N82" s="4"/>
      <c r="O82" s="5"/>
      <c r="P82" s="15" t="str">
        <f>IF([1]計算!U25=0," ",[1]計算!U25)</f>
        <v xml:space="preserve"> </v>
      </c>
      <c r="Q82" s="7" t="s">
        <v>21</v>
      </c>
    </row>
    <row r="83" spans="1:19" ht="17.25" hidden="1" customHeight="1" x14ac:dyDescent="0.4">
      <c r="A83" s="117"/>
      <c r="B83" s="165"/>
      <c r="C83" s="123"/>
      <c r="D83" s="126"/>
      <c r="E83" s="132" t="str">
        <f>IF(ISERROR(VLOOKUP(4,[1]作成!$H$1048:$K$1102,3,FALSE))," ",VLOOKUP(4,[1]作成!$H$1048:$K$1102,3,FALSE))</f>
        <v xml:space="preserve"> </v>
      </c>
      <c r="F83" s="133"/>
      <c r="G83" s="8"/>
      <c r="H83" s="9"/>
      <c r="I83" s="10"/>
      <c r="J83" s="8"/>
      <c r="K83" s="9"/>
      <c r="L83" s="10"/>
      <c r="M83" s="8"/>
      <c r="N83" s="9"/>
      <c r="O83" s="10"/>
      <c r="P83" s="15" t="str">
        <f>IF([1]計算!X25=0," ",[1]計算!X25)</f>
        <v xml:space="preserve"> </v>
      </c>
      <c r="Q83" s="11" t="s">
        <v>23</v>
      </c>
    </row>
    <row r="84" spans="1:19" ht="17.25" hidden="1" customHeight="1" x14ac:dyDescent="0.4">
      <c r="A84" s="117"/>
      <c r="B84" s="165"/>
      <c r="C84" s="123"/>
      <c r="D84" s="126"/>
      <c r="E84" s="132" t="str">
        <f>IF(ISERROR(VLOOKUP(5,[1]作成!$H$1048:$K$1102,3,FALSE))," ",VLOOKUP(5,[1]作成!$H$1048:$K$1102,3,FALSE))</f>
        <v xml:space="preserve"> </v>
      </c>
      <c r="F84" s="133"/>
      <c r="G84" s="8"/>
      <c r="H84" s="9"/>
      <c r="I84" s="10"/>
      <c r="J84" s="8"/>
      <c r="K84" s="9"/>
      <c r="L84" s="10"/>
      <c r="M84" s="8"/>
      <c r="N84" s="9"/>
      <c r="O84" s="10"/>
      <c r="P84" s="15" t="str">
        <f>IF([1]計算!Z25=0," ",[1]計算!Z25)</f>
        <v xml:space="preserve"> </v>
      </c>
      <c r="Q84" s="11" t="s">
        <v>23</v>
      </c>
    </row>
    <row r="85" spans="1:19" ht="17.25" hidden="1" customHeight="1" x14ac:dyDescent="0.4">
      <c r="A85" s="118"/>
      <c r="B85" s="165"/>
      <c r="C85" s="124"/>
      <c r="D85" s="127"/>
      <c r="E85" s="16" t="str">
        <f>IF(ISERROR(VLOOKUP(6,[1]作成!$H$1048:$K$1102,3,FALSE))," ",VLOOKUP(6,[1]作成!$H$1048:$K$1102,3,FALSE))</f>
        <v xml:space="preserve"> </v>
      </c>
      <c r="F85" s="17" t="str">
        <f>IF(ISERROR(VLOOKUP(7,[1]作成!$H$1048:$K$1102,3,FALSE))," ",VLOOKUP(7,[1]作成!$H$1048:$K$1102,3,FALSE))</f>
        <v xml:space="preserve"> </v>
      </c>
      <c r="G85" s="18"/>
      <c r="H85" s="19"/>
      <c r="I85" s="21"/>
      <c r="J85" s="18"/>
      <c r="K85" s="19"/>
      <c r="L85" s="21"/>
      <c r="M85" s="18"/>
      <c r="N85" s="19"/>
      <c r="O85" s="21"/>
      <c r="P85" s="134" t="str">
        <f>IF([1]人数!I31=0," ",[1]人数!I31)</f>
        <v xml:space="preserve"> </v>
      </c>
      <c r="Q85" s="135"/>
    </row>
    <row r="86" spans="1:19" ht="17.25" hidden="1" customHeight="1" x14ac:dyDescent="0.4">
      <c r="A86" s="116" t="str">
        <f>IF([1]人数!$F32=0," ",[1]人数!$F32)</f>
        <v xml:space="preserve"> </v>
      </c>
      <c r="B86" s="119" t="s">
        <v>20</v>
      </c>
      <c r="C86" s="122" t="str">
        <f>IF(ISERROR(VLOOKUP(1,[1]作成!$H$1103:$K$1157,3,FALSE))," ",VLOOKUP(1,[1]作成!$H$1103:$K$1157,3,FALSE))</f>
        <v xml:space="preserve"> </v>
      </c>
      <c r="D86" s="125" t="str">
        <f>IF(ISERROR(VLOOKUP(2,[1]作成!$H$1103:$K$1157,4,FALSE))," ",VLOOKUP(2,[1]作成!$H$1103:$K$1157,4,FALSE))</f>
        <v xml:space="preserve"> </v>
      </c>
      <c r="E86" s="128" t="str">
        <f>IF(ISERROR(VLOOKUP(3,[1]作成!$H$1103:$K$1157,3,FALSE))," ",VLOOKUP(3,[1]作成!$H$1103:$K$1157,3,FALSE))</f>
        <v xml:space="preserve"> </v>
      </c>
      <c r="F86" s="129"/>
      <c r="G86" s="3"/>
      <c r="H86" s="4"/>
      <c r="I86" s="5"/>
      <c r="J86" s="3"/>
      <c r="K86" s="4"/>
      <c r="L86" s="5"/>
      <c r="M86" s="3"/>
      <c r="N86" s="4"/>
      <c r="O86" s="5"/>
      <c r="P86" s="15" t="str">
        <f>IF([1]計算!U26=0," ",[1]計算!U26)</f>
        <v xml:space="preserve"> </v>
      </c>
      <c r="Q86" s="7" t="s">
        <v>21</v>
      </c>
    </row>
    <row r="87" spans="1:19" ht="17.25" hidden="1" customHeight="1" x14ac:dyDescent="0.4">
      <c r="A87" s="117"/>
      <c r="B87" s="120"/>
      <c r="C87" s="123"/>
      <c r="D87" s="126"/>
      <c r="E87" s="132" t="str">
        <f>IF(ISERROR(VLOOKUP(4,[1]作成!$H$1103:$K$1157,3,FALSE))," ",VLOOKUP(4,[1]作成!$H$1103:$K$1157,3,FALSE))</f>
        <v xml:space="preserve"> </v>
      </c>
      <c r="F87" s="133"/>
      <c r="G87" s="8"/>
      <c r="H87" s="9"/>
      <c r="I87" s="10"/>
      <c r="J87" s="8"/>
      <c r="K87" s="9"/>
      <c r="L87" s="10"/>
      <c r="M87" s="8"/>
      <c r="N87" s="9"/>
      <c r="O87" s="10"/>
      <c r="P87" s="15" t="str">
        <f>IF([1]計算!X26=0," ",[1]計算!X26)</f>
        <v xml:space="preserve"> </v>
      </c>
      <c r="Q87" s="11" t="s">
        <v>23</v>
      </c>
    </row>
    <row r="88" spans="1:19" ht="17.25" hidden="1" customHeight="1" x14ac:dyDescent="0.4">
      <c r="A88" s="117"/>
      <c r="B88" s="120"/>
      <c r="C88" s="123"/>
      <c r="D88" s="126"/>
      <c r="E88" s="132" t="str">
        <f>IF(ISERROR(VLOOKUP(5,[1]作成!$H$1103:$K$1157,3,FALSE))," ",VLOOKUP(5,[1]作成!$H$1103:$K$1157,3,FALSE))</f>
        <v xml:space="preserve"> </v>
      </c>
      <c r="F88" s="133"/>
      <c r="G88" s="8"/>
      <c r="H88" s="9"/>
      <c r="I88" s="10"/>
      <c r="J88" s="8"/>
      <c r="K88" s="9"/>
      <c r="L88" s="10"/>
      <c r="M88" s="8"/>
      <c r="N88" s="9"/>
      <c r="O88" s="10"/>
      <c r="P88" s="15" t="str">
        <f>IF([1]計算!Z26=0," ",[1]計算!Z26)</f>
        <v xml:space="preserve"> </v>
      </c>
      <c r="Q88" s="11" t="s">
        <v>23</v>
      </c>
    </row>
    <row r="89" spans="1:19" ht="17.25" hidden="1" customHeight="1" x14ac:dyDescent="0.4">
      <c r="A89" s="118"/>
      <c r="B89" s="121"/>
      <c r="C89" s="124"/>
      <c r="D89" s="127"/>
      <c r="E89" s="14" t="str">
        <f>IF(ISERROR(VLOOKUP(6,[1]作成!$H$1103:$K$1157,3,FALSE))," ",VLOOKUP(6,[1]作成!$H$1103:$K$1157,3,FALSE))</f>
        <v xml:space="preserve"> </v>
      </c>
      <c r="F89" s="14" t="str">
        <f>IF(ISERROR(VLOOKUP(7,[1]作成!$H$1103:$K$1157,3,FALSE))," ",VLOOKUP(7,[1]作成!$H$1103:$K$1157,3,FALSE))</f>
        <v xml:space="preserve"> </v>
      </c>
      <c r="G89" s="18"/>
      <c r="H89" s="19"/>
      <c r="I89" s="21"/>
      <c r="J89" s="18"/>
      <c r="K89" s="19"/>
      <c r="L89" s="21"/>
      <c r="M89" s="18"/>
      <c r="N89" s="19"/>
      <c r="O89" s="21"/>
      <c r="P89" s="134" t="str">
        <f>IF([1]人数!I32=0," ",[1]人数!I32)</f>
        <v xml:space="preserve"> </v>
      </c>
      <c r="Q89" s="135"/>
    </row>
    <row r="90" spans="1:19" ht="17.25" hidden="1" customHeight="1" x14ac:dyDescent="0.4">
      <c r="A90" s="116" t="str">
        <f>IF([1]人数!$F33=0," ",[1]人数!$F33)</f>
        <v xml:space="preserve"> </v>
      </c>
      <c r="B90" s="165" t="s">
        <v>24</v>
      </c>
      <c r="C90" s="122" t="str">
        <f>IF(ISERROR(VLOOKUP(1,[1]作成!$H$1158:$K$1212,3,FALSE))," ",VLOOKUP(1,[1]作成!$H$1158:$K$1212,3,FALSE))</f>
        <v xml:space="preserve"> </v>
      </c>
      <c r="D90" s="125" t="str">
        <f>IF(ISERROR(VLOOKUP(2,[1]作成!$H$1158:$K$1212,4,FALSE))," ",VLOOKUP(2,[1]作成!$H$1158:$K$1212,4,FALSE))</f>
        <v xml:space="preserve"> </v>
      </c>
      <c r="E90" s="128" t="str">
        <f>IF(ISERROR(VLOOKUP(3,[1]作成!$H$1158:$K$1212,3,FALSE))," ",VLOOKUP(3,[1]作成!$H$1158:$K$1212,3,FALSE))</f>
        <v xml:space="preserve"> </v>
      </c>
      <c r="F90" s="129"/>
      <c r="G90" s="3"/>
      <c r="H90" s="4"/>
      <c r="I90" s="5"/>
      <c r="J90" s="3"/>
      <c r="K90" s="4"/>
      <c r="L90" s="5"/>
      <c r="M90" s="3"/>
      <c r="N90" s="4"/>
      <c r="O90" s="5"/>
      <c r="P90" s="15" t="str">
        <f>IF([1]計算!U27=0," ",[1]計算!U27)</f>
        <v xml:space="preserve"> </v>
      </c>
      <c r="Q90" s="7" t="s">
        <v>21</v>
      </c>
    </row>
    <row r="91" spans="1:19" ht="17.25" hidden="1" customHeight="1" x14ac:dyDescent="0.4">
      <c r="A91" s="117"/>
      <c r="B91" s="165"/>
      <c r="C91" s="123"/>
      <c r="D91" s="126"/>
      <c r="E91" s="132" t="str">
        <f>IF(ISERROR(VLOOKUP(4,[1]作成!$H$1158:$K$1212,3,FALSE))," ",VLOOKUP(4,[1]作成!$H$1158:$K$1212,3,FALSE))</f>
        <v xml:space="preserve"> </v>
      </c>
      <c r="F91" s="133"/>
      <c r="G91" s="8"/>
      <c r="H91" s="9"/>
      <c r="I91" s="10"/>
      <c r="J91" s="8"/>
      <c r="K91" s="9"/>
      <c r="L91" s="10"/>
      <c r="M91" s="8"/>
      <c r="N91" s="9"/>
      <c r="O91" s="10"/>
      <c r="P91" s="15" t="str">
        <f>IF([1]計算!X27=0," ",[1]計算!X27)</f>
        <v xml:space="preserve"> </v>
      </c>
      <c r="Q91" s="11" t="s">
        <v>23</v>
      </c>
    </row>
    <row r="92" spans="1:19" ht="17.25" hidden="1" customHeight="1" x14ac:dyDescent="0.4">
      <c r="A92" s="117"/>
      <c r="B92" s="165"/>
      <c r="C92" s="123"/>
      <c r="D92" s="126"/>
      <c r="E92" s="132" t="str">
        <f>IF(ISERROR(VLOOKUP(5,[1]作成!$H$1158:$K$1212,3,FALSE))," ",VLOOKUP(5,[1]作成!$H$1158:$K$1212,3,FALSE))</f>
        <v xml:space="preserve"> </v>
      </c>
      <c r="F92" s="133"/>
      <c r="G92" s="8"/>
      <c r="H92" s="9"/>
      <c r="I92" s="10"/>
      <c r="J92" s="8"/>
      <c r="K92" s="9"/>
      <c r="L92" s="10"/>
      <c r="M92" s="8"/>
      <c r="N92" s="9"/>
      <c r="O92" s="10"/>
      <c r="P92" s="15" t="str">
        <f>IF([1]計算!Z27=0," ",[1]計算!Z27)</f>
        <v xml:space="preserve"> </v>
      </c>
      <c r="Q92" s="11" t="s">
        <v>23</v>
      </c>
    </row>
    <row r="93" spans="1:19" ht="17.25" hidden="1" customHeight="1" x14ac:dyDescent="0.4">
      <c r="A93" s="118"/>
      <c r="B93" s="165"/>
      <c r="C93" s="124"/>
      <c r="D93" s="127"/>
      <c r="E93" s="16" t="str">
        <f>IF(ISERROR(VLOOKUP(6,[1]作成!$H$1158:$K$1212,3,FALSE))," ",VLOOKUP(6,[1]作成!$H$1158:$K$1212,3,FALSE))</f>
        <v xml:space="preserve"> </v>
      </c>
      <c r="F93" s="17" t="str">
        <f>IF(ISERROR(VLOOKUP(7,[1]作成!$H$1158:$K$1212,3,FALSE))," ",VLOOKUP(7,[1]作成!$H$1158:$K$1212,3,FALSE))</f>
        <v xml:space="preserve"> </v>
      </c>
      <c r="G93" s="18"/>
      <c r="H93" s="19"/>
      <c r="I93" s="21"/>
      <c r="J93" s="18"/>
      <c r="K93" s="19"/>
      <c r="L93" s="21"/>
      <c r="M93" s="18"/>
      <c r="N93" s="19"/>
      <c r="O93" s="21"/>
      <c r="P93" s="166" t="str">
        <f>IF([1]人数!I33=0," ",[1]人数!I33)</f>
        <v xml:space="preserve"> </v>
      </c>
      <c r="Q93" s="166"/>
    </row>
    <row r="94" spans="1:19" ht="17.25" hidden="1" customHeight="1" x14ac:dyDescent="0.4">
      <c r="A94" s="116" t="str">
        <f>IF([1]人数!$F34=0," ",[1]人数!$F34)</f>
        <v xml:space="preserve"> </v>
      </c>
      <c r="B94" s="165" t="s">
        <v>25</v>
      </c>
      <c r="C94" s="122" t="str">
        <f>IF(ISERROR(VLOOKUP(1,[1]作成!$H$1213:$K$1267,3,FALSE))," ",VLOOKUP(1,[1]作成!$H$1213:$K$1267,3,FALSE))</f>
        <v xml:space="preserve"> </v>
      </c>
      <c r="D94" s="125" t="str">
        <f>IF(ISERROR(VLOOKUP(2,[1]作成!$H$1213:$K$1267,4,FALSE))," ",VLOOKUP(2,[1]作成!$H$1213:$K$1267,4,FALSE))</f>
        <v xml:space="preserve"> </v>
      </c>
      <c r="E94" s="128" t="str">
        <f>IF(ISERROR(VLOOKUP(3,[1]作成!$H$1213:$K$1267,3,FALSE))," ",VLOOKUP(3,[1]作成!$H$1213:$K$1267,3,FALSE))</f>
        <v xml:space="preserve"> </v>
      </c>
      <c r="F94" s="129"/>
      <c r="G94" s="3"/>
      <c r="H94" s="4"/>
      <c r="I94" s="5"/>
      <c r="J94" s="3"/>
      <c r="K94" s="4"/>
      <c r="L94" s="5"/>
      <c r="M94" s="3"/>
      <c r="N94" s="4"/>
      <c r="O94" s="5"/>
      <c r="P94" s="15" t="str">
        <f>IF([1]計算!U28=0," ",[1]計算!U28)</f>
        <v xml:space="preserve"> </v>
      </c>
      <c r="Q94" s="7" t="s">
        <v>21</v>
      </c>
    </row>
    <row r="95" spans="1:19" ht="17.25" hidden="1" customHeight="1" x14ac:dyDescent="0.4">
      <c r="A95" s="117"/>
      <c r="B95" s="165"/>
      <c r="C95" s="123"/>
      <c r="D95" s="126"/>
      <c r="E95" s="132" t="str">
        <f>IF(ISERROR(VLOOKUP(4,[1]作成!$H$1213:$K$1267,3,FALSE))," ",VLOOKUP(4,[1]作成!$H$1213:$K$1267,3,FALSE))</f>
        <v xml:space="preserve"> </v>
      </c>
      <c r="F95" s="133"/>
      <c r="G95" s="8"/>
      <c r="H95" s="9"/>
      <c r="I95" s="10"/>
      <c r="J95" s="8"/>
      <c r="K95" s="9"/>
      <c r="L95" s="10"/>
      <c r="M95" s="8"/>
      <c r="N95" s="9"/>
      <c r="O95" s="10"/>
      <c r="P95" s="15" t="str">
        <f>IF([1]計算!X28=0," ",[1]計算!X28)</f>
        <v xml:space="preserve"> </v>
      </c>
      <c r="Q95" s="11" t="s">
        <v>23</v>
      </c>
    </row>
    <row r="96" spans="1:19" ht="17.25" hidden="1" customHeight="1" x14ac:dyDescent="0.4">
      <c r="A96" s="117"/>
      <c r="B96" s="165"/>
      <c r="C96" s="123"/>
      <c r="D96" s="126"/>
      <c r="E96" s="132" t="str">
        <f>IF(ISERROR(VLOOKUP(5,[1]作成!$H$1213:$K$1267,3,FALSE))," ",VLOOKUP(5,[1]作成!$H$1213:$K$1267,3,FALSE))</f>
        <v xml:space="preserve"> </v>
      </c>
      <c r="F96" s="133"/>
      <c r="G96" s="8"/>
      <c r="H96" s="9"/>
      <c r="I96" s="10"/>
      <c r="J96" s="8"/>
      <c r="K96" s="9"/>
      <c r="L96" s="10"/>
      <c r="M96" s="8"/>
      <c r="N96" s="9"/>
      <c r="O96" s="10"/>
      <c r="P96" s="15" t="str">
        <f>IF([1]計算!Z28=0," ",[1]計算!Z28)</f>
        <v xml:space="preserve"> </v>
      </c>
      <c r="Q96" s="11" t="s">
        <v>23</v>
      </c>
    </row>
    <row r="97" spans="1:19" ht="17.25" hidden="1" customHeight="1" x14ac:dyDescent="0.4">
      <c r="A97" s="118"/>
      <c r="B97" s="165"/>
      <c r="C97" s="124"/>
      <c r="D97" s="127"/>
      <c r="E97" s="16" t="str">
        <f>IF(ISERROR(VLOOKUP(6,[1]作成!$H$1213:$K$1267,3,FALSE))," ",VLOOKUP(6,[1]作成!$H$1213:$K$1267,3,FALSE))</f>
        <v xml:space="preserve"> </v>
      </c>
      <c r="F97" s="17" t="str">
        <f>IF(ISERROR(VLOOKUP(7,[1]作成!$H$1213:$K$1267,3,FALSE))," ",VLOOKUP(7,[1]作成!$H$1213:$K$1267,3,FALSE))</f>
        <v xml:space="preserve"> </v>
      </c>
      <c r="G97" s="18"/>
      <c r="H97" s="19"/>
      <c r="I97" s="21"/>
      <c r="J97" s="18"/>
      <c r="K97" s="19"/>
      <c r="L97" s="21"/>
      <c r="M97" s="18"/>
      <c r="N97" s="19"/>
      <c r="O97" s="21"/>
      <c r="P97" s="134" t="str">
        <f>IF([1]人数!I34=0," ",[1]人数!I34)</f>
        <v xml:space="preserve"> </v>
      </c>
      <c r="Q97" s="135"/>
    </row>
    <row r="98" spans="1:19" ht="17.25" hidden="1" customHeight="1" x14ac:dyDescent="0.4">
      <c r="A98" s="116" t="str">
        <f>IF([1]人数!$F35=0," ",[1]人数!$F35)</f>
        <v xml:space="preserve"> </v>
      </c>
      <c r="B98" s="165" t="s">
        <v>48</v>
      </c>
      <c r="C98" s="122" t="str">
        <f>IF(ISERROR(VLOOKUP(1,[1]作成!$H$1268:$K$1322,3,FALSE))," ",VLOOKUP(1,[1]作成!$H$1268:$K$1322,3,FALSE))</f>
        <v xml:space="preserve"> </v>
      </c>
      <c r="D98" s="125" t="str">
        <f>IF(ISERROR(VLOOKUP(2,[1]作成!$H$1268:$K$1322,4,FALSE))," ",VLOOKUP(2,[1]作成!$H$1268:$K$1322,4,FALSE))</f>
        <v xml:space="preserve"> </v>
      </c>
      <c r="E98" s="128" t="str">
        <f>IF(ISERROR(VLOOKUP(3,[1]作成!$H$1268:$K$1322,3,FALSE))," ",VLOOKUP(3,[1]作成!$H$1268:$K$1322,3,FALSE))</f>
        <v xml:space="preserve"> </v>
      </c>
      <c r="F98" s="129"/>
      <c r="G98" s="3"/>
      <c r="H98" s="4"/>
      <c r="I98" s="5"/>
      <c r="J98" s="3"/>
      <c r="K98" s="4"/>
      <c r="L98" s="5"/>
      <c r="M98" s="3"/>
      <c r="N98" s="4"/>
      <c r="O98" s="5"/>
      <c r="P98" s="15" t="str">
        <f>IF([1]計算!U29=0," ",[1]計算!U29)</f>
        <v xml:space="preserve"> </v>
      </c>
      <c r="Q98" s="7" t="s">
        <v>21</v>
      </c>
    </row>
    <row r="99" spans="1:19" ht="17.25" hidden="1" customHeight="1" x14ac:dyDescent="0.4">
      <c r="A99" s="117"/>
      <c r="B99" s="165"/>
      <c r="C99" s="123"/>
      <c r="D99" s="126"/>
      <c r="E99" s="132" t="str">
        <f>IF(ISERROR(VLOOKUP(4,[1]作成!$H$1268:$K$1322,3,FALSE))," ",VLOOKUP(4,[1]作成!$H$1268:$K$1322,3,FALSE))</f>
        <v xml:space="preserve"> </v>
      </c>
      <c r="F99" s="133"/>
      <c r="G99" s="8"/>
      <c r="H99" s="9"/>
      <c r="I99" s="10"/>
      <c r="J99" s="8"/>
      <c r="K99" s="9"/>
      <c r="L99" s="10"/>
      <c r="M99" s="8"/>
      <c r="N99" s="9"/>
      <c r="O99" s="10"/>
      <c r="P99" s="15" t="str">
        <f>IF([1]計算!X29=0," ",[1]計算!X29)</f>
        <v xml:space="preserve"> </v>
      </c>
      <c r="Q99" s="11" t="s">
        <v>23</v>
      </c>
    </row>
    <row r="100" spans="1:19" ht="17.25" hidden="1" customHeight="1" x14ac:dyDescent="0.4">
      <c r="A100" s="117"/>
      <c r="B100" s="165"/>
      <c r="C100" s="123"/>
      <c r="D100" s="126"/>
      <c r="E100" s="132" t="str">
        <f>IF(ISERROR(VLOOKUP(5,[1]作成!$H$1268:$K$1322,3,FALSE))," ",VLOOKUP(5,[1]作成!$H$1268:$K$1322,3,FALSE))</f>
        <v xml:space="preserve"> </v>
      </c>
      <c r="F100" s="133"/>
      <c r="G100" s="8"/>
      <c r="H100" s="9"/>
      <c r="I100" s="10"/>
      <c r="J100" s="8"/>
      <c r="K100" s="9"/>
      <c r="L100" s="10"/>
      <c r="M100" s="8"/>
      <c r="N100" s="9"/>
      <c r="O100" s="10"/>
      <c r="P100" s="15" t="str">
        <f>IF([1]計算!Z29=0," ",[1]計算!Z29)</f>
        <v xml:space="preserve"> </v>
      </c>
      <c r="Q100" s="11" t="s">
        <v>23</v>
      </c>
    </row>
    <row r="101" spans="1:19" ht="17.25" hidden="1" customHeight="1" x14ac:dyDescent="0.4">
      <c r="A101" s="118"/>
      <c r="B101" s="165"/>
      <c r="C101" s="124"/>
      <c r="D101" s="127"/>
      <c r="E101" s="16" t="str">
        <f>IF(ISERROR(VLOOKUP(6,[1]作成!$H$1268:$K$1322,3,FALSE))," ",VLOOKUP(6,[1]作成!$H$1268:$K$1322,3,FALSE))</f>
        <v xml:space="preserve"> </v>
      </c>
      <c r="F101" s="17" t="str">
        <f>IF(ISERROR(VLOOKUP(7,[1]作成!$H$1268:$K$1322,3,FALSE))," ",VLOOKUP(7,[1]作成!$H$1268:$K$1322,3,FALSE))</f>
        <v xml:space="preserve"> </v>
      </c>
      <c r="G101" s="18"/>
      <c r="H101" s="19"/>
      <c r="I101" s="21"/>
      <c r="J101" s="18"/>
      <c r="K101" s="19"/>
      <c r="L101" s="21"/>
      <c r="M101" s="18"/>
      <c r="N101" s="19"/>
      <c r="O101" s="21"/>
      <c r="P101" s="166" t="str">
        <f>IF([1]人数!I35=0," ",[1]人数!I35)</f>
        <v xml:space="preserve"> </v>
      </c>
      <c r="Q101" s="166"/>
    </row>
    <row r="102" spans="1:19" ht="17.25" hidden="1" customHeight="1" x14ac:dyDescent="0.4">
      <c r="A102" s="116" t="str">
        <f>IF([1]人数!$F36=0," ",[1]人数!$F36)</f>
        <v xml:space="preserve"> </v>
      </c>
      <c r="B102" s="119" t="s">
        <v>64</v>
      </c>
      <c r="C102" s="122" t="str">
        <f>IF(ISERROR(VLOOKUP(1,[1]作成!$H$1323:$K$1377,3,FALSE))," ",VLOOKUP(1,[1]作成!$H$1323:$K$1377,3,FALSE))</f>
        <v xml:space="preserve"> </v>
      </c>
      <c r="D102" s="125" t="str">
        <f>IF(ISERROR(VLOOKUP(2,[1]作成!$H$1323:$K$1377,4,FALSE))," ",VLOOKUP(2,[1]作成!$H$1323:$K$1377,4,FALSE))</f>
        <v xml:space="preserve"> </v>
      </c>
      <c r="E102" s="128" t="str">
        <f>IF(ISERROR(VLOOKUP(3,[1]作成!$H$1323:$K$1377,3,FALSE))," ",VLOOKUP(3,[1]作成!$H$1323:$K$1377,3,FALSE))</f>
        <v xml:space="preserve"> </v>
      </c>
      <c r="F102" s="129"/>
      <c r="G102" s="24"/>
      <c r="H102" s="13"/>
      <c r="I102" s="12"/>
      <c r="J102" s="24"/>
      <c r="K102" s="13"/>
      <c r="L102" s="12"/>
      <c r="M102" s="24"/>
      <c r="N102" s="13"/>
      <c r="O102" s="12"/>
      <c r="P102" s="15" t="str">
        <f>IF([1]計算!U30=0," ",[1]計算!U30)</f>
        <v xml:space="preserve"> </v>
      </c>
      <c r="Q102" s="7" t="s">
        <v>21</v>
      </c>
    </row>
    <row r="103" spans="1:19" ht="17.25" hidden="1" customHeight="1" x14ac:dyDescent="0.4">
      <c r="A103" s="117"/>
      <c r="B103" s="120"/>
      <c r="C103" s="123"/>
      <c r="D103" s="126"/>
      <c r="E103" s="132" t="str">
        <f>IF(ISERROR(VLOOKUP(4,[1]作成!$H$1323:$K$1377,3,FALSE))," ",VLOOKUP(4,[1]作成!$H$1323:$K$1377,3,FALSE))</f>
        <v xml:space="preserve"> </v>
      </c>
      <c r="F103" s="133"/>
      <c r="G103" s="24"/>
      <c r="H103" s="13"/>
      <c r="I103" s="12"/>
      <c r="J103" s="24"/>
      <c r="K103" s="13"/>
      <c r="L103" s="12"/>
      <c r="M103" s="24"/>
      <c r="N103" s="13"/>
      <c r="O103" s="12"/>
      <c r="P103" s="15" t="str">
        <f>IF([1]計算!X30=0," ",[1]計算!X30)</f>
        <v xml:space="preserve"> </v>
      </c>
      <c r="Q103" s="11" t="s">
        <v>23</v>
      </c>
    </row>
    <row r="104" spans="1:19" ht="17.25" hidden="1" customHeight="1" x14ac:dyDescent="0.4">
      <c r="A104" s="117"/>
      <c r="B104" s="120"/>
      <c r="C104" s="123"/>
      <c r="D104" s="126"/>
      <c r="E104" s="132" t="str">
        <f>IF(ISERROR(VLOOKUP(5,[1]作成!$H$1323:$K$1377,3,FALSE))," ",VLOOKUP(5,[1]作成!$H$1323:$K$1377,3,FALSE))</f>
        <v xml:space="preserve"> </v>
      </c>
      <c r="F104" s="133"/>
      <c r="G104" s="24"/>
      <c r="H104" s="13"/>
      <c r="I104" s="12"/>
      <c r="J104" s="24"/>
      <c r="K104" s="13"/>
      <c r="L104" s="12"/>
      <c r="M104" s="24"/>
      <c r="N104" s="13"/>
      <c r="O104" s="12"/>
      <c r="P104" s="15" t="str">
        <f>IF([1]計算!Z30=0," ",[1]計算!Z30)</f>
        <v xml:space="preserve"> </v>
      </c>
      <c r="Q104" s="11" t="s">
        <v>23</v>
      </c>
    </row>
    <row r="105" spans="1:19" ht="17.25" hidden="1" customHeight="1" x14ac:dyDescent="0.4">
      <c r="A105" s="118"/>
      <c r="B105" s="121"/>
      <c r="C105" s="124"/>
      <c r="D105" s="127"/>
      <c r="E105" s="16" t="str">
        <f>IF(ISERROR(VLOOKUP(6,[1]作成!$H$1323:$K$1377,3,FALSE))," ",VLOOKUP(6,[1]作成!$H$1323:$K$1377,3,FALSE))</f>
        <v xml:space="preserve"> </v>
      </c>
      <c r="F105" s="17" t="str">
        <f>IF(ISERROR(VLOOKUP(7,[1]作成!$H$1323:$K$1377,3,FALSE))," ",VLOOKUP(7,[1]作成!$H$1323:$K$1377,3,FALSE))</f>
        <v xml:space="preserve"> </v>
      </c>
      <c r="G105" s="25"/>
      <c r="H105" s="20"/>
      <c r="I105" s="22"/>
      <c r="J105" s="25"/>
      <c r="K105" s="20"/>
      <c r="L105" s="22"/>
      <c r="M105" s="25"/>
      <c r="N105" s="20"/>
      <c r="O105" s="22"/>
      <c r="P105" s="166" t="str">
        <f>IF([1]人数!I36=0," ",[1]人数!I36)</f>
        <v xml:space="preserve"> </v>
      </c>
      <c r="Q105" s="166"/>
    </row>
    <row r="106" spans="1:19" ht="17.25" hidden="1" customHeight="1" x14ac:dyDescent="0.4">
      <c r="A106" s="116" t="str">
        <f>IF([1]人数!$F37=0," ",[1]人数!$F37)</f>
        <v xml:space="preserve"> </v>
      </c>
      <c r="B106" s="119" t="s">
        <v>20</v>
      </c>
      <c r="C106" s="122" t="str">
        <f>IF(ISERROR(VLOOKUP(1,[1]作成!$H$1378:$K$1432,3,FALSE))," ",VLOOKUP(1,[1]作成!$H$1378:$K$1432,3,FALSE))</f>
        <v xml:space="preserve"> </v>
      </c>
      <c r="D106" s="125" t="str">
        <f>IF(ISERROR(VLOOKUP(2,[1]作成!$H$1378:$K$1432,4,FALSE))," ",VLOOKUP(2,[1]作成!$H$1378:$K$1432,4,FALSE))</f>
        <v xml:space="preserve"> </v>
      </c>
      <c r="E106" s="128" t="str">
        <f>IF(ISERROR(VLOOKUP(3,[1]作成!$H$1378:$K$1432,3,FALSE))," ",VLOOKUP(3,[1]作成!$H$1378:$K$1432,3,FALSE))</f>
        <v xml:space="preserve"> </v>
      </c>
      <c r="F106" s="129"/>
      <c r="G106" s="26"/>
      <c r="H106" s="27"/>
      <c r="I106" s="23"/>
      <c r="J106" s="26"/>
      <c r="K106" s="27"/>
      <c r="L106" s="23"/>
      <c r="M106" s="26"/>
      <c r="N106" s="27"/>
      <c r="O106" s="23"/>
      <c r="P106" s="15" t="str">
        <f>IF([1]計算!U31=0," ",[1]計算!U31)</f>
        <v xml:space="preserve"> </v>
      </c>
      <c r="Q106" s="7" t="s">
        <v>21</v>
      </c>
    </row>
    <row r="107" spans="1:19" ht="17.25" hidden="1" customHeight="1" x14ac:dyDescent="0.4">
      <c r="A107" s="117"/>
      <c r="B107" s="120"/>
      <c r="C107" s="123"/>
      <c r="D107" s="126"/>
      <c r="E107" s="132" t="str">
        <f>IF(ISERROR(VLOOKUP(4,[1]作成!$H$1378:$K$1432,3,FALSE))," ",VLOOKUP(4,[1]作成!$H$1378:$K$1432,3,FALSE))</f>
        <v xml:space="preserve"> </v>
      </c>
      <c r="F107" s="133"/>
      <c r="G107" s="24"/>
      <c r="H107" s="13"/>
      <c r="I107" s="12"/>
      <c r="J107" s="24"/>
      <c r="K107" s="13"/>
      <c r="L107" s="12"/>
      <c r="M107" s="24"/>
      <c r="N107" s="13"/>
      <c r="O107" s="12"/>
      <c r="P107" s="15" t="str">
        <f>IF([1]計算!X31=0," ",[1]計算!X31)</f>
        <v xml:space="preserve"> </v>
      </c>
      <c r="Q107" s="11" t="s">
        <v>23</v>
      </c>
    </row>
    <row r="108" spans="1:19" ht="17.25" hidden="1" customHeight="1" x14ac:dyDescent="0.4">
      <c r="A108" s="117"/>
      <c r="B108" s="120"/>
      <c r="C108" s="123"/>
      <c r="D108" s="126"/>
      <c r="E108" s="132" t="str">
        <f>IF(ISERROR(VLOOKUP(5,[1]作成!$H$1378:$K$1432,3,FALSE))," ",VLOOKUP(5,[1]作成!$H$1378:$K$1432,3,FALSE))</f>
        <v xml:space="preserve"> </v>
      </c>
      <c r="F108" s="133"/>
      <c r="G108" s="24"/>
      <c r="H108" s="13"/>
      <c r="I108" s="12"/>
      <c r="J108" s="24"/>
      <c r="K108" s="13"/>
      <c r="L108" s="12"/>
      <c r="M108" s="24"/>
      <c r="N108" s="13"/>
      <c r="O108" s="12"/>
      <c r="P108" s="15" t="str">
        <f>IF([1]計算!Z31=0," ",[1]計算!Z31)</f>
        <v xml:space="preserve"> </v>
      </c>
      <c r="Q108" s="11" t="s">
        <v>23</v>
      </c>
    </row>
    <row r="109" spans="1:19" ht="17.25" hidden="1" customHeight="1" x14ac:dyDescent="0.4">
      <c r="A109" s="118"/>
      <c r="B109" s="121"/>
      <c r="C109" s="124"/>
      <c r="D109" s="127"/>
      <c r="E109" s="16" t="str">
        <f>IF(ISERROR(VLOOKUP(6,[1]作成!$H$1378:$K$1432,3,FALSE))," ",VLOOKUP(6,[1]作成!$H$1378:$K$1432,3,FALSE))</f>
        <v xml:space="preserve"> </v>
      </c>
      <c r="F109" s="17" t="str">
        <f>IF(ISERROR(VLOOKUP(7,[1]作成!$H$1378:$K$1432,3,FALSE))," ",VLOOKUP(7,[1]作成!$H$1378:$K$1432,3,FALSE))</f>
        <v xml:space="preserve"> </v>
      </c>
      <c r="G109" s="25"/>
      <c r="H109" s="20"/>
      <c r="I109" s="22"/>
      <c r="J109" s="25"/>
      <c r="K109" s="20"/>
      <c r="L109" s="22"/>
      <c r="M109" s="25"/>
      <c r="N109" s="20"/>
      <c r="O109" s="22"/>
      <c r="P109" s="166" t="str">
        <f>IF([1]人数!I37=0," ",[1]人数!I37)</f>
        <v xml:space="preserve"> </v>
      </c>
      <c r="Q109" s="166"/>
    </row>
    <row r="110" spans="1:19" ht="15.95" customHeight="1" x14ac:dyDescent="0.4">
      <c r="A110" s="71"/>
      <c r="B110" s="73" t="s">
        <v>157</v>
      </c>
      <c r="C110" s="6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 t="s">
        <v>2</v>
      </c>
      <c r="S110" s="30"/>
    </row>
    <row r="111" spans="1:19" ht="15.95" customHeight="1" x14ac:dyDescent="0.4">
      <c r="A111" s="71"/>
      <c r="B111" s="73" t="s">
        <v>158</v>
      </c>
      <c r="C111" s="68"/>
      <c r="D111" s="38"/>
      <c r="E111" s="38"/>
      <c r="F111" s="38"/>
      <c r="G111" s="38"/>
      <c r="H111" s="38"/>
      <c r="I111" s="38"/>
      <c r="J111" s="38"/>
      <c r="K111" s="38"/>
      <c r="L111" s="37" t="s">
        <v>159</v>
      </c>
      <c r="M111" s="37"/>
      <c r="N111" s="37"/>
      <c r="O111" s="38"/>
      <c r="P111" s="38"/>
      <c r="Q111" s="38"/>
      <c r="R111" s="38" t="s">
        <v>2</v>
      </c>
      <c r="S111" s="30"/>
    </row>
    <row r="112" spans="1:19" ht="15.95" customHeight="1" x14ac:dyDescent="0.4">
      <c r="A112" s="71"/>
      <c r="B112" s="73" t="s">
        <v>160</v>
      </c>
      <c r="C112" s="6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 t="s">
        <v>2</v>
      </c>
      <c r="S112" s="30"/>
    </row>
    <row r="113" spans="1:19" ht="15.95" customHeight="1" x14ac:dyDescent="0.4">
      <c r="A113" s="71"/>
      <c r="B113" s="38"/>
      <c r="C113" s="6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 t="s">
        <v>2</v>
      </c>
      <c r="S113" s="30"/>
    </row>
    <row r="114" spans="1:19" ht="15.95" customHeight="1" x14ac:dyDescent="0.4">
      <c r="A114" s="71"/>
      <c r="B114" s="38"/>
      <c r="C114" s="6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 t="s">
        <v>2</v>
      </c>
      <c r="S114" s="30"/>
    </row>
    <row r="115" spans="1:19" ht="15.95" customHeight="1" x14ac:dyDescent="0.4">
      <c r="A115" s="71"/>
      <c r="B115" s="38"/>
      <c r="C115" s="6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 t="s">
        <v>2</v>
      </c>
      <c r="S115" s="30"/>
    </row>
    <row r="116" spans="1:19" ht="15.95" hidden="1" customHeight="1" x14ac:dyDescent="0.4">
      <c r="A116" s="2"/>
      <c r="B116" s="2"/>
      <c r="C116" s="28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8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8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8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8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8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8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8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8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8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8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8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8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8"/>
      <c r="D131" s="2"/>
      <c r="E131" s="2"/>
      <c r="F131" s="2"/>
      <c r="P131" s="2"/>
      <c r="Q131" s="2"/>
    </row>
    <row r="132" spans="1:19" x14ac:dyDescent="0.4">
      <c r="A132" s="70"/>
      <c r="B132" s="30"/>
      <c r="C132" s="69"/>
      <c r="D132" s="30"/>
      <c r="E132" s="30"/>
      <c r="F132" s="30"/>
      <c r="G132" s="38"/>
      <c r="H132" s="38"/>
      <c r="I132" s="38"/>
      <c r="J132" s="38"/>
      <c r="K132" s="38"/>
      <c r="L132" s="38"/>
      <c r="M132" s="38"/>
      <c r="N132" s="38"/>
      <c r="O132" s="38"/>
      <c r="P132" s="30"/>
      <c r="Q132" s="30"/>
      <c r="R132" s="38"/>
      <c r="S132" s="30"/>
    </row>
    <row r="133" spans="1:19" x14ac:dyDescent="0.4">
      <c r="A133" s="70"/>
      <c r="B133" s="30"/>
      <c r="C133" s="69"/>
      <c r="D133" s="30"/>
      <c r="E133" s="30"/>
      <c r="F133" s="30"/>
      <c r="G133" s="38"/>
      <c r="H133" s="38"/>
      <c r="I133" s="38"/>
      <c r="J133" s="38"/>
      <c r="K133" s="38"/>
      <c r="L133" s="38"/>
      <c r="M133" s="38"/>
      <c r="N133" s="38"/>
      <c r="O133" s="38"/>
      <c r="P133" s="30"/>
      <c r="Q133" s="30"/>
      <c r="R133" s="38"/>
      <c r="S133" s="30"/>
    </row>
  </sheetData>
  <sheetProtection autoFilter="0"/>
  <autoFilter ref="R1:R131" xr:uid="{00000000-0009-0000-0000-000002000000}">
    <filterColumn colId="0">
      <customFilters>
        <customFilter operator="notEqual" val=" "/>
      </customFilters>
    </filterColumn>
  </autoFilter>
  <mergeCells count="225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70866141732283472" right="0.31496062992125984" top="0.55118110236220474" bottom="0.35433070866141736" header="0.31496062992125984" footer="0.31496062992125984"/>
  <pageSetup paperSize="9" scale="47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E43C70"/>
  </sheetPr>
  <dimension ref="A1:S133"/>
  <sheetViews>
    <sheetView view="pageBreakPreview" topLeftCell="A68" zoomScale="80" zoomScaleNormal="100" zoomScaleSheetLayoutView="80" workbookViewId="0">
      <selection activeCell="I114" sqref="I114"/>
    </sheetView>
  </sheetViews>
  <sheetFormatPr defaultColWidth="0" defaultRowHeight="13.5" customHeight="1" zeroHeight="1" x14ac:dyDescent="0.4"/>
  <cols>
    <col min="1" max="1" width="5.75" style="1" customWidth="1"/>
    <col min="2" max="2" width="3" style="1" customWidth="1"/>
    <col min="3" max="3" width="17.75" style="29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0.25" customHeight="1" x14ac:dyDescent="0.4">
      <c r="A1" s="70"/>
      <c r="B1" s="31"/>
      <c r="C1" s="32"/>
      <c r="D1" s="33"/>
      <c r="E1" s="34">
        <f>[1]作成!B1</f>
        <v>4</v>
      </c>
      <c r="F1" s="35" t="s">
        <v>0</v>
      </c>
      <c r="G1" s="36"/>
      <c r="H1" s="36"/>
      <c r="I1" s="37"/>
      <c r="J1" s="38"/>
      <c r="K1" s="38"/>
      <c r="L1" s="38"/>
      <c r="M1" s="38"/>
      <c r="N1" s="38"/>
      <c r="O1" s="39"/>
      <c r="P1" s="40" t="s">
        <v>161</v>
      </c>
      <c r="Q1" s="41"/>
      <c r="R1" s="38" t="s">
        <v>2</v>
      </c>
      <c r="S1" s="30"/>
    </row>
    <row r="2" spans="1:19" ht="13.5" customHeight="1" x14ac:dyDescent="0.4">
      <c r="A2" s="74" t="s">
        <v>3</v>
      </c>
      <c r="B2" s="74" t="s">
        <v>4</v>
      </c>
      <c r="C2" s="77" t="s">
        <v>5</v>
      </c>
      <c r="D2" s="78"/>
      <c r="E2" s="78"/>
      <c r="F2" s="79"/>
      <c r="G2" s="83" t="s">
        <v>6</v>
      </c>
      <c r="H2" s="84"/>
      <c r="I2" s="85"/>
      <c r="J2" s="83" t="s">
        <v>7</v>
      </c>
      <c r="K2" s="84"/>
      <c r="L2" s="85"/>
      <c r="M2" s="83" t="s">
        <v>8</v>
      </c>
      <c r="N2" s="84"/>
      <c r="O2" s="85"/>
      <c r="P2" s="89" t="s">
        <v>9</v>
      </c>
      <c r="Q2" s="89"/>
      <c r="R2" s="38" t="s">
        <v>2</v>
      </c>
      <c r="S2" s="30"/>
    </row>
    <row r="3" spans="1:19" ht="13.5" customHeight="1" x14ac:dyDescent="0.4">
      <c r="A3" s="75"/>
      <c r="B3" s="75"/>
      <c r="C3" s="80"/>
      <c r="D3" s="81"/>
      <c r="E3" s="81"/>
      <c r="F3" s="82"/>
      <c r="G3" s="86"/>
      <c r="H3" s="87"/>
      <c r="I3" s="88"/>
      <c r="J3" s="86"/>
      <c r="K3" s="87"/>
      <c r="L3" s="88"/>
      <c r="M3" s="86"/>
      <c r="N3" s="87"/>
      <c r="O3" s="88"/>
      <c r="P3" s="89" t="s">
        <v>11</v>
      </c>
      <c r="Q3" s="89"/>
      <c r="R3" s="38" t="s">
        <v>2</v>
      </c>
      <c r="S3" s="30"/>
    </row>
    <row r="4" spans="1:19" ht="13.5" customHeight="1" x14ac:dyDescent="0.4">
      <c r="A4" s="75"/>
      <c r="B4" s="75"/>
      <c r="C4" s="90" t="s">
        <v>12</v>
      </c>
      <c r="D4" s="92" t="s">
        <v>13</v>
      </c>
      <c r="E4" s="94" t="s">
        <v>14</v>
      </c>
      <c r="F4" s="95"/>
      <c r="G4" s="98" t="s">
        <v>15</v>
      </c>
      <c r="H4" s="99"/>
      <c r="I4" s="100"/>
      <c r="J4" s="104" t="s">
        <v>16</v>
      </c>
      <c r="K4" s="105"/>
      <c r="L4" s="106"/>
      <c r="M4" s="110" t="s">
        <v>17</v>
      </c>
      <c r="N4" s="111"/>
      <c r="O4" s="112"/>
      <c r="P4" s="89" t="s">
        <v>18</v>
      </c>
      <c r="Q4" s="89"/>
      <c r="R4" s="38" t="s">
        <v>2</v>
      </c>
      <c r="S4" s="30"/>
    </row>
    <row r="5" spans="1:19" ht="13.5" customHeight="1" x14ac:dyDescent="0.4">
      <c r="A5" s="76"/>
      <c r="B5" s="76"/>
      <c r="C5" s="91"/>
      <c r="D5" s="93"/>
      <c r="E5" s="96"/>
      <c r="F5" s="97"/>
      <c r="G5" s="101"/>
      <c r="H5" s="102"/>
      <c r="I5" s="103"/>
      <c r="J5" s="107"/>
      <c r="K5" s="108"/>
      <c r="L5" s="109"/>
      <c r="M5" s="113"/>
      <c r="N5" s="114"/>
      <c r="O5" s="115"/>
      <c r="P5" s="89" t="s">
        <v>19</v>
      </c>
      <c r="Q5" s="89"/>
      <c r="R5" s="38" t="s">
        <v>2</v>
      </c>
      <c r="S5" s="30"/>
    </row>
    <row r="6" spans="1:19" ht="17.25" hidden="1" customHeight="1" x14ac:dyDescent="0.4">
      <c r="A6" s="116" t="str">
        <f>IF([1]人数!$F12=0," ",[1]人数!$F12)</f>
        <v xml:space="preserve"> </v>
      </c>
      <c r="B6" s="119" t="s">
        <v>20</v>
      </c>
      <c r="C6" s="122" t="str">
        <f>IF(ISERROR(VLOOKUP(1,[1]作成!$H$3:$K$57,3,FALSE))," ",VLOOKUP(1,[1]作成!$H$3:$K$57,3,FALSE))</f>
        <v xml:space="preserve"> </v>
      </c>
      <c r="D6" s="125" t="str">
        <f>IF(ISERROR(VLOOKUP(2,[1]作成!$H$3:$K$57,4,FALSE))," ",VLOOKUP(2,[1]作成!$H$3:$K$57,4,FALSE))</f>
        <v xml:space="preserve"> </v>
      </c>
      <c r="E6" s="128" t="str">
        <f>IF(ISERROR(VLOOKUP(3,[1]作成!$H$3:$K$57,3,FALSE))," ",VLOOKUP(3,[1]作成!$H$3:$K$57,3,FALSE))</f>
        <v xml:space="preserve"> </v>
      </c>
      <c r="F6" s="129"/>
      <c r="G6" s="3"/>
      <c r="H6" s="4"/>
      <c r="I6" s="5"/>
      <c r="J6" s="3"/>
      <c r="K6" s="4"/>
      <c r="L6" s="5"/>
      <c r="M6" s="4"/>
      <c r="N6" s="4"/>
      <c r="O6" s="4"/>
      <c r="P6" s="15" t="str">
        <f>IF([1]計算!U6=0," ",[1]計算!U6)</f>
        <v xml:space="preserve"> </v>
      </c>
      <c r="Q6" s="7" t="s">
        <v>21</v>
      </c>
      <c r="S6" s="130" t="s">
        <v>22</v>
      </c>
    </row>
    <row r="7" spans="1:19" ht="17.25" hidden="1" customHeight="1" x14ac:dyDescent="0.4">
      <c r="A7" s="117"/>
      <c r="B7" s="120"/>
      <c r="C7" s="123"/>
      <c r="D7" s="126"/>
      <c r="E7" s="132" t="str">
        <f>IF(ISERROR(VLOOKUP(4,[1]作成!$H$3:$K$57,3,FALSE))," ",VLOOKUP(4,[1]作成!$H$3:$K$57,3,FALSE))</f>
        <v xml:space="preserve"> </v>
      </c>
      <c r="F7" s="133"/>
      <c r="G7" s="8"/>
      <c r="H7" s="9"/>
      <c r="I7" s="10"/>
      <c r="J7" s="8"/>
      <c r="K7" s="9"/>
      <c r="L7" s="10"/>
      <c r="M7" s="9"/>
      <c r="N7" s="9"/>
      <c r="O7" s="9"/>
      <c r="P7" s="15" t="str">
        <f>IF([1]計算!X6=0," ",[1]計算!X6)</f>
        <v xml:space="preserve"> </v>
      </c>
      <c r="Q7" s="11" t="s">
        <v>23</v>
      </c>
      <c r="S7" s="130"/>
    </row>
    <row r="8" spans="1:19" ht="17.25" hidden="1" customHeight="1" x14ac:dyDescent="0.4">
      <c r="A8" s="117"/>
      <c r="B8" s="120"/>
      <c r="C8" s="123"/>
      <c r="D8" s="126"/>
      <c r="E8" s="132" t="str">
        <f>IF(ISERROR(VLOOKUP(5,[1]作成!$H$3:$K$57,3,FALSE))," ",VLOOKUP(5,[1]作成!$H$3:$K$57,3,FALSE))</f>
        <v xml:space="preserve"> </v>
      </c>
      <c r="F8" s="133"/>
      <c r="G8" s="8"/>
      <c r="H8" s="9"/>
      <c r="I8" s="10"/>
      <c r="J8" s="8"/>
      <c r="K8" s="9"/>
      <c r="L8" s="12"/>
      <c r="M8" s="9"/>
      <c r="N8" s="9"/>
      <c r="O8" s="13"/>
      <c r="P8" s="15" t="str">
        <f>IF([1]計算!Z6=0," ",[1]計算!Z6)</f>
        <v xml:space="preserve"> </v>
      </c>
      <c r="Q8" s="11" t="s">
        <v>23</v>
      </c>
      <c r="S8" s="130"/>
    </row>
    <row r="9" spans="1:19" ht="17.25" hidden="1" customHeight="1" x14ac:dyDescent="0.4">
      <c r="A9" s="118"/>
      <c r="B9" s="121"/>
      <c r="C9" s="124"/>
      <c r="D9" s="127"/>
      <c r="E9" s="14" t="str">
        <f>IF(ISERROR(VLOOKUP(6,[1]作成!$H$3:$K$57,3,FALSE))," ",VLOOKUP(6,[1]作成!$H$3:$K$57,3,FALSE))</f>
        <v xml:space="preserve"> </v>
      </c>
      <c r="F9" s="14" t="str">
        <f>IF(ISERROR(VLOOKUP(7,[1]作成!$H$3:$K$57,3,FALSE))," ",VLOOKUP(7,[1]作成!$H$3:$K$57,3,FALSE))</f>
        <v xml:space="preserve"> </v>
      </c>
      <c r="G9" s="8"/>
      <c r="H9" s="9"/>
      <c r="I9" s="12"/>
      <c r="J9" s="8"/>
      <c r="K9" s="9"/>
      <c r="L9" s="12"/>
      <c r="M9" s="9"/>
      <c r="N9" s="9"/>
      <c r="O9" s="13"/>
      <c r="P9" s="134" t="str">
        <f>IF([1]人数!I12=0," ",[1]人数!I12)</f>
        <v xml:space="preserve"> </v>
      </c>
      <c r="Q9" s="135"/>
      <c r="S9" s="130"/>
    </row>
    <row r="10" spans="1:19" ht="15" customHeight="1" x14ac:dyDescent="0.4">
      <c r="A10" s="136">
        <v>7</v>
      </c>
      <c r="B10" s="141" t="s">
        <v>24</v>
      </c>
      <c r="C10" s="154" t="str">
        <f>IF(ISERROR(VLOOKUP(1,[1]作成!$H$58:$K$112,3,FALSE))," ",VLOOKUP(1,[1]作成!$H$58:$K$112,3,FALSE))</f>
        <v xml:space="preserve"> </v>
      </c>
      <c r="D10" s="157" t="str">
        <f>IF(ISERROR(VLOOKUP(2,[1]作成!$H$58:$K$112,4,FALSE))," ",VLOOKUP(2,[1]作成!$H$58:$K$112,4,FALSE))</f>
        <v xml:space="preserve"> </v>
      </c>
      <c r="E10" s="160" t="str">
        <f>IF(ISERROR(VLOOKUP(3,[1]作成!$H$58:$K$112,3,FALSE))," ",VLOOKUP(3,[1]作成!$H$58:$K$112,3,FALSE))</f>
        <v xml:space="preserve"> </v>
      </c>
      <c r="F10" s="160"/>
      <c r="G10" s="42"/>
      <c r="H10" s="42"/>
      <c r="I10" s="42"/>
      <c r="J10" s="42"/>
      <c r="K10" s="42"/>
      <c r="L10" s="42"/>
      <c r="M10" s="42"/>
      <c r="N10" s="42"/>
      <c r="O10" s="42"/>
      <c r="P10" s="43" t="str">
        <f>IF([1]計算!U7=0," ",[1]計算!U7)</f>
        <v xml:space="preserve"> </v>
      </c>
      <c r="Q10" s="44" t="s">
        <v>21</v>
      </c>
      <c r="R10" s="38" t="s">
        <v>2</v>
      </c>
      <c r="S10" s="131"/>
    </row>
    <row r="11" spans="1:19" ht="15" customHeight="1" x14ac:dyDescent="0.4">
      <c r="A11" s="137"/>
      <c r="B11" s="141"/>
      <c r="C11" s="155"/>
      <c r="D11" s="158"/>
      <c r="E11" s="161" t="str">
        <f>IF(ISERROR(VLOOKUP(4,[1]作成!$H$58:$K$112,3,FALSE))," ",VLOOKUP(4,[1]作成!$H$58:$K$112,3,FALSE))</f>
        <v xml:space="preserve"> </v>
      </c>
      <c r="F11" s="161"/>
      <c r="G11" s="45"/>
      <c r="H11" s="45"/>
      <c r="I11" s="46"/>
      <c r="J11" s="45"/>
      <c r="K11" s="45"/>
      <c r="L11" s="45"/>
      <c r="M11" s="45"/>
      <c r="N11" s="45"/>
      <c r="O11" s="45"/>
      <c r="P11" s="47" t="str">
        <f>IF([1]計算!X7=0," ",[1]計算!X7)</f>
        <v xml:space="preserve"> </v>
      </c>
      <c r="Q11" s="48" t="s">
        <v>23</v>
      </c>
      <c r="R11" s="38" t="s">
        <v>2</v>
      </c>
      <c r="S11" s="131"/>
    </row>
    <row r="12" spans="1:19" ht="15" customHeight="1" x14ac:dyDescent="0.4">
      <c r="A12" s="137"/>
      <c r="B12" s="141"/>
      <c r="C12" s="155"/>
      <c r="D12" s="158"/>
      <c r="E12" s="161" t="str">
        <f>IF(ISERROR(VLOOKUP(5,[1]作成!$H$58:$K$112,3,FALSE))," ",VLOOKUP(5,[1]作成!$H$58:$K$112,3,FALSE))</f>
        <v xml:space="preserve"> </v>
      </c>
      <c r="F12" s="161"/>
      <c r="G12" s="45"/>
      <c r="H12" s="45"/>
      <c r="I12" s="46"/>
      <c r="J12" s="45"/>
      <c r="K12" s="45"/>
      <c r="L12" s="45"/>
      <c r="M12" s="45"/>
      <c r="N12" s="45"/>
      <c r="O12" s="46"/>
      <c r="P12" s="47" t="str">
        <f>IF([1]計算!Z7=0," ",[1]計算!Z7)</f>
        <v xml:space="preserve"> </v>
      </c>
      <c r="Q12" s="48" t="s">
        <v>23</v>
      </c>
      <c r="R12" s="38" t="s">
        <v>2</v>
      </c>
      <c r="S12" s="131"/>
    </row>
    <row r="13" spans="1:19" ht="15" customHeight="1" x14ac:dyDescent="0.4">
      <c r="A13" s="138"/>
      <c r="B13" s="141"/>
      <c r="C13" s="156"/>
      <c r="D13" s="159"/>
      <c r="E13" s="49" t="str">
        <f>IF(ISERROR(VLOOKUP(6,[1]作成!$H$58:$K$112,3,FALSE))," ",VLOOKUP(6,[1]作成!$H$58:$K$112,3,FALSE))</f>
        <v xml:space="preserve"> </v>
      </c>
      <c r="F13" s="49" t="str">
        <f>IF(ISERROR(VLOOKUP(7,[1]作成!$H$58:$K$112,3,FALSE))," ",VLOOKUP(7,[1]作成!$H$58:$K$112,3,FALSE))</f>
        <v xml:space="preserve"> </v>
      </c>
      <c r="G13" s="50"/>
      <c r="H13" s="50"/>
      <c r="I13" s="51"/>
      <c r="J13" s="50"/>
      <c r="K13" s="50"/>
      <c r="L13" s="50"/>
      <c r="M13" s="50"/>
      <c r="N13" s="50"/>
      <c r="O13" s="51"/>
      <c r="P13" s="139" t="str">
        <f>IF([1]人数!I13=0," ",[1]人数!I13)</f>
        <v xml:space="preserve"> </v>
      </c>
      <c r="Q13" s="140"/>
      <c r="R13" s="38" t="s">
        <v>2</v>
      </c>
      <c r="S13" s="131"/>
    </row>
    <row r="14" spans="1:19" ht="21" customHeight="1" x14ac:dyDescent="0.4">
      <c r="A14" s="136">
        <f>IF([1]人数!$F14=0," ",[1]人数!$F14)</f>
        <v>8</v>
      </c>
      <c r="B14" s="141" t="s">
        <v>25</v>
      </c>
      <c r="C14" s="142" t="str">
        <f>IF(ISERROR(VLOOKUP(1,[1]作成!$H$113:$K$167,3,FALSE))," ",VLOOKUP(1,[1]作成!$H$113:$K$167,3,FALSE))</f>
        <v>ごはん</v>
      </c>
      <c r="D14" s="145" t="str">
        <f>IF(ISERROR(VLOOKUP(2,[1]作成!$H$113:$K$167,4,FALSE))," ",VLOOKUP(2,[1]作成!$H$113:$K$167,4,FALSE))</f>
        <v>牛乳</v>
      </c>
      <c r="E14" s="148" t="str">
        <f>IF(ISERROR(VLOOKUP(3,[1]作成!$H$113:$K$167,3,FALSE))," ",VLOOKUP(3,[1]作成!$H$113:$K$167,3,FALSE))</f>
        <v>てづくりハンバーグ</v>
      </c>
      <c r="F14" s="149"/>
      <c r="G14" s="52" t="s">
        <v>26</v>
      </c>
      <c r="H14" s="42" t="s">
        <v>173</v>
      </c>
      <c r="I14" s="53"/>
      <c r="J14" s="52" t="s">
        <v>28</v>
      </c>
      <c r="K14" s="42" t="s">
        <v>29</v>
      </c>
      <c r="L14" s="54" t="s">
        <v>30</v>
      </c>
      <c r="M14" s="42" t="s">
        <v>31</v>
      </c>
      <c r="N14" s="42" t="s">
        <v>32</v>
      </c>
      <c r="O14" s="53"/>
      <c r="P14" s="65">
        <v>721.25919999999974</v>
      </c>
      <c r="Q14" s="56" t="s">
        <v>21</v>
      </c>
      <c r="R14" s="38" t="s">
        <v>2</v>
      </c>
      <c r="S14" s="131"/>
    </row>
    <row r="15" spans="1:19" ht="21" customHeight="1" x14ac:dyDescent="0.4">
      <c r="A15" s="137"/>
      <c r="B15" s="141"/>
      <c r="C15" s="143"/>
      <c r="D15" s="146"/>
      <c r="E15" s="150" t="str">
        <f>IF(ISERROR(VLOOKUP(4,[1]作成!$H$113:$K$167,3,FALSE))," ",VLOOKUP(4,[1]作成!$H$113:$K$167,3,FALSE))</f>
        <v>カラフルサラダ</v>
      </c>
      <c r="F15" s="151"/>
      <c r="G15" s="57" t="s">
        <v>33</v>
      </c>
      <c r="H15" s="45" t="s">
        <v>34</v>
      </c>
      <c r="I15" s="58"/>
      <c r="J15" s="57" t="s">
        <v>35</v>
      </c>
      <c r="K15" s="45" t="s">
        <v>36</v>
      </c>
      <c r="L15" s="59"/>
      <c r="M15" s="45" t="s">
        <v>37</v>
      </c>
      <c r="N15" s="45"/>
      <c r="O15" s="58"/>
      <c r="P15" s="65">
        <v>28.131419999999999</v>
      </c>
      <c r="Q15" s="60" t="s">
        <v>23</v>
      </c>
      <c r="R15" s="38" t="s">
        <v>2</v>
      </c>
      <c r="S15" s="131"/>
    </row>
    <row r="16" spans="1:19" ht="21" customHeight="1" x14ac:dyDescent="0.4">
      <c r="A16" s="137"/>
      <c r="B16" s="141"/>
      <c r="C16" s="143"/>
      <c r="D16" s="146"/>
      <c r="E16" s="150" t="str">
        <f>IF(ISERROR(VLOOKUP(5,[1]作成!$H$113:$K$167,3,FALSE))," ",VLOOKUP(5,[1]作成!$H$113:$K$167,3,FALSE))</f>
        <v>だいこんとあげのみそしる</v>
      </c>
      <c r="F16" s="151"/>
      <c r="G16" s="57" t="s">
        <v>38</v>
      </c>
      <c r="H16" s="45" t="s">
        <v>39</v>
      </c>
      <c r="I16" s="58"/>
      <c r="J16" s="57" t="s">
        <v>40</v>
      </c>
      <c r="K16" s="45" t="s">
        <v>41</v>
      </c>
      <c r="L16" s="58"/>
      <c r="M16" s="45" t="s">
        <v>42</v>
      </c>
      <c r="N16" s="45"/>
      <c r="O16" s="58"/>
      <c r="P16" s="65">
        <v>24.717960000000005</v>
      </c>
      <c r="Q16" s="60" t="s">
        <v>23</v>
      </c>
      <c r="R16" s="38" t="s">
        <v>2</v>
      </c>
      <c r="S16" s="131"/>
    </row>
    <row r="17" spans="1:19" ht="21" customHeight="1" x14ac:dyDescent="0.4">
      <c r="A17" s="138"/>
      <c r="B17" s="141"/>
      <c r="C17" s="144"/>
      <c r="D17" s="147"/>
      <c r="E17" s="61" t="str">
        <f>IF(ISERROR(VLOOKUP(6,[1]作成!$H$113:$K$167,3,FALSE))," ",VLOOKUP(6,[1]作成!$H$113:$K$167,3,FALSE))</f>
        <v>フルーツクレープ</v>
      </c>
      <c r="F17" s="62" t="str">
        <f>IF(ISERROR(VLOOKUP(7,[1]作成!$H$113:$K$167,3,FALSE))," ",VLOOKUP(7,[1]作成!$H$113:$K$167,3,FALSE))</f>
        <v xml:space="preserve"> </v>
      </c>
      <c r="G17" s="63" t="s">
        <v>43</v>
      </c>
      <c r="H17" s="50" t="s">
        <v>44</v>
      </c>
      <c r="I17" s="64"/>
      <c r="J17" s="63" t="s">
        <v>45</v>
      </c>
      <c r="K17" s="50" t="s">
        <v>46</v>
      </c>
      <c r="L17" s="64"/>
      <c r="M17" s="50" t="s">
        <v>47</v>
      </c>
      <c r="N17" s="50"/>
      <c r="O17" s="64"/>
      <c r="P17" s="152" t="s">
        <v>163</v>
      </c>
      <c r="Q17" s="153"/>
      <c r="R17" s="38" t="s">
        <v>2</v>
      </c>
      <c r="S17" s="131"/>
    </row>
    <row r="18" spans="1:19" ht="21" customHeight="1" x14ac:dyDescent="0.4">
      <c r="A18" s="136">
        <f>IF([1]人数!$F15=0," ",[1]人数!$F15)</f>
        <v>9</v>
      </c>
      <c r="B18" s="141" t="s">
        <v>48</v>
      </c>
      <c r="C18" s="142" t="str">
        <f>IF(ISERROR(VLOOKUP(1,[1]作成!$H$168:$K$222,3,FALSE))," ",VLOOKUP(1,[1]作成!$H$168:$K$222,3,FALSE))</f>
        <v>ごはん</v>
      </c>
      <c r="D18" s="145" t="str">
        <f>IF(ISERROR(VLOOKUP(2,[1]作成!$H$168:$K$222,4,FALSE))," ",VLOOKUP(2,[1]作成!$H$168:$K$222,4,FALSE))</f>
        <v>牛乳</v>
      </c>
      <c r="E18" s="148" t="str">
        <f>IF(ISERROR(VLOOKUP(3,[1]作成!$H$168:$K$222,3,FALSE))," ",VLOOKUP(3,[1]作成!$H$168:$K$222,3,FALSE))</f>
        <v>さけのみそマヨネーズやき</v>
      </c>
      <c r="F18" s="149"/>
      <c r="G18" s="57" t="s">
        <v>26</v>
      </c>
      <c r="H18" s="45" t="s">
        <v>49</v>
      </c>
      <c r="I18" s="58"/>
      <c r="J18" s="57" t="s">
        <v>28</v>
      </c>
      <c r="K18" s="45" t="s">
        <v>35</v>
      </c>
      <c r="L18" s="59"/>
      <c r="M18" s="45" t="s">
        <v>31</v>
      </c>
      <c r="N18" s="45" t="s">
        <v>42</v>
      </c>
      <c r="O18" s="66"/>
      <c r="P18" s="65">
        <v>662.57900000000006</v>
      </c>
      <c r="Q18" s="56" t="s">
        <v>21</v>
      </c>
      <c r="R18" s="38" t="s">
        <v>2</v>
      </c>
      <c r="S18" s="30"/>
    </row>
    <row r="19" spans="1:19" ht="21" customHeight="1" x14ac:dyDescent="0.4">
      <c r="A19" s="137"/>
      <c r="B19" s="141"/>
      <c r="C19" s="143"/>
      <c r="D19" s="146"/>
      <c r="E19" s="150" t="str">
        <f>IF(ISERROR(VLOOKUP(4,[1]作成!$H$168:$K$222,3,FALSE))," ",VLOOKUP(4,[1]作成!$H$168:$K$222,3,FALSE))</f>
        <v>なのはなのおひたし</v>
      </c>
      <c r="F19" s="151"/>
      <c r="G19" s="57" t="s">
        <v>50</v>
      </c>
      <c r="H19" s="45" t="s">
        <v>33</v>
      </c>
      <c r="I19" s="58"/>
      <c r="J19" s="57" t="s">
        <v>51</v>
      </c>
      <c r="K19" s="45" t="s">
        <v>52</v>
      </c>
      <c r="L19" s="58"/>
      <c r="M19" s="45" t="s">
        <v>53</v>
      </c>
      <c r="N19" s="45" t="s">
        <v>54</v>
      </c>
      <c r="O19" s="66"/>
      <c r="P19" s="65">
        <v>30.600919999999991</v>
      </c>
      <c r="Q19" s="60" t="s">
        <v>23</v>
      </c>
      <c r="R19" s="38" t="s">
        <v>2</v>
      </c>
      <c r="S19" s="30"/>
    </row>
    <row r="20" spans="1:19" ht="21" customHeight="1" x14ac:dyDescent="0.4">
      <c r="A20" s="137"/>
      <c r="B20" s="141"/>
      <c r="C20" s="143"/>
      <c r="D20" s="146"/>
      <c r="E20" s="150" t="str">
        <f>IF(ISERROR(VLOOKUP(5,[1]作成!$H$168:$K$222,3,FALSE))," ",VLOOKUP(5,[1]作成!$H$168:$K$222,3,FALSE))</f>
        <v>とんじる</v>
      </c>
      <c r="F20" s="151"/>
      <c r="G20" s="57" t="s">
        <v>39</v>
      </c>
      <c r="H20" s="45" t="s">
        <v>55</v>
      </c>
      <c r="I20" s="58"/>
      <c r="J20" s="57" t="s">
        <v>56</v>
      </c>
      <c r="K20" s="45" t="s">
        <v>57</v>
      </c>
      <c r="L20" s="58"/>
      <c r="M20" s="45" t="s">
        <v>58</v>
      </c>
      <c r="N20" s="45" t="s">
        <v>59</v>
      </c>
      <c r="O20" s="66"/>
      <c r="P20" s="65">
        <v>20.907569999999993</v>
      </c>
      <c r="Q20" s="60" t="s">
        <v>23</v>
      </c>
      <c r="R20" s="38" t="s">
        <v>2</v>
      </c>
      <c r="S20" s="30"/>
    </row>
    <row r="21" spans="1:19" ht="21" customHeight="1" x14ac:dyDescent="0.4">
      <c r="A21" s="138"/>
      <c r="B21" s="141"/>
      <c r="C21" s="144"/>
      <c r="D21" s="147"/>
      <c r="E21" s="61" t="str">
        <f>IF(ISERROR(VLOOKUP(6,[1]作成!$H$168:$K$222,3,FALSE))," ",VLOOKUP(6,[1]作成!$H$168:$K$222,3,FALSE))</f>
        <v xml:space="preserve"> </v>
      </c>
      <c r="F21" s="62" t="str">
        <f>IF(ISERROR(VLOOKUP(7,[1]作成!$H$168:$K$222,3,FALSE))," ",VLOOKUP(7,[1]作成!$H$168:$K$222,3,FALSE))</f>
        <v xml:space="preserve"> </v>
      </c>
      <c r="G21" s="57" t="s">
        <v>62</v>
      </c>
      <c r="H21" s="45"/>
      <c r="I21" s="58"/>
      <c r="J21" s="57" t="s">
        <v>45</v>
      </c>
      <c r="K21" s="45" t="s">
        <v>63</v>
      </c>
      <c r="L21" s="58"/>
      <c r="M21" s="45" t="s">
        <v>37</v>
      </c>
      <c r="N21" s="46"/>
      <c r="O21" s="66"/>
      <c r="P21" s="152" t="s">
        <v>164</v>
      </c>
      <c r="Q21" s="153"/>
      <c r="R21" s="38" t="s">
        <v>2</v>
      </c>
      <c r="S21" s="30"/>
    </row>
    <row r="22" spans="1:19" ht="21" customHeight="1" x14ac:dyDescent="0.4">
      <c r="A22" s="136">
        <f>IF([1]人数!$F16=0," ",[1]人数!$F16)</f>
        <v>10</v>
      </c>
      <c r="B22" s="141" t="s">
        <v>64</v>
      </c>
      <c r="C22" s="142" t="str">
        <f>IF(ISERROR(VLOOKUP(1,[1]作成!$H$223:$K$277,3,FALSE))," ",VLOOKUP(1,[1]作成!$H$223:$K$277,3,FALSE))</f>
        <v>さくらすしごはん</v>
      </c>
      <c r="D22" s="145" t="str">
        <f>IF(ISERROR(VLOOKUP(2,[1]作成!$H$223:$K$277,4,FALSE))," ",VLOOKUP(2,[1]作成!$H$223:$K$277,4,FALSE))</f>
        <v>牛乳</v>
      </c>
      <c r="E22" s="148" t="str">
        <f>IF(ISERROR(VLOOKUP(3,[1]作成!$H$223:$K$277,3,FALSE))," ",VLOOKUP(3,[1]作成!$H$223:$K$277,3,FALSE))</f>
        <v>おはなみちらし</v>
      </c>
      <c r="F22" s="149"/>
      <c r="G22" s="52" t="s">
        <v>26</v>
      </c>
      <c r="H22" s="42" t="s">
        <v>65</v>
      </c>
      <c r="I22" s="53"/>
      <c r="J22" s="52" t="s">
        <v>35</v>
      </c>
      <c r="K22" s="42" t="s">
        <v>66</v>
      </c>
      <c r="L22" s="54" t="s">
        <v>46</v>
      </c>
      <c r="M22" s="42" t="s">
        <v>67</v>
      </c>
      <c r="N22" s="42" t="s">
        <v>68</v>
      </c>
      <c r="O22" s="54"/>
      <c r="P22" s="65">
        <v>661.75699999999995</v>
      </c>
      <c r="Q22" s="56" t="s">
        <v>21</v>
      </c>
      <c r="R22" s="38" t="s">
        <v>2</v>
      </c>
      <c r="S22" s="30"/>
    </row>
    <row r="23" spans="1:19" ht="21" customHeight="1" x14ac:dyDescent="0.4">
      <c r="A23" s="137"/>
      <c r="B23" s="141"/>
      <c r="C23" s="143"/>
      <c r="D23" s="146"/>
      <c r="E23" s="150" t="str">
        <f>IF(ISERROR(VLOOKUP(4,[1]作成!$H$223:$K$277,3,FALSE))," ",VLOOKUP(4,[1]作成!$H$223:$K$277,3,FALSE))</f>
        <v>とりにくとやさいのてりあえ</v>
      </c>
      <c r="F23" s="151"/>
      <c r="G23" s="57" t="s">
        <v>34</v>
      </c>
      <c r="H23" s="45" t="s">
        <v>69</v>
      </c>
      <c r="I23" s="58"/>
      <c r="J23" s="57" t="s">
        <v>70</v>
      </c>
      <c r="K23" s="45" t="s">
        <v>28</v>
      </c>
      <c r="L23" s="59" t="s">
        <v>30</v>
      </c>
      <c r="M23" s="45" t="s">
        <v>42</v>
      </c>
      <c r="N23" s="45"/>
      <c r="O23" s="59"/>
      <c r="P23" s="65">
        <v>27.430300000000003</v>
      </c>
      <c r="Q23" s="60" t="s">
        <v>23</v>
      </c>
      <c r="R23" s="38" t="s">
        <v>2</v>
      </c>
      <c r="S23" s="30"/>
    </row>
    <row r="24" spans="1:19" ht="21" customHeight="1" x14ac:dyDescent="0.4">
      <c r="A24" s="137"/>
      <c r="B24" s="141"/>
      <c r="C24" s="143"/>
      <c r="D24" s="146"/>
      <c r="E24" s="150" t="str">
        <f>IF(ISERROR(VLOOKUP(5,[1]作成!$H$223:$K$277,3,FALSE))," ",VLOOKUP(5,[1]作成!$H$223:$K$277,3,FALSE))</f>
        <v>とうふとふかしのすましじる</v>
      </c>
      <c r="F24" s="151"/>
      <c r="G24" s="57" t="s">
        <v>72</v>
      </c>
      <c r="H24" s="45" t="s">
        <v>73</v>
      </c>
      <c r="I24" s="58"/>
      <c r="J24" s="57" t="s">
        <v>74</v>
      </c>
      <c r="K24" s="45" t="s">
        <v>75</v>
      </c>
      <c r="L24" s="59"/>
      <c r="M24" s="45" t="s">
        <v>53</v>
      </c>
      <c r="N24" s="45"/>
      <c r="O24" s="58"/>
      <c r="P24" s="65">
        <v>18.141200000000001</v>
      </c>
      <c r="Q24" s="60" t="s">
        <v>23</v>
      </c>
      <c r="R24" s="38" t="s">
        <v>2</v>
      </c>
      <c r="S24" s="30"/>
    </row>
    <row r="25" spans="1:19" ht="21" customHeight="1" x14ac:dyDescent="0.4">
      <c r="A25" s="138"/>
      <c r="B25" s="141"/>
      <c r="C25" s="144"/>
      <c r="D25" s="147"/>
      <c r="E25" s="61" t="str">
        <f>IF(ISERROR(VLOOKUP(6,[1]作成!$H$223:$K$277,3,FALSE))," ",VLOOKUP(6,[1]作成!$H$223:$K$277,3,FALSE))</f>
        <v>ヨーグルト</v>
      </c>
      <c r="F25" s="62" t="str">
        <f>IF(ISERROR(VLOOKUP(7,[1]作成!$H$223:$K$277,3,FALSE))," ",VLOOKUP(7,[1]作成!$H$223:$K$277,3,FALSE))</f>
        <v xml:space="preserve"> </v>
      </c>
      <c r="G25" s="63" t="s">
        <v>43</v>
      </c>
      <c r="H25" s="50" t="s">
        <v>77</v>
      </c>
      <c r="I25" s="64"/>
      <c r="J25" s="63" t="s">
        <v>78</v>
      </c>
      <c r="K25" s="50" t="s">
        <v>79</v>
      </c>
      <c r="L25" s="67"/>
      <c r="M25" s="50" t="s">
        <v>88</v>
      </c>
      <c r="N25" s="50"/>
      <c r="O25" s="64"/>
      <c r="P25" s="152" t="s">
        <v>165</v>
      </c>
      <c r="Q25" s="153"/>
      <c r="R25" s="38" t="s">
        <v>2</v>
      </c>
      <c r="S25" s="30"/>
    </row>
    <row r="26" spans="1:19" ht="21" customHeight="1" x14ac:dyDescent="0.4">
      <c r="A26" s="136">
        <f>IF([1]人数!$F17=0," ",[1]人数!$F17)</f>
        <v>13</v>
      </c>
      <c r="B26" s="162" t="s">
        <v>20</v>
      </c>
      <c r="C26" s="142" t="str">
        <f>IF(ISERROR(VLOOKUP(1,[1]作成!$H$278:$K$332,3,FALSE))," ",VLOOKUP(1,[1]作成!$H$278:$K$332,3,FALSE))</f>
        <v>ごはん</v>
      </c>
      <c r="D26" s="145" t="str">
        <f>IF(ISERROR(VLOOKUP(2,[1]作成!$H$278:$K$332,4,FALSE))," ",VLOOKUP(2,[1]作成!$H$278:$K$332,4,FALSE))</f>
        <v>牛乳</v>
      </c>
      <c r="E26" s="148" t="str">
        <f>IF(ISERROR(VLOOKUP(3,[1]作成!$H$278:$K$332,3,FALSE))," ",VLOOKUP(3,[1]作成!$H$278:$K$332,3,FALSE))</f>
        <v>ギョーザ</v>
      </c>
      <c r="F26" s="149"/>
      <c r="G26" s="57" t="s">
        <v>26</v>
      </c>
      <c r="H26" s="45" t="s">
        <v>82</v>
      </c>
      <c r="I26" s="59"/>
      <c r="J26" s="57" t="s">
        <v>35</v>
      </c>
      <c r="K26" s="45" t="s">
        <v>83</v>
      </c>
      <c r="L26" s="59" t="s">
        <v>70</v>
      </c>
      <c r="M26" s="45" t="s">
        <v>31</v>
      </c>
      <c r="N26" s="45" t="s">
        <v>84</v>
      </c>
      <c r="O26" s="45"/>
      <c r="P26" s="65">
        <v>679.21839999999997</v>
      </c>
      <c r="Q26" s="56" t="s">
        <v>21</v>
      </c>
      <c r="R26" s="38" t="s">
        <v>2</v>
      </c>
      <c r="S26" s="30"/>
    </row>
    <row r="27" spans="1:19" ht="21" customHeight="1" x14ac:dyDescent="0.4">
      <c r="A27" s="137"/>
      <c r="B27" s="163"/>
      <c r="C27" s="143"/>
      <c r="D27" s="146"/>
      <c r="E27" s="150" t="str">
        <f>IF(ISERROR(VLOOKUP(4,[1]作成!$H$278:$K$332,3,FALSE))," ",VLOOKUP(4,[1]作成!$H$278:$K$332,3,FALSE))</f>
        <v>もやしのナムル</v>
      </c>
      <c r="F27" s="151"/>
      <c r="G27" s="57" t="s">
        <v>85</v>
      </c>
      <c r="H27" s="45" t="s">
        <v>86</v>
      </c>
      <c r="I27" s="59"/>
      <c r="J27" s="57" t="s">
        <v>87</v>
      </c>
      <c r="K27" s="45" t="s">
        <v>28</v>
      </c>
      <c r="L27" s="58" t="s">
        <v>79</v>
      </c>
      <c r="M27" s="45" t="s">
        <v>88</v>
      </c>
      <c r="N27" s="45" t="s">
        <v>68</v>
      </c>
      <c r="O27" s="46"/>
      <c r="P27" s="65">
        <v>26.097440000000006</v>
      </c>
      <c r="Q27" s="60" t="s">
        <v>23</v>
      </c>
      <c r="R27" s="38" t="s">
        <v>2</v>
      </c>
      <c r="S27" s="30"/>
    </row>
    <row r="28" spans="1:19" ht="21" customHeight="1" x14ac:dyDescent="0.4">
      <c r="A28" s="137"/>
      <c r="B28" s="163"/>
      <c r="C28" s="143"/>
      <c r="D28" s="146"/>
      <c r="E28" s="150" t="str">
        <f>IF(ISERROR(VLOOKUP(5,[1]作成!$H$278:$K$332,3,FALSE))," ",VLOOKUP(5,[1]作成!$H$278:$K$332,3,FALSE))</f>
        <v>はっぽうさい</v>
      </c>
      <c r="F28" s="151"/>
      <c r="G28" s="57" t="s">
        <v>90</v>
      </c>
      <c r="H28" s="45" t="s">
        <v>91</v>
      </c>
      <c r="I28" s="59"/>
      <c r="J28" s="57" t="s">
        <v>30</v>
      </c>
      <c r="K28" s="45" t="s">
        <v>45</v>
      </c>
      <c r="L28" s="58"/>
      <c r="M28" s="45" t="s">
        <v>54</v>
      </c>
      <c r="N28" s="45" t="s">
        <v>53</v>
      </c>
      <c r="O28" s="46"/>
      <c r="P28" s="65">
        <v>22.301000000000002</v>
      </c>
      <c r="Q28" s="60" t="s">
        <v>23</v>
      </c>
      <c r="R28" s="38" t="s">
        <v>2</v>
      </c>
      <c r="S28" s="30"/>
    </row>
    <row r="29" spans="1:19" ht="21" customHeight="1" x14ac:dyDescent="0.4">
      <c r="A29" s="138"/>
      <c r="B29" s="164"/>
      <c r="C29" s="144"/>
      <c r="D29" s="147"/>
      <c r="E29" s="49" t="str">
        <f>IF(ISERROR(VLOOKUP(6,[1]作成!$H$278:$K$332,3,FALSE))," ",VLOOKUP(6,[1]作成!$H$278:$K$332,3,FALSE))</f>
        <v xml:space="preserve"> </v>
      </c>
      <c r="F29" s="49" t="str">
        <f>IF(ISERROR(VLOOKUP(7,[1]作成!$H$278:$K$332,3,FALSE))," ",VLOOKUP(7,[1]作成!$H$278:$K$332,3,FALSE))</f>
        <v xml:space="preserve"> </v>
      </c>
      <c r="G29" s="57" t="s">
        <v>33</v>
      </c>
      <c r="H29" s="45" t="s">
        <v>92</v>
      </c>
      <c r="I29" s="59"/>
      <c r="J29" s="57" t="s">
        <v>75</v>
      </c>
      <c r="K29" s="45" t="s">
        <v>74</v>
      </c>
      <c r="L29" s="58"/>
      <c r="M29" s="45" t="s">
        <v>42</v>
      </c>
      <c r="N29" s="45"/>
      <c r="O29" s="46"/>
      <c r="P29" s="152" t="s">
        <v>164</v>
      </c>
      <c r="Q29" s="153"/>
      <c r="R29" s="38" t="s">
        <v>2</v>
      </c>
      <c r="S29" s="30"/>
    </row>
    <row r="30" spans="1:19" ht="21" customHeight="1" x14ac:dyDescent="0.4">
      <c r="A30" s="136">
        <f>IF([1]人数!$F18=0," ",[1]人数!$F18)</f>
        <v>14</v>
      </c>
      <c r="B30" s="141" t="s">
        <v>24</v>
      </c>
      <c r="C30" s="142" t="str">
        <f>IF(ISERROR(VLOOKUP(1,[1]作成!$H$333:$K$387,3,FALSE))," ",VLOOKUP(1,[1]作成!$H$333:$K$387,3,FALSE))</f>
        <v>ごはん</v>
      </c>
      <c r="D30" s="145" t="str">
        <f>IF(ISERROR(VLOOKUP(2,[1]作成!$H$333:$K$387,4,FALSE))," ",VLOOKUP(2,[1]作成!$H$333:$K$387,4,FALSE))</f>
        <v>牛乳</v>
      </c>
      <c r="E30" s="148" t="str">
        <f>IF(ISERROR(VLOOKUP(3,[1]作成!$H$333:$K$387,3,FALSE))," ",VLOOKUP(3,[1]作成!$H$333:$K$387,3,FALSE))</f>
        <v>とりにくのからあげ</v>
      </c>
      <c r="F30" s="149"/>
      <c r="G30" s="52" t="s">
        <v>26</v>
      </c>
      <c r="H30" s="42" t="s">
        <v>55</v>
      </c>
      <c r="I30" s="54"/>
      <c r="J30" s="52" t="s">
        <v>75</v>
      </c>
      <c r="K30" s="42" t="s">
        <v>28</v>
      </c>
      <c r="L30" s="54"/>
      <c r="M30" s="42" t="s">
        <v>31</v>
      </c>
      <c r="N30" s="42" t="s">
        <v>58</v>
      </c>
      <c r="O30" s="54"/>
      <c r="P30" s="65">
        <v>702.63319999999987</v>
      </c>
      <c r="Q30" s="56" t="s">
        <v>21</v>
      </c>
      <c r="R30" s="38" t="s">
        <v>2</v>
      </c>
      <c r="S30" s="30"/>
    </row>
    <row r="31" spans="1:19" ht="21" customHeight="1" x14ac:dyDescent="0.4">
      <c r="A31" s="137"/>
      <c r="B31" s="141"/>
      <c r="C31" s="143"/>
      <c r="D31" s="146"/>
      <c r="E31" s="150" t="str">
        <f>IF(ISERROR(VLOOKUP(4,[1]作成!$H$333:$K$387,3,FALSE))," ",VLOOKUP(4,[1]作成!$H$333:$K$387,3,FALSE))</f>
        <v>スナップエンドウのポテトサラダ</v>
      </c>
      <c r="F31" s="151"/>
      <c r="G31" s="57" t="s">
        <v>65</v>
      </c>
      <c r="H31" s="45" t="s">
        <v>44</v>
      </c>
      <c r="I31" s="58"/>
      <c r="J31" s="57" t="s">
        <v>94</v>
      </c>
      <c r="K31" s="45" t="s">
        <v>45</v>
      </c>
      <c r="L31" s="59"/>
      <c r="M31" s="45" t="s">
        <v>95</v>
      </c>
      <c r="N31" s="45"/>
      <c r="O31" s="59"/>
      <c r="P31" s="65">
        <v>30.474970000000003</v>
      </c>
      <c r="Q31" s="60" t="s">
        <v>23</v>
      </c>
      <c r="R31" s="38" t="s">
        <v>2</v>
      </c>
      <c r="S31" s="30"/>
    </row>
    <row r="32" spans="1:19" ht="21" customHeight="1" x14ac:dyDescent="0.4">
      <c r="A32" s="137"/>
      <c r="B32" s="141"/>
      <c r="C32" s="143"/>
      <c r="D32" s="146"/>
      <c r="E32" s="150" t="str">
        <f>IF(ISERROR(VLOOKUP(5,[1]作成!$H$333:$K$387,3,FALSE))," ",VLOOKUP(5,[1]作成!$H$333:$K$387,3,FALSE))</f>
        <v>キャベツとあつあげのみそしる</v>
      </c>
      <c r="F32" s="151"/>
      <c r="G32" s="57" t="s">
        <v>27</v>
      </c>
      <c r="H32" s="45" t="s">
        <v>39</v>
      </c>
      <c r="I32" s="58"/>
      <c r="J32" s="57" t="s">
        <v>35</v>
      </c>
      <c r="K32" s="45" t="s">
        <v>46</v>
      </c>
      <c r="L32" s="59"/>
      <c r="M32" s="45" t="s">
        <v>88</v>
      </c>
      <c r="N32" s="45"/>
      <c r="O32" s="59"/>
      <c r="P32" s="65">
        <v>24.721350000000005</v>
      </c>
      <c r="Q32" s="60" t="s">
        <v>23</v>
      </c>
      <c r="R32" s="38" t="s">
        <v>2</v>
      </c>
      <c r="S32" s="30"/>
    </row>
    <row r="33" spans="1:19" ht="21" customHeight="1" x14ac:dyDescent="0.4">
      <c r="A33" s="138"/>
      <c r="B33" s="141"/>
      <c r="C33" s="144"/>
      <c r="D33" s="147"/>
      <c r="E33" s="61" t="str">
        <f>IF(ISERROR(VLOOKUP(6,[1]作成!$H$333:$K$387,3,FALSE))," ",VLOOKUP(6,[1]作成!$H$333:$K$387,3,FALSE))</f>
        <v xml:space="preserve"> </v>
      </c>
      <c r="F33" s="62" t="str">
        <f>IF(ISERROR(VLOOKUP(7,[1]作成!$H$333:$K$387,3,FALSE))," ",VLOOKUP(7,[1]作成!$H$333:$K$387,3,FALSE))</f>
        <v xml:space="preserve"> </v>
      </c>
      <c r="G33" s="63" t="s">
        <v>97</v>
      </c>
      <c r="H33" s="50"/>
      <c r="I33" s="64"/>
      <c r="J33" s="63" t="s">
        <v>98</v>
      </c>
      <c r="K33" s="50"/>
      <c r="L33" s="64"/>
      <c r="M33" s="50" t="s">
        <v>59</v>
      </c>
      <c r="N33" s="50"/>
      <c r="O33" s="64"/>
      <c r="P33" s="152" t="s">
        <v>166</v>
      </c>
      <c r="Q33" s="153"/>
      <c r="R33" s="38" t="s">
        <v>2</v>
      </c>
      <c r="S33" s="30"/>
    </row>
    <row r="34" spans="1:19" ht="21" customHeight="1" x14ac:dyDescent="0.4">
      <c r="A34" s="136">
        <f>IF([1]人数!$F19=0," ",[1]人数!$F19)</f>
        <v>15</v>
      </c>
      <c r="B34" s="141" t="s">
        <v>25</v>
      </c>
      <c r="C34" s="142" t="str">
        <f>IF(ISERROR(VLOOKUP(1,[1]作成!$H$388:$K$442,3,FALSE))," ",VLOOKUP(1,[1]作成!$H$388:$K$442,3,FALSE))</f>
        <v>ケチャップライス</v>
      </c>
      <c r="D34" s="145" t="str">
        <f>IF(ISERROR(VLOOKUP(2,[1]作成!$H$388:$K$442,4,FALSE))," ",VLOOKUP(2,[1]作成!$H$388:$K$442,4,FALSE))</f>
        <v>牛乳</v>
      </c>
      <c r="E34" s="148" t="str">
        <f>IF(ISERROR(VLOOKUP(3,[1]作成!$H$388:$K$442,3,FALSE))," ",VLOOKUP(3,[1]作成!$H$388:$K$442,3,FALSE))</f>
        <v>マカロニグラタン</v>
      </c>
      <c r="F34" s="149"/>
      <c r="G34" s="57" t="s">
        <v>99</v>
      </c>
      <c r="H34" s="45" t="s">
        <v>97</v>
      </c>
      <c r="I34" s="59"/>
      <c r="J34" s="57" t="s">
        <v>28</v>
      </c>
      <c r="K34" s="45" t="s">
        <v>100</v>
      </c>
      <c r="L34" s="59" t="s">
        <v>101</v>
      </c>
      <c r="M34" s="45" t="s">
        <v>102</v>
      </c>
      <c r="N34" s="45" t="s">
        <v>103</v>
      </c>
      <c r="O34" s="59"/>
      <c r="P34" s="65">
        <v>659.60199999999975</v>
      </c>
      <c r="Q34" s="56" t="s">
        <v>21</v>
      </c>
      <c r="R34" s="38" t="s">
        <v>2</v>
      </c>
      <c r="S34" s="30"/>
    </row>
    <row r="35" spans="1:19" ht="21" customHeight="1" x14ac:dyDescent="0.4">
      <c r="A35" s="137"/>
      <c r="B35" s="141"/>
      <c r="C35" s="143"/>
      <c r="D35" s="146"/>
      <c r="E35" s="150" t="str">
        <f>IF(ISERROR(VLOOKUP(4,[1]作成!$H$388:$K$442,3,FALSE))," ",VLOOKUP(4,[1]作成!$H$388:$K$442,3,FALSE))</f>
        <v>やさいスープ</v>
      </c>
      <c r="F35" s="151"/>
      <c r="G35" s="57" t="s">
        <v>26</v>
      </c>
      <c r="H35" s="45" t="s">
        <v>105</v>
      </c>
      <c r="I35" s="59"/>
      <c r="J35" s="57" t="s">
        <v>35</v>
      </c>
      <c r="K35" s="45" t="s">
        <v>98</v>
      </c>
      <c r="L35" s="59" t="s">
        <v>30</v>
      </c>
      <c r="M35" s="45" t="s">
        <v>68</v>
      </c>
      <c r="N35" s="45" t="s">
        <v>47</v>
      </c>
      <c r="O35" s="59"/>
      <c r="P35" s="65">
        <v>22.667479999999994</v>
      </c>
      <c r="Q35" s="60" t="s">
        <v>23</v>
      </c>
      <c r="R35" s="38" t="s">
        <v>2</v>
      </c>
      <c r="S35" s="30"/>
    </row>
    <row r="36" spans="1:19" ht="21" customHeight="1" x14ac:dyDescent="0.4">
      <c r="A36" s="137"/>
      <c r="B36" s="141"/>
      <c r="C36" s="143"/>
      <c r="D36" s="146"/>
      <c r="E36" s="150" t="str">
        <f>IF(ISERROR(VLOOKUP(5,[1]作成!$H$388:$K$442,3,FALSE))," ",VLOOKUP(5,[1]作成!$H$388:$K$442,3,FALSE))</f>
        <v xml:space="preserve"> </v>
      </c>
      <c r="F36" s="151"/>
      <c r="G36" s="57" t="s">
        <v>65</v>
      </c>
      <c r="H36" s="45"/>
      <c r="I36" s="58"/>
      <c r="J36" s="57" t="s">
        <v>109</v>
      </c>
      <c r="K36" s="45" t="s">
        <v>51</v>
      </c>
      <c r="L36" s="59"/>
      <c r="M36" s="45" t="s">
        <v>106</v>
      </c>
      <c r="N36" s="46" t="s">
        <v>37</v>
      </c>
      <c r="O36" s="59"/>
      <c r="P36" s="65">
        <v>24.91778</v>
      </c>
      <c r="Q36" s="60" t="s">
        <v>23</v>
      </c>
      <c r="R36" s="38" t="s">
        <v>2</v>
      </c>
      <c r="S36" s="30"/>
    </row>
    <row r="37" spans="1:19" ht="21" customHeight="1" x14ac:dyDescent="0.4">
      <c r="A37" s="138"/>
      <c r="B37" s="141"/>
      <c r="C37" s="144"/>
      <c r="D37" s="147"/>
      <c r="E37" s="61" t="str">
        <f>IF(ISERROR(VLOOKUP(6,[1]作成!$H$388:$K$442,3,FALSE))," ",VLOOKUP(6,[1]作成!$H$388:$K$442,3,FALSE))</f>
        <v xml:space="preserve"> </v>
      </c>
      <c r="F37" s="62" t="str">
        <f>IF(ISERROR(VLOOKUP(7,[1]作成!$H$388:$K$442,3,FALSE))," ",VLOOKUP(7,[1]作成!$H$388:$K$442,3,FALSE))</f>
        <v xml:space="preserve"> </v>
      </c>
      <c r="G37" s="57" t="s">
        <v>73</v>
      </c>
      <c r="H37" s="45"/>
      <c r="I37" s="58"/>
      <c r="J37" s="57" t="s">
        <v>110</v>
      </c>
      <c r="K37" s="45" t="s">
        <v>45</v>
      </c>
      <c r="L37" s="58"/>
      <c r="M37" s="45" t="s">
        <v>111</v>
      </c>
      <c r="N37" s="46"/>
      <c r="O37" s="59"/>
      <c r="P37" s="152"/>
      <c r="Q37" s="153"/>
      <c r="R37" s="38" t="s">
        <v>2</v>
      </c>
      <c r="S37" s="30"/>
    </row>
    <row r="38" spans="1:19" ht="21" customHeight="1" x14ac:dyDescent="0.4">
      <c r="A38" s="136">
        <f>IF([1]人数!$F20=0," ",[1]人数!$F20)</f>
        <v>16</v>
      </c>
      <c r="B38" s="141" t="s">
        <v>48</v>
      </c>
      <c r="C38" s="142" t="str">
        <f>IF(ISERROR(VLOOKUP(1,[1]作成!$H$443:$K$497,3,FALSE))," ",VLOOKUP(1,[1]作成!$H$443:$K$497,3,FALSE))</f>
        <v>ごはん</v>
      </c>
      <c r="D38" s="145" t="str">
        <f>IF(ISERROR(VLOOKUP(2,[1]作成!$H$443:$K$497,4,FALSE))," ",VLOOKUP(2,[1]作成!$H$443:$K$497,4,FALSE))</f>
        <v>牛乳</v>
      </c>
      <c r="E38" s="148" t="str">
        <f>IF(ISERROR(VLOOKUP(3,[1]作成!$H$443:$K$497,3,FALSE))," ",VLOOKUP(3,[1]作成!$H$443:$K$497,3,FALSE))</f>
        <v>さばのみそに</v>
      </c>
      <c r="F38" s="149"/>
      <c r="G38" s="52" t="s">
        <v>26</v>
      </c>
      <c r="H38" s="42" t="s">
        <v>43</v>
      </c>
      <c r="I38" s="53"/>
      <c r="J38" s="52" t="s">
        <v>75</v>
      </c>
      <c r="K38" s="42" t="s">
        <v>35</v>
      </c>
      <c r="L38" s="54" t="s">
        <v>63</v>
      </c>
      <c r="M38" s="42" t="s">
        <v>31</v>
      </c>
      <c r="N38" s="42"/>
      <c r="O38" s="54"/>
      <c r="P38" s="65">
        <v>679.15499999999997</v>
      </c>
      <c r="Q38" s="56" t="s">
        <v>21</v>
      </c>
      <c r="R38" s="38" t="s">
        <v>2</v>
      </c>
      <c r="S38" s="30"/>
    </row>
    <row r="39" spans="1:19" ht="21" customHeight="1" x14ac:dyDescent="0.4">
      <c r="A39" s="137"/>
      <c r="B39" s="141"/>
      <c r="C39" s="143"/>
      <c r="D39" s="146"/>
      <c r="E39" s="150" t="str">
        <f>IF(ISERROR(VLOOKUP(4,[1]作成!$H$443:$K$497,3,FALSE))," ",VLOOKUP(4,[1]作成!$H$443:$K$497,3,FALSE))</f>
        <v>ゆかりあえ</v>
      </c>
      <c r="F39" s="151"/>
      <c r="G39" s="57" t="s">
        <v>113</v>
      </c>
      <c r="H39" s="45"/>
      <c r="I39" s="58"/>
      <c r="J39" s="57" t="s">
        <v>57</v>
      </c>
      <c r="K39" s="45" t="s">
        <v>114</v>
      </c>
      <c r="L39" s="59" t="s">
        <v>79</v>
      </c>
      <c r="M39" s="45" t="s">
        <v>42</v>
      </c>
      <c r="N39" s="45"/>
      <c r="O39" s="58"/>
      <c r="P39" s="65">
        <v>30.319499999999998</v>
      </c>
      <c r="Q39" s="60" t="s">
        <v>23</v>
      </c>
      <c r="R39" s="38" t="s">
        <v>2</v>
      </c>
      <c r="S39" s="30"/>
    </row>
    <row r="40" spans="1:19" ht="21" customHeight="1" x14ac:dyDescent="0.4">
      <c r="A40" s="137"/>
      <c r="B40" s="141"/>
      <c r="C40" s="143"/>
      <c r="D40" s="146"/>
      <c r="E40" s="150" t="str">
        <f>IF(ISERROR(VLOOKUP(5,[1]作成!$H$443:$K$497,3,FALSE))," ",VLOOKUP(5,[1]作成!$H$443:$K$497,3,FALSE))</f>
        <v>あぶらふのたまごとじ</v>
      </c>
      <c r="F40" s="151"/>
      <c r="G40" s="57" t="s">
        <v>39</v>
      </c>
      <c r="H40" s="45"/>
      <c r="I40" s="58"/>
      <c r="J40" s="57" t="s">
        <v>45</v>
      </c>
      <c r="K40" s="45" t="s">
        <v>28</v>
      </c>
      <c r="L40" s="59"/>
      <c r="M40" s="45" t="s">
        <v>116</v>
      </c>
      <c r="N40" s="45"/>
      <c r="O40" s="58"/>
      <c r="P40" s="65">
        <v>21.136099999999999</v>
      </c>
      <c r="Q40" s="60" t="s">
        <v>23</v>
      </c>
      <c r="R40" s="38" t="s">
        <v>2</v>
      </c>
      <c r="S40" s="30"/>
    </row>
    <row r="41" spans="1:19" ht="21" customHeight="1" x14ac:dyDescent="0.4">
      <c r="A41" s="138"/>
      <c r="B41" s="141"/>
      <c r="C41" s="144"/>
      <c r="D41" s="147"/>
      <c r="E41" s="61" t="str">
        <f>IF(ISERROR(VLOOKUP(6,[1]作成!$H$443:$K$497,3,FALSE))," ",VLOOKUP(6,[1]作成!$H$443:$K$497,3,FALSE))</f>
        <v xml:space="preserve"> </v>
      </c>
      <c r="F41" s="62" t="str">
        <f>IF(ISERROR(VLOOKUP(7,[1]作成!$H$443:$K$497,3,FALSE))," ",VLOOKUP(7,[1]作成!$H$443:$K$497,3,FALSE))</f>
        <v xml:space="preserve"> </v>
      </c>
      <c r="G41" s="63" t="s">
        <v>65</v>
      </c>
      <c r="H41" s="50"/>
      <c r="I41" s="64"/>
      <c r="J41" s="63" t="s">
        <v>29</v>
      </c>
      <c r="K41" s="50" t="s">
        <v>117</v>
      </c>
      <c r="L41" s="67"/>
      <c r="M41" s="50"/>
      <c r="N41" s="50"/>
      <c r="O41" s="64"/>
      <c r="P41" s="152"/>
      <c r="Q41" s="153"/>
      <c r="R41" s="38" t="s">
        <v>2</v>
      </c>
      <c r="S41" s="30"/>
    </row>
    <row r="42" spans="1:19" ht="21" customHeight="1" x14ac:dyDescent="0.4">
      <c r="A42" s="136">
        <f>IF([1]人数!$F21=0," ",[1]人数!$F21)</f>
        <v>17</v>
      </c>
      <c r="B42" s="141" t="s">
        <v>64</v>
      </c>
      <c r="C42" s="142" t="str">
        <f>IF(ISERROR(VLOOKUP(1,[1]作成!$H$498:$K$552,3,FALSE))," ",VLOOKUP(1,[1]作成!$H$498:$K$552,3,FALSE))</f>
        <v>しょくパン</v>
      </c>
      <c r="D42" s="145" t="str">
        <f>IF(ISERROR(VLOOKUP(2,[1]作成!$H$498:$K$552,4,FALSE))," ",VLOOKUP(2,[1]作成!$H$498:$K$552,4,FALSE))</f>
        <v>牛乳</v>
      </c>
      <c r="E42" s="148" t="str">
        <f>IF(ISERROR(VLOOKUP(3,[1]作成!$H$498:$K$552,3,FALSE))," ",VLOOKUP(3,[1]作成!$H$498:$K$552,3,FALSE))</f>
        <v>いちごジャム</v>
      </c>
      <c r="F42" s="149"/>
      <c r="G42" s="57" t="s">
        <v>26</v>
      </c>
      <c r="H42" s="45" t="s">
        <v>97</v>
      </c>
      <c r="I42" s="58"/>
      <c r="J42" s="57" t="s">
        <v>118</v>
      </c>
      <c r="K42" s="45" t="s">
        <v>119</v>
      </c>
      <c r="L42" s="59" t="s">
        <v>120</v>
      </c>
      <c r="M42" s="45" t="s">
        <v>121</v>
      </c>
      <c r="N42" s="45" t="s">
        <v>103</v>
      </c>
      <c r="O42" s="59" t="s">
        <v>122</v>
      </c>
      <c r="P42" s="65">
        <v>665.98019999999997</v>
      </c>
      <c r="Q42" s="56" t="s">
        <v>21</v>
      </c>
      <c r="R42" s="38" t="s">
        <v>2</v>
      </c>
      <c r="S42" s="30"/>
    </row>
    <row r="43" spans="1:19" ht="21" customHeight="1" x14ac:dyDescent="0.4">
      <c r="A43" s="137"/>
      <c r="B43" s="141"/>
      <c r="C43" s="143"/>
      <c r="D43" s="146"/>
      <c r="E43" s="150" t="str">
        <f>IF(ISERROR(VLOOKUP(4,[1]作成!$H$498:$K$552,3,FALSE))," ",VLOOKUP(4,[1]作成!$H$498:$K$552,3,FALSE))</f>
        <v>ムサカ</v>
      </c>
      <c r="F43" s="151"/>
      <c r="G43" s="57" t="s">
        <v>33</v>
      </c>
      <c r="H43" s="45"/>
      <c r="I43" s="58"/>
      <c r="J43" s="57" t="s">
        <v>83</v>
      </c>
      <c r="K43" s="45" t="s">
        <v>45</v>
      </c>
      <c r="L43" s="59" t="s">
        <v>124</v>
      </c>
      <c r="M43" s="45" t="s">
        <v>125</v>
      </c>
      <c r="N43" s="45" t="s">
        <v>106</v>
      </c>
      <c r="O43" s="59"/>
      <c r="P43" s="65">
        <v>29.975350000000002</v>
      </c>
      <c r="Q43" s="60" t="s">
        <v>23</v>
      </c>
      <c r="R43" s="38" t="s">
        <v>2</v>
      </c>
      <c r="S43" s="30"/>
    </row>
    <row r="44" spans="1:19" ht="21" customHeight="1" x14ac:dyDescent="0.4">
      <c r="A44" s="137"/>
      <c r="B44" s="141"/>
      <c r="C44" s="143"/>
      <c r="D44" s="146"/>
      <c r="E44" s="150" t="str">
        <f>IF(ISERROR(VLOOKUP(5,[1]作成!$H$498:$K$552,3,FALSE))," ",VLOOKUP(5,[1]作成!$H$498:$K$552,3,FALSE))</f>
        <v>ギリシャふうサラダ</v>
      </c>
      <c r="F44" s="151"/>
      <c r="G44" s="57" t="s">
        <v>38</v>
      </c>
      <c r="H44" s="45"/>
      <c r="I44" s="58"/>
      <c r="J44" s="57" t="s">
        <v>28</v>
      </c>
      <c r="K44" s="45" t="s">
        <v>29</v>
      </c>
      <c r="L44" s="59" t="s">
        <v>127</v>
      </c>
      <c r="M44" s="45" t="s">
        <v>59</v>
      </c>
      <c r="N44" s="45" t="s">
        <v>126</v>
      </c>
      <c r="O44" s="59"/>
      <c r="P44" s="65">
        <v>28.509029999999999</v>
      </c>
      <c r="Q44" s="60" t="s">
        <v>23</v>
      </c>
      <c r="R44" s="38" t="s">
        <v>2</v>
      </c>
      <c r="S44" s="30"/>
    </row>
    <row r="45" spans="1:19" ht="21" customHeight="1" x14ac:dyDescent="0.4">
      <c r="A45" s="138"/>
      <c r="B45" s="141"/>
      <c r="C45" s="144"/>
      <c r="D45" s="147"/>
      <c r="E45" s="61" t="str">
        <f>IF(ISERROR(VLOOKUP(6,[1]作成!$H$498:$K$552,3,FALSE))," ",VLOOKUP(6,[1]作成!$H$498:$K$552,3,FALSE))</f>
        <v>ひよこまめのスープ</v>
      </c>
      <c r="F45" s="62" t="str">
        <f>IF(ISERROR(VLOOKUP(7,[1]作成!$H$498:$K$552,3,FALSE))," ",VLOOKUP(7,[1]作成!$H$498:$K$552,3,FALSE))</f>
        <v xml:space="preserve"> </v>
      </c>
      <c r="G45" s="57" t="s">
        <v>65</v>
      </c>
      <c r="H45" s="45"/>
      <c r="I45" s="58"/>
      <c r="J45" s="57" t="s">
        <v>35</v>
      </c>
      <c r="K45" s="45" t="s">
        <v>110</v>
      </c>
      <c r="L45" s="58"/>
      <c r="M45" s="45" t="s">
        <v>68</v>
      </c>
      <c r="N45" s="46" t="s">
        <v>47</v>
      </c>
      <c r="O45" s="59"/>
      <c r="P45" s="152" t="s">
        <v>167</v>
      </c>
      <c r="Q45" s="153"/>
      <c r="R45" s="38" t="s">
        <v>2</v>
      </c>
      <c r="S45" s="30"/>
    </row>
    <row r="46" spans="1:19" ht="21" customHeight="1" x14ac:dyDescent="0.4">
      <c r="A46" s="136">
        <f>IF([1]人数!$F22=0," ",[1]人数!$F22)</f>
        <v>20</v>
      </c>
      <c r="B46" s="162" t="s">
        <v>20</v>
      </c>
      <c r="C46" s="142" t="str">
        <f>IF(ISERROR(VLOOKUP(1,[1]作成!$H$553:$K$607,3,FALSE))," ",VLOOKUP(1,[1]作成!$H$553:$K$607,3,FALSE))</f>
        <v>ごはん</v>
      </c>
      <c r="D46" s="145" t="str">
        <f>IF(ISERROR(VLOOKUP(2,[1]作成!$H$553:$K$607,4,FALSE))," ",VLOOKUP(2,[1]作成!$H$553:$K$607,4,FALSE))</f>
        <v>牛乳</v>
      </c>
      <c r="E46" s="148" t="str">
        <f>IF(ISERROR(VLOOKUP(3,[1]作成!$H$553:$K$607,3,FALSE))," ",VLOOKUP(3,[1]作成!$H$553:$K$607,3,FALSE))</f>
        <v>ぶたにくのくわやき</v>
      </c>
      <c r="F46" s="149"/>
      <c r="G46" s="52" t="s">
        <v>26</v>
      </c>
      <c r="H46" s="42" t="s">
        <v>128</v>
      </c>
      <c r="I46" s="54"/>
      <c r="J46" s="52" t="s">
        <v>78</v>
      </c>
      <c r="K46" s="42" t="s">
        <v>98</v>
      </c>
      <c r="L46" s="53"/>
      <c r="M46" s="42" t="s">
        <v>31</v>
      </c>
      <c r="N46" s="42" t="s">
        <v>129</v>
      </c>
      <c r="O46" s="54"/>
      <c r="P46" s="65">
        <v>687.53399999999965</v>
      </c>
      <c r="Q46" s="56" t="s">
        <v>21</v>
      </c>
      <c r="R46" s="38" t="s">
        <v>2</v>
      </c>
      <c r="S46" s="30"/>
    </row>
    <row r="47" spans="1:19" ht="21" customHeight="1" x14ac:dyDescent="0.4">
      <c r="A47" s="137"/>
      <c r="B47" s="163"/>
      <c r="C47" s="143"/>
      <c r="D47" s="146"/>
      <c r="E47" s="150" t="str">
        <f>IF(ISERROR(VLOOKUP(4,[1]作成!$H$553:$K$607,3,FALSE))," ",VLOOKUP(4,[1]作成!$H$553:$K$607,3,FALSE))</f>
        <v>こんにゃくゴマネーズサラダ</v>
      </c>
      <c r="F47" s="151"/>
      <c r="G47" s="57" t="s">
        <v>33</v>
      </c>
      <c r="H47" s="45"/>
      <c r="I47" s="58"/>
      <c r="J47" s="57" t="s">
        <v>130</v>
      </c>
      <c r="K47" s="45" t="s">
        <v>28</v>
      </c>
      <c r="L47" s="58"/>
      <c r="M47" s="45" t="s">
        <v>42</v>
      </c>
      <c r="N47" s="45"/>
      <c r="O47" s="59"/>
      <c r="P47" s="65">
        <v>28.130019999999995</v>
      </c>
      <c r="Q47" s="60" t="s">
        <v>23</v>
      </c>
      <c r="R47" s="38" t="s">
        <v>2</v>
      </c>
      <c r="S47" s="30"/>
    </row>
    <row r="48" spans="1:19" ht="21" customHeight="1" x14ac:dyDescent="0.4">
      <c r="A48" s="137"/>
      <c r="B48" s="163"/>
      <c r="C48" s="143"/>
      <c r="D48" s="146"/>
      <c r="E48" s="150" t="str">
        <f>IF(ISERROR(VLOOKUP(5,[1]作成!$H$553:$K$607,3,FALSE))," ",VLOOKUP(5,[1]作成!$H$553:$K$607,3,FALSE))</f>
        <v>かやくうどん</v>
      </c>
      <c r="F48" s="151"/>
      <c r="G48" s="45" t="s">
        <v>34</v>
      </c>
      <c r="H48" s="45"/>
      <c r="I48" s="58"/>
      <c r="J48" s="57" t="s">
        <v>35</v>
      </c>
      <c r="K48" s="45" t="s">
        <v>30</v>
      </c>
      <c r="L48" s="58"/>
      <c r="M48" s="45" t="s">
        <v>58</v>
      </c>
      <c r="N48" s="45"/>
      <c r="O48" s="59"/>
      <c r="P48" s="65">
        <v>23.130019999999998</v>
      </c>
      <c r="Q48" s="60" t="s">
        <v>23</v>
      </c>
      <c r="R48" s="38" t="s">
        <v>2</v>
      </c>
      <c r="S48" s="30"/>
    </row>
    <row r="49" spans="1:19" ht="21" customHeight="1" x14ac:dyDescent="0.4">
      <c r="A49" s="138"/>
      <c r="B49" s="164"/>
      <c r="C49" s="144"/>
      <c r="D49" s="147"/>
      <c r="E49" s="49" t="str">
        <f>IF(ISERROR(VLOOKUP(6,[1]作成!$H$553:$K$607,3,FALSE))," ",VLOOKUP(6,[1]作成!$H$553:$K$607,3,FALSE))</f>
        <v xml:space="preserve"> </v>
      </c>
      <c r="F49" s="49" t="str">
        <f>IF(ISERROR(VLOOKUP(7,[1]作成!$H$553:$K$607,3,FALSE))," ",VLOOKUP(7,[1]作成!$H$553:$K$607,3,FALSE))</f>
        <v xml:space="preserve"> </v>
      </c>
      <c r="G49" s="63" t="s">
        <v>65</v>
      </c>
      <c r="H49" s="50"/>
      <c r="I49" s="64"/>
      <c r="J49" s="63" t="s">
        <v>29</v>
      </c>
      <c r="K49" s="50" t="s">
        <v>57</v>
      </c>
      <c r="L49" s="64"/>
      <c r="M49" s="50" t="s">
        <v>54</v>
      </c>
      <c r="N49" s="51"/>
      <c r="O49" s="67"/>
      <c r="P49" s="152"/>
      <c r="Q49" s="153"/>
      <c r="R49" s="38" t="s">
        <v>2</v>
      </c>
      <c r="S49" s="30"/>
    </row>
    <row r="50" spans="1:19" ht="21" customHeight="1" x14ac:dyDescent="0.4">
      <c r="A50" s="136">
        <f>IF([1]人数!$F23=0," ",[1]人数!$F23)</f>
        <v>21</v>
      </c>
      <c r="B50" s="141" t="s">
        <v>24</v>
      </c>
      <c r="C50" s="142" t="str">
        <f>IF(ISERROR(VLOOKUP(1,[1]作成!$H$608:$K$662,3,FALSE))," ",VLOOKUP(1,[1]作成!$H$608:$K$662,3,FALSE))</f>
        <v>ごはん</v>
      </c>
      <c r="D50" s="145" t="str">
        <f>IF(ISERROR(VLOOKUP(2,[1]作成!$H$608:$K$662,4,FALSE))," ",VLOOKUP(2,[1]作成!$H$608:$K$662,4,FALSE))</f>
        <v>牛乳</v>
      </c>
      <c r="E50" s="148" t="str">
        <f>IF(ISERROR(VLOOKUP(3,[1]作成!$H$608:$K$662,3,FALSE))," ",VLOOKUP(3,[1]作成!$H$608:$K$662,3,FALSE))</f>
        <v>よかたはべんのいそべあげ</v>
      </c>
      <c r="F50" s="149"/>
      <c r="G50" s="57" t="s">
        <v>26</v>
      </c>
      <c r="H50" s="45" t="s">
        <v>131</v>
      </c>
      <c r="I50" s="59"/>
      <c r="J50" s="57" t="s">
        <v>132</v>
      </c>
      <c r="K50" s="45" t="s">
        <v>87</v>
      </c>
      <c r="L50" s="59" t="s">
        <v>41</v>
      </c>
      <c r="M50" s="45" t="s">
        <v>31</v>
      </c>
      <c r="N50" s="45" t="s">
        <v>42</v>
      </c>
      <c r="O50" s="59"/>
      <c r="P50" s="65">
        <v>673.16920000000005</v>
      </c>
      <c r="Q50" s="56" t="s">
        <v>21</v>
      </c>
      <c r="R50" s="38" t="s">
        <v>2</v>
      </c>
      <c r="S50" s="30"/>
    </row>
    <row r="51" spans="1:19" ht="21" customHeight="1" x14ac:dyDescent="0.4">
      <c r="A51" s="137"/>
      <c r="B51" s="141"/>
      <c r="C51" s="143"/>
      <c r="D51" s="146"/>
      <c r="E51" s="150" t="str">
        <f>IF(ISERROR(VLOOKUP(4,[1]作成!$H$608:$K$662,3,FALSE))," ",VLOOKUP(4,[1]作成!$H$608:$K$662,3,FALSE))</f>
        <v>はりはりあえ</v>
      </c>
      <c r="F51" s="151"/>
      <c r="G51" s="57" t="s">
        <v>133</v>
      </c>
      <c r="H51" s="45" t="s">
        <v>65</v>
      </c>
      <c r="I51" s="58"/>
      <c r="J51" s="57" t="s">
        <v>35</v>
      </c>
      <c r="K51" s="45" t="s">
        <v>30</v>
      </c>
      <c r="L51" s="59"/>
      <c r="M51" s="45" t="s">
        <v>103</v>
      </c>
      <c r="N51" s="45" t="s">
        <v>54</v>
      </c>
      <c r="O51" s="59"/>
      <c r="P51" s="65">
        <v>25.056095000000003</v>
      </c>
      <c r="Q51" s="60" t="s">
        <v>23</v>
      </c>
      <c r="R51" s="38" t="s">
        <v>2</v>
      </c>
      <c r="S51" s="30"/>
    </row>
    <row r="52" spans="1:19" ht="21" customHeight="1" x14ac:dyDescent="0.4">
      <c r="A52" s="137"/>
      <c r="B52" s="141"/>
      <c r="C52" s="143"/>
      <c r="D52" s="146"/>
      <c r="E52" s="150" t="str">
        <f>IF(ISERROR(VLOOKUP(5,[1]作成!$H$608:$K$662,3,FALSE))," ",VLOOKUP(5,[1]作成!$H$608:$K$662,3,FALSE))</f>
        <v>しらたまとうふだんごのみそしる</v>
      </c>
      <c r="F52" s="151"/>
      <c r="G52" s="57" t="s">
        <v>134</v>
      </c>
      <c r="H52" s="45" t="s">
        <v>73</v>
      </c>
      <c r="I52" s="58"/>
      <c r="J52" s="57" t="s">
        <v>135</v>
      </c>
      <c r="K52" s="45" t="s">
        <v>28</v>
      </c>
      <c r="L52" s="58"/>
      <c r="M52" s="45" t="s">
        <v>95</v>
      </c>
      <c r="N52" s="45" t="s">
        <v>84</v>
      </c>
      <c r="O52" s="59"/>
      <c r="P52" s="65">
        <v>18.302890000000001</v>
      </c>
      <c r="Q52" s="60" t="s">
        <v>23</v>
      </c>
      <c r="R52" s="38" t="s">
        <v>2</v>
      </c>
      <c r="S52" s="30"/>
    </row>
    <row r="53" spans="1:19" ht="21" customHeight="1" x14ac:dyDescent="0.4">
      <c r="A53" s="138"/>
      <c r="B53" s="141"/>
      <c r="C53" s="144"/>
      <c r="D53" s="147"/>
      <c r="E53" s="61" t="str">
        <f>IF(ISERROR(VLOOKUP(6,[1]作成!$H$608:$K$662,3,FALSE))," ",VLOOKUP(6,[1]作成!$H$608:$K$662,3,FALSE))</f>
        <v xml:space="preserve"> </v>
      </c>
      <c r="F53" s="62" t="str">
        <f>IF(ISERROR(VLOOKUP(7,[1]作成!$H$608:$K$662,3,FALSE))," ",VLOOKUP(7,[1]作成!$H$608:$K$662,3,FALSE))</f>
        <v xml:space="preserve"> </v>
      </c>
      <c r="G53" s="57" t="s">
        <v>136</v>
      </c>
      <c r="H53" s="45" t="s">
        <v>39</v>
      </c>
      <c r="I53" s="58"/>
      <c r="J53" s="57" t="s">
        <v>29</v>
      </c>
      <c r="K53" s="45" t="s">
        <v>117</v>
      </c>
      <c r="L53" s="58"/>
      <c r="M53" s="45" t="s">
        <v>88</v>
      </c>
      <c r="N53" s="46" t="s">
        <v>137</v>
      </c>
      <c r="O53" s="59"/>
      <c r="P53" s="152" t="s">
        <v>164</v>
      </c>
      <c r="Q53" s="153"/>
      <c r="R53" s="38" t="s">
        <v>2</v>
      </c>
      <c r="S53" s="30"/>
    </row>
    <row r="54" spans="1:19" ht="21" customHeight="1" x14ac:dyDescent="0.4">
      <c r="A54" s="136">
        <f>IF([1]人数!$F24=0," ",[1]人数!$F24)</f>
        <v>22</v>
      </c>
      <c r="B54" s="141" t="s">
        <v>25</v>
      </c>
      <c r="C54" s="142" t="str">
        <f>IF(ISERROR(VLOOKUP(1,[1]作成!$H$663:$K$717,3,FALSE))," ",VLOOKUP(1,[1]作成!$H$663:$K$717,3,FALSE))</f>
        <v>ごはん</v>
      </c>
      <c r="D54" s="145" t="str">
        <f>IF(ISERROR(VLOOKUP(2,[1]作成!$H$663:$K$717,4,FALSE))," ",VLOOKUP(2,[1]作成!$H$663:$K$717,4,FALSE))</f>
        <v>牛乳</v>
      </c>
      <c r="E54" s="148" t="str">
        <f>IF(ISERROR(VLOOKUP(3,[1]作成!$H$663:$K$717,3,FALSE))," ",VLOOKUP(3,[1]作成!$H$663:$K$717,3,FALSE))</f>
        <v>はたはたのごまフリッター</v>
      </c>
      <c r="F54" s="149"/>
      <c r="G54" s="52" t="s">
        <v>26</v>
      </c>
      <c r="H54" s="42" t="s">
        <v>138</v>
      </c>
      <c r="I54" s="54"/>
      <c r="J54" s="52" t="s">
        <v>52</v>
      </c>
      <c r="K54" s="42" t="s">
        <v>41</v>
      </c>
      <c r="L54" s="54"/>
      <c r="M54" s="42" t="s">
        <v>31</v>
      </c>
      <c r="N54" s="42" t="s">
        <v>84</v>
      </c>
      <c r="O54" s="54"/>
      <c r="P54" s="65">
        <v>631.8569</v>
      </c>
      <c r="Q54" s="56" t="s">
        <v>21</v>
      </c>
      <c r="R54" s="38" t="s">
        <v>2</v>
      </c>
      <c r="S54" s="30"/>
    </row>
    <row r="55" spans="1:19" ht="21" customHeight="1" x14ac:dyDescent="0.4">
      <c r="A55" s="137"/>
      <c r="B55" s="141"/>
      <c r="C55" s="143"/>
      <c r="D55" s="146"/>
      <c r="E55" s="150" t="str">
        <f>IF(ISERROR(VLOOKUP(4,[1]作成!$H$663:$K$717,3,FALSE))," ",VLOOKUP(4,[1]作成!$H$663:$K$717,3,FALSE))</f>
        <v>きんぴらごぼう</v>
      </c>
      <c r="F55" s="151"/>
      <c r="G55" s="57" t="s">
        <v>139</v>
      </c>
      <c r="H55" s="45" t="s">
        <v>33</v>
      </c>
      <c r="I55" s="59"/>
      <c r="J55" s="57" t="s">
        <v>35</v>
      </c>
      <c r="K55" s="45" t="s">
        <v>117</v>
      </c>
      <c r="L55" s="59"/>
      <c r="M55" s="45" t="s">
        <v>103</v>
      </c>
      <c r="N55" s="45" t="s">
        <v>42</v>
      </c>
      <c r="O55" s="59"/>
      <c r="P55" s="65">
        <v>25.954959999999996</v>
      </c>
      <c r="Q55" s="60" t="s">
        <v>23</v>
      </c>
      <c r="R55" s="38" t="s">
        <v>2</v>
      </c>
      <c r="S55" s="30"/>
    </row>
    <row r="56" spans="1:19" ht="21" customHeight="1" x14ac:dyDescent="0.4">
      <c r="A56" s="137"/>
      <c r="B56" s="141"/>
      <c r="C56" s="143"/>
      <c r="D56" s="146"/>
      <c r="E56" s="150" t="str">
        <f>IF(ISERROR(VLOOKUP(5,[1]作成!$H$663:$K$717,3,FALSE))," ",VLOOKUP(5,[1]作成!$H$663:$K$717,3,FALSE))</f>
        <v>こんさいじる</v>
      </c>
      <c r="F56" s="151"/>
      <c r="G56" s="57" t="s">
        <v>43</v>
      </c>
      <c r="H56" s="45" t="s">
        <v>39</v>
      </c>
      <c r="I56" s="59"/>
      <c r="J56" s="57" t="s">
        <v>63</v>
      </c>
      <c r="K56" s="45" t="s">
        <v>28</v>
      </c>
      <c r="L56" s="58"/>
      <c r="M56" s="45" t="s">
        <v>54</v>
      </c>
      <c r="N56" s="45"/>
      <c r="O56" s="59"/>
      <c r="P56" s="65">
        <v>19.035179999999997</v>
      </c>
      <c r="Q56" s="60" t="s">
        <v>23</v>
      </c>
      <c r="R56" s="38" t="s">
        <v>2</v>
      </c>
      <c r="S56" s="30"/>
    </row>
    <row r="57" spans="1:19" ht="21" customHeight="1" x14ac:dyDescent="0.4">
      <c r="A57" s="138"/>
      <c r="B57" s="141"/>
      <c r="C57" s="144"/>
      <c r="D57" s="147"/>
      <c r="E57" s="61" t="str">
        <f>IF(ISERROR(VLOOKUP(6,[1]作成!$H$663:$K$717,3,FALSE))," ",VLOOKUP(6,[1]作成!$H$663:$K$717,3,FALSE))</f>
        <v xml:space="preserve"> </v>
      </c>
      <c r="F57" s="62" t="str">
        <f>IF(ISERROR(VLOOKUP(7,[1]作成!$H$663:$K$717,3,FALSE))," ",VLOOKUP(7,[1]作成!$H$663:$K$717,3,FALSE))</f>
        <v xml:space="preserve"> </v>
      </c>
      <c r="G57" s="63" t="s">
        <v>65</v>
      </c>
      <c r="H57" s="50" t="s">
        <v>44</v>
      </c>
      <c r="I57" s="67"/>
      <c r="J57" s="63" t="s">
        <v>79</v>
      </c>
      <c r="K57" s="50" t="s">
        <v>57</v>
      </c>
      <c r="L57" s="64"/>
      <c r="M57" s="50" t="s">
        <v>88</v>
      </c>
      <c r="N57" s="51"/>
      <c r="O57" s="67"/>
      <c r="P57" s="152" t="s">
        <v>164</v>
      </c>
      <c r="Q57" s="153"/>
      <c r="R57" s="38" t="s">
        <v>2</v>
      </c>
      <c r="S57" s="30"/>
    </row>
    <row r="58" spans="1:19" ht="21" customHeight="1" x14ac:dyDescent="0.4">
      <c r="A58" s="136">
        <f>IF([1]人数!$F25=0," ",[1]人数!$F25)</f>
        <v>23</v>
      </c>
      <c r="B58" s="141" t="s">
        <v>48</v>
      </c>
      <c r="C58" s="142" t="str">
        <f>IF(ISERROR(VLOOKUP(1,[1]作成!$H$718:$K$772,3,FALSE))," ",VLOOKUP(1,[1]作成!$H$718:$K$772,3,FALSE))</f>
        <v>ごはん</v>
      </c>
      <c r="D58" s="145" t="str">
        <f>IF(ISERROR(VLOOKUP(2,[1]作成!$H$718:$K$772,4,FALSE))," ",VLOOKUP(2,[1]作成!$H$718:$K$772,4,FALSE))</f>
        <v>牛乳</v>
      </c>
      <c r="E58" s="148" t="str">
        <f>IF(ISERROR(VLOOKUP(3,[1]作成!$H$718:$K$772,3,FALSE))," ",VLOOKUP(3,[1]作成!$H$718:$K$772,3,FALSE))</f>
        <v>マヨチキンのフレークやき</v>
      </c>
      <c r="F58" s="149"/>
      <c r="G58" s="57" t="s">
        <v>26</v>
      </c>
      <c r="H58" s="45" t="s">
        <v>33</v>
      </c>
      <c r="I58" s="58"/>
      <c r="J58" s="57" t="s">
        <v>45</v>
      </c>
      <c r="K58" s="45" t="s">
        <v>83</v>
      </c>
      <c r="L58" s="59"/>
      <c r="M58" s="45" t="s">
        <v>31</v>
      </c>
      <c r="N58" s="45" t="s">
        <v>68</v>
      </c>
      <c r="O58" s="59" t="s">
        <v>103</v>
      </c>
      <c r="P58" s="65">
        <v>744.48087599999997</v>
      </c>
      <c r="Q58" s="56" t="s">
        <v>21</v>
      </c>
      <c r="R58" s="38" t="s">
        <v>2</v>
      </c>
      <c r="S58" s="30"/>
    </row>
    <row r="59" spans="1:19" ht="21" customHeight="1" x14ac:dyDescent="0.4">
      <c r="A59" s="137"/>
      <c r="B59" s="141"/>
      <c r="C59" s="143"/>
      <c r="D59" s="146"/>
      <c r="E59" s="150" t="str">
        <f>IF(ISERROR(VLOOKUP(4,[1]作成!$H$718:$K$772,3,FALSE))," ",VLOOKUP(4,[1]作成!$H$718:$K$772,3,FALSE))</f>
        <v>ベーコンサラダ</v>
      </c>
      <c r="F59" s="151"/>
      <c r="G59" s="57" t="s">
        <v>65</v>
      </c>
      <c r="H59" s="45" t="s">
        <v>140</v>
      </c>
      <c r="I59" s="58"/>
      <c r="J59" s="57" t="s">
        <v>29</v>
      </c>
      <c r="K59" s="45" t="s">
        <v>119</v>
      </c>
      <c r="L59" s="59"/>
      <c r="M59" s="45" t="s">
        <v>58</v>
      </c>
      <c r="N59" s="45" t="s">
        <v>42</v>
      </c>
      <c r="O59" s="59" t="s">
        <v>106</v>
      </c>
      <c r="P59" s="65">
        <v>31.609843600000001</v>
      </c>
      <c r="Q59" s="60" t="s">
        <v>23</v>
      </c>
      <c r="R59" s="38" t="s">
        <v>2</v>
      </c>
      <c r="S59" s="30"/>
    </row>
    <row r="60" spans="1:19" ht="21" customHeight="1" x14ac:dyDescent="0.4">
      <c r="A60" s="137"/>
      <c r="B60" s="141"/>
      <c r="C60" s="143"/>
      <c r="D60" s="146"/>
      <c r="E60" s="150" t="str">
        <f>IF(ISERROR(VLOOKUP(5,[1]作成!$H$718:$K$772,3,FALSE))," ",VLOOKUP(5,[1]作成!$H$718:$K$772,3,FALSE))</f>
        <v>ポークビーンズ</v>
      </c>
      <c r="F60" s="151"/>
      <c r="G60" s="57" t="s">
        <v>97</v>
      </c>
      <c r="H60" s="45" t="s">
        <v>44</v>
      </c>
      <c r="I60" s="58"/>
      <c r="J60" s="57" t="s">
        <v>35</v>
      </c>
      <c r="K60" s="45"/>
      <c r="L60" s="59"/>
      <c r="M60" s="45" t="s">
        <v>141</v>
      </c>
      <c r="N60" s="45" t="s">
        <v>59</v>
      </c>
      <c r="O60" s="59"/>
      <c r="P60" s="65">
        <v>24.451924000000005</v>
      </c>
      <c r="Q60" s="60" t="s">
        <v>23</v>
      </c>
      <c r="R60" s="38" t="s">
        <v>2</v>
      </c>
      <c r="S60" s="30"/>
    </row>
    <row r="61" spans="1:19" ht="21" customHeight="1" x14ac:dyDescent="0.4">
      <c r="A61" s="138"/>
      <c r="B61" s="141"/>
      <c r="C61" s="144"/>
      <c r="D61" s="147"/>
      <c r="E61" s="61" t="str">
        <f>IF(ISERROR(VLOOKUP(6,[1]作成!$H$718:$K$772,3,FALSE))," ",VLOOKUP(6,[1]作成!$H$718:$K$772,3,FALSE))</f>
        <v xml:space="preserve"> </v>
      </c>
      <c r="F61" s="62" t="str">
        <f>IF(ISERROR(VLOOKUP(7,[1]作成!$H$718:$K$772,3,FALSE))," ",VLOOKUP(7,[1]作成!$H$718:$K$772,3,FALSE))</f>
        <v xml:space="preserve"> </v>
      </c>
      <c r="G61" s="57" t="s">
        <v>105</v>
      </c>
      <c r="H61" s="45"/>
      <c r="I61" s="58"/>
      <c r="J61" s="57" t="s">
        <v>28</v>
      </c>
      <c r="K61" s="45"/>
      <c r="L61" s="59"/>
      <c r="M61" s="45" t="s">
        <v>37</v>
      </c>
      <c r="N61" s="45" t="s">
        <v>142</v>
      </c>
      <c r="O61" s="59"/>
      <c r="P61" s="152"/>
      <c r="Q61" s="153"/>
      <c r="R61" s="38" t="s">
        <v>2</v>
      </c>
      <c r="S61" s="30"/>
    </row>
    <row r="62" spans="1:19" ht="21" customHeight="1" x14ac:dyDescent="0.4">
      <c r="A62" s="136">
        <f>IF([1]人数!$F26=0," ",[1]人数!$F26)</f>
        <v>24</v>
      </c>
      <c r="B62" s="141" t="s">
        <v>64</v>
      </c>
      <c r="C62" s="154"/>
      <c r="D62" s="157"/>
      <c r="E62" s="160"/>
      <c r="F62" s="160"/>
      <c r="G62" s="42"/>
      <c r="H62" s="42"/>
      <c r="I62" s="72"/>
      <c r="J62" s="42"/>
      <c r="K62" s="42"/>
      <c r="L62" s="42"/>
      <c r="M62" s="42"/>
      <c r="N62" s="42"/>
      <c r="O62" s="42"/>
      <c r="P62" s="43"/>
      <c r="Q62" s="44"/>
      <c r="R62" s="38" t="s">
        <v>2</v>
      </c>
      <c r="S62" s="30"/>
    </row>
    <row r="63" spans="1:19" ht="21" customHeight="1" x14ac:dyDescent="0.4">
      <c r="A63" s="137"/>
      <c r="B63" s="141"/>
      <c r="C63" s="155"/>
      <c r="D63" s="158"/>
      <c r="E63" s="161"/>
      <c r="F63" s="161"/>
      <c r="G63" s="45"/>
      <c r="H63" s="45"/>
      <c r="I63" s="46"/>
      <c r="J63" s="45"/>
      <c r="K63" s="45"/>
      <c r="L63" s="45"/>
      <c r="M63" s="45"/>
      <c r="N63" s="45"/>
      <c r="O63" s="45"/>
      <c r="P63" s="47"/>
      <c r="Q63" s="48"/>
      <c r="R63" s="38" t="s">
        <v>2</v>
      </c>
      <c r="S63" s="30"/>
    </row>
    <row r="64" spans="1:19" ht="21" customHeight="1" x14ac:dyDescent="0.4">
      <c r="A64" s="137"/>
      <c r="B64" s="141"/>
      <c r="C64" s="155"/>
      <c r="D64" s="158"/>
      <c r="E64" s="161"/>
      <c r="F64" s="161"/>
      <c r="G64" s="45"/>
      <c r="H64" s="45"/>
      <c r="I64" s="46"/>
      <c r="J64" s="45"/>
      <c r="K64" s="45"/>
      <c r="L64" s="45"/>
      <c r="M64" s="45"/>
      <c r="N64" s="45"/>
      <c r="O64" s="45"/>
      <c r="P64" s="47"/>
      <c r="Q64" s="48"/>
      <c r="R64" s="38" t="s">
        <v>2</v>
      </c>
      <c r="S64" s="30"/>
    </row>
    <row r="65" spans="1:19" ht="21" customHeight="1" x14ac:dyDescent="0.4">
      <c r="A65" s="138"/>
      <c r="B65" s="141"/>
      <c r="C65" s="156"/>
      <c r="D65" s="159"/>
      <c r="E65" s="49"/>
      <c r="F65" s="49"/>
      <c r="G65" s="50"/>
      <c r="H65" s="50"/>
      <c r="I65" s="51"/>
      <c r="J65" s="50"/>
      <c r="K65" s="50"/>
      <c r="L65" s="51"/>
      <c r="M65" s="50"/>
      <c r="N65" s="50"/>
      <c r="O65" s="50"/>
      <c r="P65" s="139"/>
      <c r="Q65" s="140"/>
      <c r="R65" s="38" t="s">
        <v>2</v>
      </c>
      <c r="S65" s="30"/>
    </row>
    <row r="66" spans="1:19" ht="21" customHeight="1" x14ac:dyDescent="0.4">
      <c r="A66" s="136">
        <f>IF([1]人数!$F27=0," ",[1]人数!$F27)</f>
        <v>27</v>
      </c>
      <c r="B66" s="162" t="s">
        <v>20</v>
      </c>
      <c r="C66" s="142" t="str">
        <f>IF(ISERROR(VLOOKUP(1,[1]作成!$H$828:$K$882,3,FALSE))," ",VLOOKUP(1,[1]作成!$H$828:$K$882,3,FALSE))</f>
        <v>たけのこごはん</v>
      </c>
      <c r="D66" s="145" t="str">
        <f>IF(ISERROR(VLOOKUP(2,[1]作成!$H$828:$K$882,4,FALSE))," ",VLOOKUP(2,[1]作成!$H$828:$K$882,4,FALSE))</f>
        <v>牛乳</v>
      </c>
      <c r="E66" s="148" t="str">
        <f>IF(ISERROR(VLOOKUP(3,[1]作成!$H$828:$K$882,3,FALSE))," ",VLOOKUP(3,[1]作成!$H$828:$K$882,3,FALSE))</f>
        <v>ぶたにくとやさいのあげからめ</v>
      </c>
      <c r="F66" s="160"/>
      <c r="G66" s="52" t="s">
        <v>34</v>
      </c>
      <c r="H66" s="42" t="s">
        <v>150</v>
      </c>
      <c r="I66" s="54"/>
      <c r="J66" s="52" t="s">
        <v>74</v>
      </c>
      <c r="K66" s="42" t="s">
        <v>79</v>
      </c>
      <c r="L66" s="54" t="s">
        <v>57</v>
      </c>
      <c r="M66" s="42" t="s">
        <v>151</v>
      </c>
      <c r="N66" s="42" t="s">
        <v>88</v>
      </c>
      <c r="O66" s="54"/>
      <c r="P66" s="65">
        <v>662.42200000000003</v>
      </c>
      <c r="Q66" s="56" t="s">
        <v>21</v>
      </c>
      <c r="R66" s="38" t="s">
        <v>2</v>
      </c>
      <c r="S66" s="30"/>
    </row>
    <row r="67" spans="1:19" ht="21" customHeight="1" x14ac:dyDescent="0.4">
      <c r="A67" s="137"/>
      <c r="B67" s="163"/>
      <c r="C67" s="143"/>
      <c r="D67" s="146"/>
      <c r="E67" s="150" t="str">
        <f>IF(ISERROR(VLOOKUP(4,[1]作成!$H$828:$K$882,3,FALSE))," ",VLOOKUP(4,[1]作成!$H$828:$K$882,3,FALSE))</f>
        <v>けんちんじる</v>
      </c>
      <c r="F67" s="161"/>
      <c r="G67" s="57" t="s">
        <v>26</v>
      </c>
      <c r="H67" s="45"/>
      <c r="I67" s="59"/>
      <c r="J67" s="57" t="s">
        <v>35</v>
      </c>
      <c r="K67" s="45" t="s">
        <v>28</v>
      </c>
      <c r="L67" s="59"/>
      <c r="M67" s="45" t="s">
        <v>42</v>
      </c>
      <c r="N67" s="45" t="s">
        <v>68</v>
      </c>
      <c r="O67" s="59"/>
      <c r="P67" s="65">
        <v>26.191844999999994</v>
      </c>
      <c r="Q67" s="60" t="s">
        <v>23</v>
      </c>
      <c r="R67" s="38" t="s">
        <v>2</v>
      </c>
      <c r="S67" s="30"/>
    </row>
    <row r="68" spans="1:19" ht="21" customHeight="1" x14ac:dyDescent="0.4">
      <c r="A68" s="137"/>
      <c r="B68" s="163"/>
      <c r="C68" s="143"/>
      <c r="D68" s="146"/>
      <c r="E68" s="150" t="str">
        <f>IF(ISERROR(VLOOKUP(5,[1]作成!$H$828:$K$882,3,FALSE))," ",VLOOKUP(5,[1]作成!$H$828:$K$882,3,FALSE))</f>
        <v>セノビーゼリー</v>
      </c>
      <c r="F68" s="161"/>
      <c r="G68" s="57" t="s">
        <v>33</v>
      </c>
      <c r="H68" s="45"/>
      <c r="I68" s="59"/>
      <c r="J68" s="57" t="s">
        <v>70</v>
      </c>
      <c r="K68" s="45" t="s">
        <v>52</v>
      </c>
      <c r="L68" s="59"/>
      <c r="M68" s="45" t="s">
        <v>53</v>
      </c>
      <c r="N68" s="45"/>
      <c r="O68" s="59"/>
      <c r="P68" s="65">
        <v>18.207744999999996</v>
      </c>
      <c r="Q68" s="60" t="s">
        <v>23</v>
      </c>
      <c r="R68" s="38" t="s">
        <v>2</v>
      </c>
      <c r="S68" s="30"/>
    </row>
    <row r="69" spans="1:19" ht="21" customHeight="1" x14ac:dyDescent="0.4">
      <c r="A69" s="138"/>
      <c r="B69" s="164"/>
      <c r="C69" s="144"/>
      <c r="D69" s="147"/>
      <c r="E69" s="49" t="str">
        <f>IF(ISERROR(VLOOKUP(6,[1]作成!$H$828:$K$882,3,FALSE))," ",VLOOKUP(6,[1]作成!$H$828:$K$882,3,FALSE))</f>
        <v xml:space="preserve"> </v>
      </c>
      <c r="F69" s="49" t="str">
        <f>IF(ISERROR(VLOOKUP(7,[1]作成!$H$828:$K$882,3,FALSE))," ",VLOOKUP(7,[1]作成!$H$828:$K$882,3,FALSE))</f>
        <v xml:space="preserve"> </v>
      </c>
      <c r="G69" s="63" t="s">
        <v>65</v>
      </c>
      <c r="H69" s="50"/>
      <c r="I69" s="67"/>
      <c r="J69" s="63" t="s">
        <v>66</v>
      </c>
      <c r="K69" s="50" t="s">
        <v>41</v>
      </c>
      <c r="L69" s="67"/>
      <c r="M69" s="50" t="s">
        <v>59</v>
      </c>
      <c r="N69" s="50"/>
      <c r="O69" s="67"/>
      <c r="P69" s="152" t="s">
        <v>164</v>
      </c>
      <c r="Q69" s="153"/>
      <c r="R69" s="38" t="s">
        <v>2</v>
      </c>
      <c r="S69" s="30"/>
    </row>
    <row r="70" spans="1:19" ht="21" customHeight="1" x14ac:dyDescent="0.4">
      <c r="A70" s="136">
        <f>IF([1]人数!$F28=0," ",[1]人数!$F28)</f>
        <v>28</v>
      </c>
      <c r="B70" s="141" t="s">
        <v>24</v>
      </c>
      <c r="C70" s="142" t="str">
        <f>IF(ISERROR(VLOOKUP(1,[1]作成!$H$883:$K$937,3,FALSE))," ",VLOOKUP(1,[1]作成!$H$883:$K$937,3,FALSE))</f>
        <v>しょくパン</v>
      </c>
      <c r="D70" s="145" t="str">
        <f>IF(ISERROR(VLOOKUP(2,[1]作成!$H$883:$K$937,4,FALSE))," ",VLOOKUP(2,[1]作成!$H$883:$K$937,4,FALSE))</f>
        <v>牛乳</v>
      </c>
      <c r="E70" s="148" t="str">
        <f>IF(ISERROR(VLOOKUP(3,[1]作成!$H$883:$K$937,3,FALSE))," ",VLOOKUP(3,[1]作成!$H$883:$K$937,3,FALSE))</f>
        <v>キッシュ</v>
      </c>
      <c r="F70" s="149"/>
      <c r="G70" s="57" t="s">
        <v>26</v>
      </c>
      <c r="H70" s="45" t="s">
        <v>131</v>
      </c>
      <c r="I70" s="59"/>
      <c r="J70" s="57" t="s">
        <v>83</v>
      </c>
      <c r="K70" s="45" t="s">
        <v>40</v>
      </c>
      <c r="L70" s="59" t="s">
        <v>41</v>
      </c>
      <c r="M70" s="52" t="s">
        <v>121</v>
      </c>
      <c r="N70" s="42" t="s">
        <v>42</v>
      </c>
      <c r="O70" s="54"/>
      <c r="P70" s="65">
        <v>600.88296000000003</v>
      </c>
      <c r="Q70" s="56" t="s">
        <v>21</v>
      </c>
      <c r="R70" s="38" t="s">
        <v>2</v>
      </c>
      <c r="S70" s="30"/>
    </row>
    <row r="71" spans="1:19" ht="21" customHeight="1" x14ac:dyDescent="0.4">
      <c r="A71" s="137"/>
      <c r="B71" s="141"/>
      <c r="C71" s="143"/>
      <c r="D71" s="146"/>
      <c r="E71" s="150" t="str">
        <f>IF(ISERROR(VLOOKUP(4,[1]作成!$H$883:$K$937,3,FALSE))," ",VLOOKUP(4,[1]作成!$H$883:$K$937,3,FALSE))</f>
        <v>ブロッコリーのサラダ</v>
      </c>
      <c r="F71" s="151"/>
      <c r="G71" s="57" t="s">
        <v>173</v>
      </c>
      <c r="H71" s="45" t="s">
        <v>65</v>
      </c>
      <c r="I71" s="58"/>
      <c r="J71" s="57" t="s">
        <v>28</v>
      </c>
      <c r="K71" s="45" t="s">
        <v>45</v>
      </c>
      <c r="L71" s="59" t="s">
        <v>127</v>
      </c>
      <c r="M71" s="57" t="s">
        <v>152</v>
      </c>
      <c r="N71" s="45" t="s">
        <v>153</v>
      </c>
      <c r="O71" s="59"/>
      <c r="P71" s="65">
        <v>23.980426000000001</v>
      </c>
      <c r="Q71" s="60" t="s">
        <v>23</v>
      </c>
      <c r="R71" s="38" t="s">
        <v>2</v>
      </c>
      <c r="S71" s="30"/>
    </row>
    <row r="72" spans="1:19" ht="21" customHeight="1" x14ac:dyDescent="0.4">
      <c r="A72" s="137"/>
      <c r="B72" s="141"/>
      <c r="C72" s="143"/>
      <c r="D72" s="146"/>
      <c r="E72" s="150" t="str">
        <f>IF(ISERROR(VLOOKUP(5,[1]作成!$H$883:$K$937,3,FALSE))," ",VLOOKUP(5,[1]作成!$H$883:$K$937,3,FALSE))</f>
        <v>やさいスープ</v>
      </c>
      <c r="F72" s="151"/>
      <c r="G72" s="57" t="s">
        <v>43</v>
      </c>
      <c r="H72" s="45"/>
      <c r="I72" s="58"/>
      <c r="J72" s="57" t="s">
        <v>120</v>
      </c>
      <c r="K72" s="45" t="s">
        <v>98</v>
      </c>
      <c r="L72" s="59" t="s">
        <v>30</v>
      </c>
      <c r="M72" s="57" t="s">
        <v>68</v>
      </c>
      <c r="N72" s="45"/>
      <c r="O72" s="59"/>
      <c r="P72" s="65">
        <v>24.534535000000009</v>
      </c>
      <c r="Q72" s="60" t="s">
        <v>23</v>
      </c>
      <c r="R72" s="38" t="s">
        <v>2</v>
      </c>
      <c r="S72" s="30"/>
    </row>
    <row r="73" spans="1:19" ht="21" customHeight="1" x14ac:dyDescent="0.4">
      <c r="A73" s="138"/>
      <c r="B73" s="141"/>
      <c r="C73" s="144"/>
      <c r="D73" s="147"/>
      <c r="E73" s="61" t="str">
        <f>IF(ISERROR(VLOOKUP(6,[1]作成!$H$883:$K$937,3,FALSE))," ",VLOOKUP(6,[1]作成!$H$883:$K$937,3,FALSE))</f>
        <v>チョコクリーム</v>
      </c>
      <c r="F73" s="62" t="str">
        <f>IF(ISERROR(VLOOKUP(7,[1]作成!$H$883:$K$937,3,FALSE))," ",VLOOKUP(7,[1]作成!$H$883:$K$937,3,FALSE))</f>
        <v xml:space="preserve"> </v>
      </c>
      <c r="G73" s="63" t="s">
        <v>97</v>
      </c>
      <c r="H73" s="50"/>
      <c r="I73" s="64"/>
      <c r="J73" s="63" t="s">
        <v>154</v>
      </c>
      <c r="K73" s="50" t="s">
        <v>35</v>
      </c>
      <c r="L73" s="64"/>
      <c r="M73" s="63" t="s">
        <v>126</v>
      </c>
      <c r="N73" s="51"/>
      <c r="O73" s="67"/>
      <c r="P73" s="152"/>
      <c r="Q73" s="153"/>
      <c r="R73" s="38" t="s">
        <v>2</v>
      </c>
      <c r="S73" s="30"/>
    </row>
    <row r="74" spans="1:19" ht="15" customHeight="1" x14ac:dyDescent="0.4">
      <c r="A74" s="136">
        <f>IF([1]人数!$F29=0," ",[1]人数!$F29)</f>
        <v>29</v>
      </c>
      <c r="B74" s="141" t="s">
        <v>25</v>
      </c>
      <c r="C74" s="154" t="str">
        <f>IF(ISERROR(VLOOKUP(1,[1]作成!$H$938:$K$992,3,FALSE))," ",VLOOKUP(1,[1]作成!$H$938:$K$992,3,FALSE))</f>
        <v xml:space="preserve"> </v>
      </c>
      <c r="D74" s="157" t="str">
        <f>IF(ISERROR(VLOOKUP(2,[1]作成!$H$938:$K$992,4,FALSE))," ",VLOOKUP(2,[1]作成!$H$938:$K$992,4,FALSE))</f>
        <v xml:space="preserve"> </v>
      </c>
      <c r="E74" s="160" t="str">
        <f>IF(ISERROR(VLOOKUP(3,[1]作成!$H$938:$K$992,3,FALSE))," ",VLOOKUP(3,[1]作成!$H$938:$K$992,3,FALSE))</f>
        <v xml:space="preserve"> </v>
      </c>
      <c r="F74" s="160"/>
      <c r="G74" s="42"/>
      <c r="H74" s="42"/>
      <c r="I74" s="42"/>
      <c r="J74" s="42"/>
      <c r="K74" s="42"/>
      <c r="L74" s="42"/>
      <c r="M74" s="42"/>
      <c r="N74" s="42"/>
      <c r="O74" s="42"/>
      <c r="P74" s="43" t="s">
        <v>164</v>
      </c>
      <c r="Q74" s="44"/>
      <c r="R74" s="38" t="s">
        <v>2</v>
      </c>
      <c r="S74" s="30"/>
    </row>
    <row r="75" spans="1:19" ht="15" customHeight="1" x14ac:dyDescent="0.4">
      <c r="A75" s="137"/>
      <c r="B75" s="141"/>
      <c r="C75" s="155"/>
      <c r="D75" s="158"/>
      <c r="E75" s="161" t="str">
        <f>IF(ISERROR(VLOOKUP(4,[1]作成!$H$938:$K$992,3,FALSE))," ",VLOOKUP(4,[1]作成!$H$938:$K$992,3,FALSE))</f>
        <v xml:space="preserve"> </v>
      </c>
      <c r="F75" s="161"/>
      <c r="G75" s="45"/>
      <c r="H75" s="45"/>
      <c r="I75" s="45"/>
      <c r="J75" s="45"/>
      <c r="K75" s="45"/>
      <c r="L75" s="45"/>
      <c r="M75" s="45"/>
      <c r="N75" s="45"/>
      <c r="O75" s="45"/>
      <c r="P75" s="47" t="s">
        <v>164</v>
      </c>
      <c r="Q75" s="48"/>
      <c r="R75" s="38" t="s">
        <v>2</v>
      </c>
      <c r="S75" s="30"/>
    </row>
    <row r="76" spans="1:19" ht="15" customHeight="1" x14ac:dyDescent="0.4">
      <c r="A76" s="137"/>
      <c r="B76" s="141"/>
      <c r="C76" s="155"/>
      <c r="D76" s="158"/>
      <c r="E76" s="161" t="str">
        <f>IF(ISERROR(VLOOKUP(5,[1]作成!$H$938:$K$992,3,FALSE))," ",VLOOKUP(5,[1]作成!$H$938:$K$992,3,FALSE))</f>
        <v xml:space="preserve"> </v>
      </c>
      <c r="F76" s="161"/>
      <c r="G76" s="45"/>
      <c r="H76" s="45"/>
      <c r="I76" s="45"/>
      <c r="J76" s="45"/>
      <c r="K76" s="45"/>
      <c r="L76" s="45"/>
      <c r="M76" s="45"/>
      <c r="N76" s="45"/>
      <c r="O76" s="45"/>
      <c r="P76" s="47" t="s">
        <v>164</v>
      </c>
      <c r="Q76" s="48"/>
      <c r="R76" s="38" t="s">
        <v>2</v>
      </c>
      <c r="S76" s="30"/>
    </row>
    <row r="77" spans="1:19" ht="15" customHeight="1" x14ac:dyDescent="0.4">
      <c r="A77" s="138"/>
      <c r="B77" s="141"/>
      <c r="C77" s="156"/>
      <c r="D77" s="159"/>
      <c r="E77" s="49" t="str">
        <f>IF(ISERROR(VLOOKUP(6,[1]作成!$H$938:$K$992,3,FALSE))," ",VLOOKUP(6,[1]作成!$H$938:$K$992,3,FALSE))</f>
        <v xml:space="preserve"> </v>
      </c>
      <c r="F77" s="49" t="str">
        <f>IF(ISERROR(VLOOKUP(7,[1]作成!$H$938:$K$992,3,FALSE))," ",VLOOKUP(7,[1]作成!$H$938:$K$992,3,FALSE))</f>
        <v xml:space="preserve"> </v>
      </c>
      <c r="G77" s="50"/>
      <c r="H77" s="50"/>
      <c r="I77" s="50"/>
      <c r="J77" s="50"/>
      <c r="K77" s="50"/>
      <c r="L77" s="50"/>
      <c r="M77" s="50"/>
      <c r="N77" s="50"/>
      <c r="O77" s="50"/>
      <c r="P77" s="139"/>
      <c r="Q77" s="140"/>
      <c r="R77" s="38" t="s">
        <v>2</v>
      </c>
      <c r="S77" s="30"/>
    </row>
    <row r="78" spans="1:19" ht="21" customHeight="1" x14ac:dyDescent="0.4">
      <c r="A78" s="136">
        <f>IF([1]人数!$F30=0," ",[1]人数!$F30)</f>
        <v>30</v>
      </c>
      <c r="B78" s="141" t="s">
        <v>48</v>
      </c>
      <c r="C78" s="142" t="str">
        <f>IF(ISERROR(VLOOKUP(1,[1]作成!$H$993:$K$1047,3,FALSE))," ",VLOOKUP(1,[1]作成!$H$993:$K$1047,3,FALSE))</f>
        <v>ごはん</v>
      </c>
      <c r="D78" s="145" t="str">
        <f>IF(ISERROR(VLOOKUP(2,[1]作成!$H$993:$K$1047,4,FALSE))," ",VLOOKUP(2,[1]作成!$H$993:$K$1047,4,FALSE))</f>
        <v>牛乳</v>
      </c>
      <c r="E78" s="148" t="str">
        <f>IF(ISERROR(VLOOKUP(3,[1]作成!$H$993:$K$1047,3,FALSE))," ",VLOOKUP(3,[1]作成!$H$993:$K$1047,3,FALSE))</f>
        <v>ピリからチキン</v>
      </c>
      <c r="F78" s="149"/>
      <c r="G78" s="52" t="s">
        <v>26</v>
      </c>
      <c r="H78" s="42" t="s">
        <v>155</v>
      </c>
      <c r="I78" s="54"/>
      <c r="J78" s="52" t="s">
        <v>75</v>
      </c>
      <c r="K78" s="42" t="s">
        <v>87</v>
      </c>
      <c r="L78" s="54"/>
      <c r="M78" s="52" t="s">
        <v>31</v>
      </c>
      <c r="N78" s="42" t="s">
        <v>84</v>
      </c>
      <c r="O78" s="54"/>
      <c r="P78" s="65">
        <v>694.59539999999993</v>
      </c>
      <c r="Q78" s="56" t="s">
        <v>21</v>
      </c>
      <c r="R78" s="38" t="s">
        <v>2</v>
      </c>
      <c r="S78" s="30"/>
    </row>
    <row r="79" spans="1:19" ht="21" customHeight="1" x14ac:dyDescent="0.4">
      <c r="A79" s="137"/>
      <c r="B79" s="141"/>
      <c r="C79" s="143"/>
      <c r="D79" s="146"/>
      <c r="E79" s="150" t="str">
        <f>IF(ISERROR(VLOOKUP(4,[1]作成!$H$993:$K$1047,3,FALSE))," ",VLOOKUP(4,[1]作成!$H$993:$K$1047,3,FALSE))</f>
        <v>バンサンスー</v>
      </c>
      <c r="F79" s="151"/>
      <c r="G79" s="57" t="s">
        <v>65</v>
      </c>
      <c r="H79" s="45"/>
      <c r="I79" s="59"/>
      <c r="J79" s="57" t="s">
        <v>83</v>
      </c>
      <c r="K79" s="45" t="s">
        <v>57</v>
      </c>
      <c r="L79" s="59"/>
      <c r="M79" s="57" t="s">
        <v>53</v>
      </c>
      <c r="N79" s="45" t="s">
        <v>156</v>
      </c>
      <c r="O79" s="59"/>
      <c r="P79" s="65">
        <v>24.410690000000006</v>
      </c>
      <c r="Q79" s="60" t="s">
        <v>23</v>
      </c>
      <c r="R79" s="38" t="s">
        <v>2</v>
      </c>
      <c r="S79" s="30"/>
    </row>
    <row r="80" spans="1:19" ht="21" customHeight="1" x14ac:dyDescent="0.4">
      <c r="A80" s="137"/>
      <c r="B80" s="141"/>
      <c r="C80" s="143"/>
      <c r="D80" s="146"/>
      <c r="E80" s="150" t="str">
        <f>IF(ISERROR(VLOOKUP(5,[1]作成!$H$993:$K$1047,3,FALSE))," ",VLOOKUP(5,[1]作成!$H$993:$K$1047,3,FALSE))</f>
        <v>ワンタンスープ</v>
      </c>
      <c r="F80" s="151"/>
      <c r="G80" s="57" t="s">
        <v>27</v>
      </c>
      <c r="H80" s="45"/>
      <c r="I80" s="59"/>
      <c r="J80" s="57" t="s">
        <v>29</v>
      </c>
      <c r="K80" s="45" t="s">
        <v>30</v>
      </c>
      <c r="L80" s="59"/>
      <c r="M80" s="57" t="s">
        <v>88</v>
      </c>
      <c r="N80" s="45"/>
      <c r="O80" s="59"/>
      <c r="P80" s="65">
        <v>21.033080000000005</v>
      </c>
      <c r="Q80" s="60" t="s">
        <v>23</v>
      </c>
      <c r="R80" s="38" t="s">
        <v>2</v>
      </c>
      <c r="S80" s="30"/>
    </row>
    <row r="81" spans="1:19" ht="21" customHeight="1" x14ac:dyDescent="0.4">
      <c r="A81" s="138"/>
      <c r="B81" s="141"/>
      <c r="C81" s="144"/>
      <c r="D81" s="147"/>
      <c r="E81" s="61" t="str">
        <f>IF(ISERROR(VLOOKUP(6,[1]作成!$H$993:$K$1047,3,FALSE))," ",VLOOKUP(6,[1]作成!$H$993:$K$1047,3,FALSE))</f>
        <v xml:space="preserve"> </v>
      </c>
      <c r="F81" s="62" t="str">
        <f>IF(ISERROR(VLOOKUP(7,[1]作成!$H$993:$K$1047,3,FALSE))," ",VLOOKUP(7,[1]作成!$H$993:$K$1047,3,FALSE))</f>
        <v xml:space="preserve"> </v>
      </c>
      <c r="G81" s="63" t="s">
        <v>33</v>
      </c>
      <c r="H81" s="50"/>
      <c r="I81" s="67"/>
      <c r="J81" s="63" t="s">
        <v>35</v>
      </c>
      <c r="K81" s="50" t="s">
        <v>46</v>
      </c>
      <c r="L81" s="67"/>
      <c r="M81" s="63" t="s">
        <v>42</v>
      </c>
      <c r="N81" s="50"/>
      <c r="O81" s="67"/>
      <c r="P81" s="152"/>
      <c r="Q81" s="153"/>
      <c r="R81" s="38" t="s">
        <v>2</v>
      </c>
      <c r="S81" s="30"/>
    </row>
    <row r="82" spans="1:19" ht="17.25" hidden="1" customHeight="1" x14ac:dyDescent="0.4">
      <c r="A82" s="116" t="str">
        <f>IF([1]人数!$F31=0," ",[1]人数!$F31)</f>
        <v xml:space="preserve"> </v>
      </c>
      <c r="B82" s="165" t="s">
        <v>64</v>
      </c>
      <c r="C82" s="122" t="str">
        <f>IF(ISERROR(VLOOKUP(1,[1]作成!$H$1048:$K$1102,3,FALSE))," ",VLOOKUP(1,[1]作成!$H$1048:$K$1102,3,FALSE))</f>
        <v xml:space="preserve"> </v>
      </c>
      <c r="D82" s="125" t="str">
        <f>IF(ISERROR(VLOOKUP(2,[1]作成!$H$1048:$K$1102,4,FALSE))," ",VLOOKUP(2,[1]作成!$H$1048:$K$1102,4,FALSE))</f>
        <v xml:space="preserve"> </v>
      </c>
      <c r="E82" s="128" t="str">
        <f>IF(ISERROR(VLOOKUP(3,[1]作成!$H$1048:$K$1102,3,FALSE))," ",VLOOKUP(3,[1]作成!$H$1048:$K$1102,3,FALSE))</f>
        <v xml:space="preserve"> </v>
      </c>
      <c r="F82" s="129"/>
      <c r="G82" s="3"/>
      <c r="H82" s="4"/>
      <c r="I82" s="5"/>
      <c r="J82" s="3"/>
      <c r="K82" s="4"/>
      <c r="L82" s="5"/>
      <c r="M82" s="3"/>
      <c r="N82" s="4"/>
      <c r="O82" s="5"/>
      <c r="P82" s="15" t="str">
        <f>IF([1]計算!U25=0," ",[1]計算!U25)</f>
        <v xml:space="preserve"> </v>
      </c>
      <c r="Q82" s="7" t="s">
        <v>21</v>
      </c>
    </row>
    <row r="83" spans="1:19" ht="17.25" hidden="1" customHeight="1" x14ac:dyDescent="0.4">
      <c r="A83" s="117"/>
      <c r="B83" s="165"/>
      <c r="C83" s="123"/>
      <c r="D83" s="126"/>
      <c r="E83" s="132" t="str">
        <f>IF(ISERROR(VLOOKUP(4,[1]作成!$H$1048:$K$1102,3,FALSE))," ",VLOOKUP(4,[1]作成!$H$1048:$K$1102,3,FALSE))</f>
        <v xml:space="preserve"> </v>
      </c>
      <c r="F83" s="133"/>
      <c r="G83" s="8"/>
      <c r="H83" s="9"/>
      <c r="I83" s="10"/>
      <c r="J83" s="8"/>
      <c r="K83" s="9"/>
      <c r="L83" s="10"/>
      <c r="M83" s="8"/>
      <c r="N83" s="9"/>
      <c r="O83" s="10"/>
      <c r="P83" s="15" t="str">
        <f>IF([1]計算!X25=0," ",[1]計算!X25)</f>
        <v xml:space="preserve"> </v>
      </c>
      <c r="Q83" s="11" t="s">
        <v>23</v>
      </c>
    </row>
    <row r="84" spans="1:19" ht="17.25" hidden="1" customHeight="1" x14ac:dyDescent="0.4">
      <c r="A84" s="117"/>
      <c r="B84" s="165"/>
      <c r="C84" s="123"/>
      <c r="D84" s="126"/>
      <c r="E84" s="132" t="str">
        <f>IF(ISERROR(VLOOKUP(5,[1]作成!$H$1048:$K$1102,3,FALSE))," ",VLOOKUP(5,[1]作成!$H$1048:$K$1102,3,FALSE))</f>
        <v xml:space="preserve"> </v>
      </c>
      <c r="F84" s="133"/>
      <c r="G84" s="8"/>
      <c r="H84" s="9"/>
      <c r="I84" s="10"/>
      <c r="J84" s="8"/>
      <c r="K84" s="9"/>
      <c r="L84" s="10"/>
      <c r="M84" s="8"/>
      <c r="N84" s="9"/>
      <c r="O84" s="10"/>
      <c r="P84" s="15" t="str">
        <f>IF([1]計算!Z25=0," ",[1]計算!Z25)</f>
        <v xml:space="preserve"> </v>
      </c>
      <c r="Q84" s="11" t="s">
        <v>23</v>
      </c>
    </row>
    <row r="85" spans="1:19" ht="17.25" hidden="1" customHeight="1" x14ac:dyDescent="0.4">
      <c r="A85" s="118"/>
      <c r="B85" s="165"/>
      <c r="C85" s="124"/>
      <c r="D85" s="127"/>
      <c r="E85" s="16" t="str">
        <f>IF(ISERROR(VLOOKUP(6,[1]作成!$H$1048:$K$1102,3,FALSE))," ",VLOOKUP(6,[1]作成!$H$1048:$K$1102,3,FALSE))</f>
        <v xml:space="preserve"> </v>
      </c>
      <c r="F85" s="17" t="str">
        <f>IF(ISERROR(VLOOKUP(7,[1]作成!$H$1048:$K$1102,3,FALSE))," ",VLOOKUP(7,[1]作成!$H$1048:$K$1102,3,FALSE))</f>
        <v xml:space="preserve"> </v>
      </c>
      <c r="G85" s="18"/>
      <c r="H85" s="19"/>
      <c r="I85" s="21"/>
      <c r="J85" s="18"/>
      <c r="K85" s="19"/>
      <c r="L85" s="21"/>
      <c r="M85" s="18"/>
      <c r="N85" s="19"/>
      <c r="O85" s="21"/>
      <c r="P85" s="134" t="str">
        <f>IF([1]人数!I31=0," ",[1]人数!I31)</f>
        <v xml:space="preserve"> </v>
      </c>
      <c r="Q85" s="135"/>
    </row>
    <row r="86" spans="1:19" ht="17.25" hidden="1" customHeight="1" x14ac:dyDescent="0.4">
      <c r="A86" s="116" t="str">
        <f>IF([1]人数!$F32=0," ",[1]人数!$F32)</f>
        <v xml:space="preserve"> </v>
      </c>
      <c r="B86" s="119" t="s">
        <v>20</v>
      </c>
      <c r="C86" s="122" t="str">
        <f>IF(ISERROR(VLOOKUP(1,[1]作成!$H$1103:$K$1157,3,FALSE))," ",VLOOKUP(1,[1]作成!$H$1103:$K$1157,3,FALSE))</f>
        <v xml:space="preserve"> </v>
      </c>
      <c r="D86" s="125" t="str">
        <f>IF(ISERROR(VLOOKUP(2,[1]作成!$H$1103:$K$1157,4,FALSE))," ",VLOOKUP(2,[1]作成!$H$1103:$K$1157,4,FALSE))</f>
        <v xml:space="preserve"> </v>
      </c>
      <c r="E86" s="128" t="str">
        <f>IF(ISERROR(VLOOKUP(3,[1]作成!$H$1103:$K$1157,3,FALSE))," ",VLOOKUP(3,[1]作成!$H$1103:$K$1157,3,FALSE))</f>
        <v xml:space="preserve"> </v>
      </c>
      <c r="F86" s="129"/>
      <c r="G86" s="3"/>
      <c r="H86" s="4"/>
      <c r="I86" s="5"/>
      <c r="J86" s="3"/>
      <c r="K86" s="4"/>
      <c r="L86" s="5"/>
      <c r="M86" s="3"/>
      <c r="N86" s="4"/>
      <c r="O86" s="5"/>
      <c r="P86" s="15" t="str">
        <f>IF([1]計算!U26=0," ",[1]計算!U26)</f>
        <v xml:space="preserve"> </v>
      </c>
      <c r="Q86" s="7" t="s">
        <v>21</v>
      </c>
    </row>
    <row r="87" spans="1:19" ht="17.25" hidden="1" customHeight="1" x14ac:dyDescent="0.4">
      <c r="A87" s="117"/>
      <c r="B87" s="120"/>
      <c r="C87" s="123"/>
      <c r="D87" s="126"/>
      <c r="E87" s="132" t="str">
        <f>IF(ISERROR(VLOOKUP(4,[1]作成!$H$1103:$K$1157,3,FALSE))," ",VLOOKUP(4,[1]作成!$H$1103:$K$1157,3,FALSE))</f>
        <v xml:space="preserve"> </v>
      </c>
      <c r="F87" s="133"/>
      <c r="G87" s="8"/>
      <c r="H87" s="9"/>
      <c r="I87" s="10"/>
      <c r="J87" s="8"/>
      <c r="K87" s="9"/>
      <c r="L87" s="10"/>
      <c r="M87" s="8"/>
      <c r="N87" s="9"/>
      <c r="O87" s="10"/>
      <c r="P87" s="15" t="str">
        <f>IF([1]計算!X26=0," ",[1]計算!X26)</f>
        <v xml:space="preserve"> </v>
      </c>
      <c r="Q87" s="11" t="s">
        <v>23</v>
      </c>
    </row>
    <row r="88" spans="1:19" ht="17.25" hidden="1" customHeight="1" x14ac:dyDescent="0.4">
      <c r="A88" s="117"/>
      <c r="B88" s="120"/>
      <c r="C88" s="123"/>
      <c r="D88" s="126"/>
      <c r="E88" s="132" t="str">
        <f>IF(ISERROR(VLOOKUP(5,[1]作成!$H$1103:$K$1157,3,FALSE))," ",VLOOKUP(5,[1]作成!$H$1103:$K$1157,3,FALSE))</f>
        <v xml:space="preserve"> </v>
      </c>
      <c r="F88" s="133"/>
      <c r="G88" s="8"/>
      <c r="H88" s="9"/>
      <c r="I88" s="10"/>
      <c r="J88" s="8"/>
      <c r="K88" s="9"/>
      <c r="L88" s="10"/>
      <c r="M88" s="8"/>
      <c r="N88" s="9"/>
      <c r="O88" s="10"/>
      <c r="P88" s="15" t="str">
        <f>IF([1]計算!Z26=0," ",[1]計算!Z26)</f>
        <v xml:space="preserve"> </v>
      </c>
      <c r="Q88" s="11" t="s">
        <v>23</v>
      </c>
    </row>
    <row r="89" spans="1:19" ht="17.25" hidden="1" customHeight="1" x14ac:dyDescent="0.4">
      <c r="A89" s="118"/>
      <c r="B89" s="121"/>
      <c r="C89" s="124"/>
      <c r="D89" s="127"/>
      <c r="E89" s="14" t="str">
        <f>IF(ISERROR(VLOOKUP(6,[1]作成!$H$1103:$K$1157,3,FALSE))," ",VLOOKUP(6,[1]作成!$H$1103:$K$1157,3,FALSE))</f>
        <v xml:space="preserve"> </v>
      </c>
      <c r="F89" s="14" t="str">
        <f>IF(ISERROR(VLOOKUP(7,[1]作成!$H$1103:$K$1157,3,FALSE))," ",VLOOKUP(7,[1]作成!$H$1103:$K$1157,3,FALSE))</f>
        <v xml:space="preserve"> </v>
      </c>
      <c r="G89" s="18"/>
      <c r="H89" s="19"/>
      <c r="I89" s="21"/>
      <c r="J89" s="18"/>
      <c r="K89" s="19"/>
      <c r="L89" s="21"/>
      <c r="M89" s="18"/>
      <c r="N89" s="19"/>
      <c r="O89" s="21"/>
      <c r="P89" s="134" t="str">
        <f>IF([1]人数!I32=0," ",[1]人数!I32)</f>
        <v xml:space="preserve"> </v>
      </c>
      <c r="Q89" s="135"/>
    </row>
    <row r="90" spans="1:19" ht="17.25" hidden="1" customHeight="1" x14ac:dyDescent="0.4">
      <c r="A90" s="116" t="str">
        <f>IF([1]人数!$F33=0," ",[1]人数!$F33)</f>
        <v xml:space="preserve"> </v>
      </c>
      <c r="B90" s="165" t="s">
        <v>24</v>
      </c>
      <c r="C90" s="122" t="str">
        <f>IF(ISERROR(VLOOKUP(1,[1]作成!$H$1158:$K$1212,3,FALSE))," ",VLOOKUP(1,[1]作成!$H$1158:$K$1212,3,FALSE))</f>
        <v xml:space="preserve"> </v>
      </c>
      <c r="D90" s="125" t="str">
        <f>IF(ISERROR(VLOOKUP(2,[1]作成!$H$1158:$K$1212,4,FALSE))," ",VLOOKUP(2,[1]作成!$H$1158:$K$1212,4,FALSE))</f>
        <v xml:space="preserve"> </v>
      </c>
      <c r="E90" s="128" t="str">
        <f>IF(ISERROR(VLOOKUP(3,[1]作成!$H$1158:$K$1212,3,FALSE))," ",VLOOKUP(3,[1]作成!$H$1158:$K$1212,3,FALSE))</f>
        <v xml:space="preserve"> </v>
      </c>
      <c r="F90" s="129"/>
      <c r="G90" s="3"/>
      <c r="H90" s="4"/>
      <c r="I90" s="5"/>
      <c r="J90" s="3"/>
      <c r="K90" s="4"/>
      <c r="L90" s="5"/>
      <c r="M90" s="3"/>
      <c r="N90" s="4"/>
      <c r="O90" s="5"/>
      <c r="P90" s="15" t="str">
        <f>IF([1]計算!U27=0," ",[1]計算!U27)</f>
        <v xml:space="preserve"> </v>
      </c>
      <c r="Q90" s="7" t="s">
        <v>21</v>
      </c>
    </row>
    <row r="91" spans="1:19" ht="17.25" hidden="1" customHeight="1" x14ac:dyDescent="0.4">
      <c r="A91" s="117"/>
      <c r="B91" s="165"/>
      <c r="C91" s="123"/>
      <c r="D91" s="126"/>
      <c r="E91" s="132" t="str">
        <f>IF(ISERROR(VLOOKUP(4,[1]作成!$H$1158:$K$1212,3,FALSE))," ",VLOOKUP(4,[1]作成!$H$1158:$K$1212,3,FALSE))</f>
        <v xml:space="preserve"> </v>
      </c>
      <c r="F91" s="133"/>
      <c r="G91" s="8"/>
      <c r="H91" s="9"/>
      <c r="I91" s="10"/>
      <c r="J91" s="8"/>
      <c r="K91" s="9"/>
      <c r="L91" s="10"/>
      <c r="M91" s="8"/>
      <c r="N91" s="9"/>
      <c r="O91" s="10"/>
      <c r="P91" s="15" t="str">
        <f>IF([1]計算!X27=0," ",[1]計算!X27)</f>
        <v xml:space="preserve"> </v>
      </c>
      <c r="Q91" s="11" t="s">
        <v>23</v>
      </c>
    </row>
    <row r="92" spans="1:19" ht="17.25" hidden="1" customHeight="1" x14ac:dyDescent="0.4">
      <c r="A92" s="117"/>
      <c r="B92" s="165"/>
      <c r="C92" s="123"/>
      <c r="D92" s="126"/>
      <c r="E92" s="132" t="str">
        <f>IF(ISERROR(VLOOKUP(5,[1]作成!$H$1158:$K$1212,3,FALSE))," ",VLOOKUP(5,[1]作成!$H$1158:$K$1212,3,FALSE))</f>
        <v xml:space="preserve"> </v>
      </c>
      <c r="F92" s="133"/>
      <c r="G92" s="8"/>
      <c r="H92" s="9"/>
      <c r="I92" s="10"/>
      <c r="J92" s="8"/>
      <c r="K92" s="9"/>
      <c r="L92" s="10"/>
      <c r="M92" s="8"/>
      <c r="N92" s="9"/>
      <c r="O92" s="10"/>
      <c r="P92" s="15" t="str">
        <f>IF([1]計算!Z27=0," ",[1]計算!Z27)</f>
        <v xml:space="preserve"> </v>
      </c>
      <c r="Q92" s="11" t="s">
        <v>23</v>
      </c>
    </row>
    <row r="93" spans="1:19" ht="17.25" hidden="1" customHeight="1" x14ac:dyDescent="0.4">
      <c r="A93" s="118"/>
      <c r="B93" s="165"/>
      <c r="C93" s="124"/>
      <c r="D93" s="127"/>
      <c r="E93" s="16" t="str">
        <f>IF(ISERROR(VLOOKUP(6,[1]作成!$H$1158:$K$1212,3,FALSE))," ",VLOOKUP(6,[1]作成!$H$1158:$K$1212,3,FALSE))</f>
        <v xml:space="preserve"> </v>
      </c>
      <c r="F93" s="17" t="str">
        <f>IF(ISERROR(VLOOKUP(7,[1]作成!$H$1158:$K$1212,3,FALSE))," ",VLOOKUP(7,[1]作成!$H$1158:$K$1212,3,FALSE))</f>
        <v xml:space="preserve"> </v>
      </c>
      <c r="G93" s="18"/>
      <c r="H93" s="19"/>
      <c r="I93" s="21"/>
      <c r="J93" s="18"/>
      <c r="K93" s="19"/>
      <c r="L93" s="21"/>
      <c r="M93" s="18"/>
      <c r="N93" s="19"/>
      <c r="O93" s="21"/>
      <c r="P93" s="166" t="str">
        <f>IF([1]人数!I33=0," ",[1]人数!I33)</f>
        <v xml:space="preserve"> </v>
      </c>
      <c r="Q93" s="166"/>
    </row>
    <row r="94" spans="1:19" ht="17.25" hidden="1" customHeight="1" x14ac:dyDescent="0.4">
      <c r="A94" s="116" t="str">
        <f>IF([1]人数!$F34=0," ",[1]人数!$F34)</f>
        <v xml:space="preserve"> </v>
      </c>
      <c r="B94" s="165" t="s">
        <v>25</v>
      </c>
      <c r="C94" s="122" t="str">
        <f>IF(ISERROR(VLOOKUP(1,[1]作成!$H$1213:$K$1267,3,FALSE))," ",VLOOKUP(1,[1]作成!$H$1213:$K$1267,3,FALSE))</f>
        <v xml:space="preserve"> </v>
      </c>
      <c r="D94" s="125" t="str">
        <f>IF(ISERROR(VLOOKUP(2,[1]作成!$H$1213:$K$1267,4,FALSE))," ",VLOOKUP(2,[1]作成!$H$1213:$K$1267,4,FALSE))</f>
        <v xml:space="preserve"> </v>
      </c>
      <c r="E94" s="128" t="str">
        <f>IF(ISERROR(VLOOKUP(3,[1]作成!$H$1213:$K$1267,3,FALSE))," ",VLOOKUP(3,[1]作成!$H$1213:$K$1267,3,FALSE))</f>
        <v xml:space="preserve"> </v>
      </c>
      <c r="F94" s="129"/>
      <c r="G94" s="3"/>
      <c r="H94" s="4"/>
      <c r="I94" s="5"/>
      <c r="J94" s="3"/>
      <c r="K94" s="4"/>
      <c r="L94" s="5"/>
      <c r="M94" s="3"/>
      <c r="N94" s="4"/>
      <c r="O94" s="5"/>
      <c r="P94" s="15" t="str">
        <f>IF([1]計算!U28=0," ",[1]計算!U28)</f>
        <v xml:space="preserve"> </v>
      </c>
      <c r="Q94" s="7" t="s">
        <v>21</v>
      </c>
    </row>
    <row r="95" spans="1:19" ht="17.25" hidden="1" customHeight="1" x14ac:dyDescent="0.4">
      <c r="A95" s="117"/>
      <c r="B95" s="165"/>
      <c r="C95" s="123"/>
      <c r="D95" s="126"/>
      <c r="E95" s="132" t="str">
        <f>IF(ISERROR(VLOOKUP(4,[1]作成!$H$1213:$K$1267,3,FALSE))," ",VLOOKUP(4,[1]作成!$H$1213:$K$1267,3,FALSE))</f>
        <v xml:space="preserve"> </v>
      </c>
      <c r="F95" s="133"/>
      <c r="G95" s="8"/>
      <c r="H95" s="9"/>
      <c r="I95" s="10"/>
      <c r="J95" s="8"/>
      <c r="K95" s="9"/>
      <c r="L95" s="10"/>
      <c r="M95" s="8"/>
      <c r="N95" s="9"/>
      <c r="O95" s="10"/>
      <c r="P95" s="15" t="str">
        <f>IF([1]計算!X28=0," ",[1]計算!X28)</f>
        <v xml:space="preserve"> </v>
      </c>
      <c r="Q95" s="11" t="s">
        <v>23</v>
      </c>
    </row>
    <row r="96" spans="1:19" ht="17.25" hidden="1" customHeight="1" x14ac:dyDescent="0.4">
      <c r="A96" s="117"/>
      <c r="B96" s="165"/>
      <c r="C96" s="123"/>
      <c r="D96" s="126"/>
      <c r="E96" s="132" t="str">
        <f>IF(ISERROR(VLOOKUP(5,[1]作成!$H$1213:$K$1267,3,FALSE))," ",VLOOKUP(5,[1]作成!$H$1213:$K$1267,3,FALSE))</f>
        <v xml:space="preserve"> </v>
      </c>
      <c r="F96" s="133"/>
      <c r="G96" s="8"/>
      <c r="H96" s="9"/>
      <c r="I96" s="10"/>
      <c r="J96" s="8"/>
      <c r="K96" s="9"/>
      <c r="L96" s="10"/>
      <c r="M96" s="8"/>
      <c r="N96" s="9"/>
      <c r="O96" s="10"/>
      <c r="P96" s="15" t="str">
        <f>IF([1]計算!Z28=0," ",[1]計算!Z28)</f>
        <v xml:space="preserve"> </v>
      </c>
      <c r="Q96" s="11" t="s">
        <v>23</v>
      </c>
    </row>
    <row r="97" spans="1:19" ht="17.25" hidden="1" customHeight="1" x14ac:dyDescent="0.4">
      <c r="A97" s="118"/>
      <c r="B97" s="165"/>
      <c r="C97" s="124"/>
      <c r="D97" s="127"/>
      <c r="E97" s="16" t="str">
        <f>IF(ISERROR(VLOOKUP(6,[1]作成!$H$1213:$K$1267,3,FALSE))," ",VLOOKUP(6,[1]作成!$H$1213:$K$1267,3,FALSE))</f>
        <v xml:space="preserve"> </v>
      </c>
      <c r="F97" s="17" t="str">
        <f>IF(ISERROR(VLOOKUP(7,[1]作成!$H$1213:$K$1267,3,FALSE))," ",VLOOKUP(7,[1]作成!$H$1213:$K$1267,3,FALSE))</f>
        <v xml:space="preserve"> </v>
      </c>
      <c r="G97" s="18"/>
      <c r="H97" s="19"/>
      <c r="I97" s="21"/>
      <c r="J97" s="18"/>
      <c r="K97" s="19"/>
      <c r="L97" s="21"/>
      <c r="M97" s="18"/>
      <c r="N97" s="19"/>
      <c r="O97" s="21"/>
      <c r="P97" s="134" t="str">
        <f>IF([1]人数!I34=0," ",[1]人数!I34)</f>
        <v xml:space="preserve"> </v>
      </c>
      <c r="Q97" s="135"/>
    </row>
    <row r="98" spans="1:19" ht="17.25" hidden="1" customHeight="1" x14ac:dyDescent="0.4">
      <c r="A98" s="116" t="str">
        <f>IF([1]人数!$F35=0," ",[1]人数!$F35)</f>
        <v xml:space="preserve"> </v>
      </c>
      <c r="B98" s="165" t="s">
        <v>48</v>
      </c>
      <c r="C98" s="122" t="str">
        <f>IF(ISERROR(VLOOKUP(1,[1]作成!$H$1268:$K$1322,3,FALSE))," ",VLOOKUP(1,[1]作成!$H$1268:$K$1322,3,FALSE))</f>
        <v xml:space="preserve"> </v>
      </c>
      <c r="D98" s="125" t="str">
        <f>IF(ISERROR(VLOOKUP(2,[1]作成!$H$1268:$K$1322,4,FALSE))," ",VLOOKUP(2,[1]作成!$H$1268:$K$1322,4,FALSE))</f>
        <v xml:space="preserve"> </v>
      </c>
      <c r="E98" s="128" t="str">
        <f>IF(ISERROR(VLOOKUP(3,[1]作成!$H$1268:$K$1322,3,FALSE))," ",VLOOKUP(3,[1]作成!$H$1268:$K$1322,3,FALSE))</f>
        <v xml:space="preserve"> </v>
      </c>
      <c r="F98" s="129"/>
      <c r="G98" s="3"/>
      <c r="H98" s="4"/>
      <c r="I98" s="5"/>
      <c r="J98" s="3"/>
      <c r="K98" s="4"/>
      <c r="L98" s="5"/>
      <c r="M98" s="3"/>
      <c r="N98" s="4"/>
      <c r="O98" s="5"/>
      <c r="P98" s="15" t="str">
        <f>IF([1]計算!U29=0," ",[1]計算!U29)</f>
        <v xml:space="preserve"> </v>
      </c>
      <c r="Q98" s="7" t="s">
        <v>21</v>
      </c>
    </row>
    <row r="99" spans="1:19" ht="17.25" hidden="1" customHeight="1" x14ac:dyDescent="0.4">
      <c r="A99" s="117"/>
      <c r="B99" s="165"/>
      <c r="C99" s="123"/>
      <c r="D99" s="126"/>
      <c r="E99" s="132" t="str">
        <f>IF(ISERROR(VLOOKUP(4,[1]作成!$H$1268:$K$1322,3,FALSE))," ",VLOOKUP(4,[1]作成!$H$1268:$K$1322,3,FALSE))</f>
        <v xml:space="preserve"> </v>
      </c>
      <c r="F99" s="133"/>
      <c r="G99" s="8"/>
      <c r="H99" s="9"/>
      <c r="I99" s="10"/>
      <c r="J99" s="8"/>
      <c r="K99" s="9"/>
      <c r="L99" s="10"/>
      <c r="M99" s="8"/>
      <c r="N99" s="9"/>
      <c r="O99" s="10"/>
      <c r="P99" s="15" t="str">
        <f>IF([1]計算!X29=0," ",[1]計算!X29)</f>
        <v xml:space="preserve"> </v>
      </c>
      <c r="Q99" s="11" t="s">
        <v>23</v>
      </c>
    </row>
    <row r="100" spans="1:19" ht="17.25" hidden="1" customHeight="1" x14ac:dyDescent="0.4">
      <c r="A100" s="117"/>
      <c r="B100" s="165"/>
      <c r="C100" s="123"/>
      <c r="D100" s="126"/>
      <c r="E100" s="132" t="str">
        <f>IF(ISERROR(VLOOKUP(5,[1]作成!$H$1268:$K$1322,3,FALSE))," ",VLOOKUP(5,[1]作成!$H$1268:$K$1322,3,FALSE))</f>
        <v xml:space="preserve"> </v>
      </c>
      <c r="F100" s="133"/>
      <c r="G100" s="8"/>
      <c r="H100" s="9"/>
      <c r="I100" s="10"/>
      <c r="J100" s="8"/>
      <c r="K100" s="9"/>
      <c r="L100" s="10"/>
      <c r="M100" s="8"/>
      <c r="N100" s="9"/>
      <c r="O100" s="10"/>
      <c r="P100" s="15" t="str">
        <f>IF([1]計算!Z29=0," ",[1]計算!Z29)</f>
        <v xml:space="preserve"> </v>
      </c>
      <c r="Q100" s="11" t="s">
        <v>23</v>
      </c>
    </row>
    <row r="101" spans="1:19" ht="17.25" hidden="1" customHeight="1" x14ac:dyDescent="0.4">
      <c r="A101" s="118"/>
      <c r="B101" s="165"/>
      <c r="C101" s="124"/>
      <c r="D101" s="127"/>
      <c r="E101" s="16" t="str">
        <f>IF(ISERROR(VLOOKUP(6,[1]作成!$H$1268:$K$1322,3,FALSE))," ",VLOOKUP(6,[1]作成!$H$1268:$K$1322,3,FALSE))</f>
        <v xml:space="preserve"> </v>
      </c>
      <c r="F101" s="17" t="str">
        <f>IF(ISERROR(VLOOKUP(7,[1]作成!$H$1268:$K$1322,3,FALSE))," ",VLOOKUP(7,[1]作成!$H$1268:$K$1322,3,FALSE))</f>
        <v xml:space="preserve"> </v>
      </c>
      <c r="G101" s="18"/>
      <c r="H101" s="19"/>
      <c r="I101" s="21"/>
      <c r="J101" s="18"/>
      <c r="K101" s="19"/>
      <c r="L101" s="21"/>
      <c r="M101" s="18"/>
      <c r="N101" s="19"/>
      <c r="O101" s="21"/>
      <c r="P101" s="166" t="str">
        <f>IF([1]人数!I35=0," ",[1]人数!I35)</f>
        <v xml:space="preserve"> </v>
      </c>
      <c r="Q101" s="166"/>
    </row>
    <row r="102" spans="1:19" ht="17.25" hidden="1" customHeight="1" x14ac:dyDescent="0.4">
      <c r="A102" s="116" t="str">
        <f>IF([1]人数!$F36=0," ",[1]人数!$F36)</f>
        <v xml:space="preserve"> </v>
      </c>
      <c r="B102" s="119" t="s">
        <v>64</v>
      </c>
      <c r="C102" s="122" t="str">
        <f>IF(ISERROR(VLOOKUP(1,[1]作成!$H$1323:$K$1377,3,FALSE))," ",VLOOKUP(1,[1]作成!$H$1323:$K$1377,3,FALSE))</f>
        <v xml:space="preserve"> </v>
      </c>
      <c r="D102" s="125" t="str">
        <f>IF(ISERROR(VLOOKUP(2,[1]作成!$H$1323:$K$1377,4,FALSE))," ",VLOOKUP(2,[1]作成!$H$1323:$K$1377,4,FALSE))</f>
        <v xml:space="preserve"> </v>
      </c>
      <c r="E102" s="128" t="str">
        <f>IF(ISERROR(VLOOKUP(3,[1]作成!$H$1323:$K$1377,3,FALSE))," ",VLOOKUP(3,[1]作成!$H$1323:$K$1377,3,FALSE))</f>
        <v xml:space="preserve"> </v>
      </c>
      <c r="F102" s="129"/>
      <c r="G102" s="24"/>
      <c r="H102" s="13"/>
      <c r="I102" s="12"/>
      <c r="J102" s="24"/>
      <c r="K102" s="13"/>
      <c r="L102" s="12"/>
      <c r="M102" s="24"/>
      <c r="N102" s="13"/>
      <c r="O102" s="12"/>
      <c r="P102" s="15" t="str">
        <f>IF([1]計算!U30=0," ",[1]計算!U30)</f>
        <v xml:space="preserve"> </v>
      </c>
      <c r="Q102" s="7" t="s">
        <v>21</v>
      </c>
    </row>
    <row r="103" spans="1:19" ht="17.25" hidden="1" customHeight="1" x14ac:dyDescent="0.4">
      <c r="A103" s="117"/>
      <c r="B103" s="120"/>
      <c r="C103" s="123"/>
      <c r="D103" s="126"/>
      <c r="E103" s="132" t="str">
        <f>IF(ISERROR(VLOOKUP(4,[1]作成!$H$1323:$K$1377,3,FALSE))," ",VLOOKUP(4,[1]作成!$H$1323:$K$1377,3,FALSE))</f>
        <v xml:space="preserve"> </v>
      </c>
      <c r="F103" s="133"/>
      <c r="G103" s="24"/>
      <c r="H103" s="13"/>
      <c r="I103" s="12"/>
      <c r="J103" s="24"/>
      <c r="K103" s="13"/>
      <c r="L103" s="12"/>
      <c r="M103" s="24"/>
      <c r="N103" s="13"/>
      <c r="O103" s="12"/>
      <c r="P103" s="15" t="str">
        <f>IF([1]計算!X30=0," ",[1]計算!X30)</f>
        <v xml:space="preserve"> </v>
      </c>
      <c r="Q103" s="11" t="s">
        <v>23</v>
      </c>
    </row>
    <row r="104" spans="1:19" ht="17.25" hidden="1" customHeight="1" x14ac:dyDescent="0.4">
      <c r="A104" s="117"/>
      <c r="B104" s="120"/>
      <c r="C104" s="123"/>
      <c r="D104" s="126"/>
      <c r="E104" s="132" t="str">
        <f>IF(ISERROR(VLOOKUP(5,[1]作成!$H$1323:$K$1377,3,FALSE))," ",VLOOKUP(5,[1]作成!$H$1323:$K$1377,3,FALSE))</f>
        <v xml:space="preserve"> </v>
      </c>
      <c r="F104" s="133"/>
      <c r="G104" s="24"/>
      <c r="H104" s="13"/>
      <c r="I104" s="12"/>
      <c r="J104" s="24"/>
      <c r="K104" s="13"/>
      <c r="L104" s="12"/>
      <c r="M104" s="24"/>
      <c r="N104" s="13"/>
      <c r="O104" s="12"/>
      <c r="P104" s="15" t="str">
        <f>IF([1]計算!Z30=0," ",[1]計算!Z30)</f>
        <v xml:space="preserve"> </v>
      </c>
      <c r="Q104" s="11" t="s">
        <v>23</v>
      </c>
    </row>
    <row r="105" spans="1:19" ht="17.25" hidden="1" customHeight="1" x14ac:dyDescent="0.4">
      <c r="A105" s="118"/>
      <c r="B105" s="121"/>
      <c r="C105" s="124"/>
      <c r="D105" s="127"/>
      <c r="E105" s="16" t="str">
        <f>IF(ISERROR(VLOOKUP(6,[1]作成!$H$1323:$K$1377,3,FALSE))," ",VLOOKUP(6,[1]作成!$H$1323:$K$1377,3,FALSE))</f>
        <v xml:space="preserve"> </v>
      </c>
      <c r="F105" s="17" t="str">
        <f>IF(ISERROR(VLOOKUP(7,[1]作成!$H$1323:$K$1377,3,FALSE))," ",VLOOKUP(7,[1]作成!$H$1323:$K$1377,3,FALSE))</f>
        <v xml:space="preserve"> </v>
      </c>
      <c r="G105" s="25"/>
      <c r="H105" s="20"/>
      <c r="I105" s="22"/>
      <c r="J105" s="25"/>
      <c r="K105" s="20"/>
      <c r="L105" s="22"/>
      <c r="M105" s="25"/>
      <c r="N105" s="20"/>
      <c r="O105" s="22"/>
      <c r="P105" s="166" t="str">
        <f>IF([1]人数!I36=0," ",[1]人数!I36)</f>
        <v xml:space="preserve"> </v>
      </c>
      <c r="Q105" s="166"/>
    </row>
    <row r="106" spans="1:19" ht="17.25" hidden="1" customHeight="1" x14ac:dyDescent="0.4">
      <c r="A106" s="116" t="str">
        <f>IF([1]人数!$F37=0," ",[1]人数!$F37)</f>
        <v xml:space="preserve"> </v>
      </c>
      <c r="B106" s="119" t="s">
        <v>20</v>
      </c>
      <c r="C106" s="122" t="str">
        <f>IF(ISERROR(VLOOKUP(1,[1]作成!$H$1378:$K$1432,3,FALSE))," ",VLOOKUP(1,[1]作成!$H$1378:$K$1432,3,FALSE))</f>
        <v xml:space="preserve"> </v>
      </c>
      <c r="D106" s="125" t="str">
        <f>IF(ISERROR(VLOOKUP(2,[1]作成!$H$1378:$K$1432,4,FALSE))," ",VLOOKUP(2,[1]作成!$H$1378:$K$1432,4,FALSE))</f>
        <v xml:space="preserve"> </v>
      </c>
      <c r="E106" s="128" t="str">
        <f>IF(ISERROR(VLOOKUP(3,[1]作成!$H$1378:$K$1432,3,FALSE))," ",VLOOKUP(3,[1]作成!$H$1378:$K$1432,3,FALSE))</f>
        <v xml:space="preserve"> </v>
      </c>
      <c r="F106" s="129"/>
      <c r="G106" s="26"/>
      <c r="H106" s="27"/>
      <c r="I106" s="23"/>
      <c r="J106" s="26"/>
      <c r="K106" s="27"/>
      <c r="L106" s="23"/>
      <c r="M106" s="26"/>
      <c r="N106" s="27"/>
      <c r="O106" s="23"/>
      <c r="P106" s="15" t="str">
        <f>IF([1]計算!U31=0," ",[1]計算!U31)</f>
        <v xml:space="preserve"> </v>
      </c>
      <c r="Q106" s="7" t="s">
        <v>21</v>
      </c>
    </row>
    <row r="107" spans="1:19" ht="17.25" hidden="1" customHeight="1" x14ac:dyDescent="0.4">
      <c r="A107" s="117"/>
      <c r="B107" s="120"/>
      <c r="C107" s="123"/>
      <c r="D107" s="126"/>
      <c r="E107" s="132" t="str">
        <f>IF(ISERROR(VLOOKUP(4,[1]作成!$H$1378:$K$1432,3,FALSE))," ",VLOOKUP(4,[1]作成!$H$1378:$K$1432,3,FALSE))</f>
        <v xml:space="preserve"> </v>
      </c>
      <c r="F107" s="133"/>
      <c r="G107" s="24"/>
      <c r="H107" s="13"/>
      <c r="I107" s="12"/>
      <c r="J107" s="24"/>
      <c r="K107" s="13"/>
      <c r="L107" s="12"/>
      <c r="M107" s="24"/>
      <c r="N107" s="13"/>
      <c r="O107" s="12"/>
      <c r="P107" s="15" t="str">
        <f>IF([1]計算!X31=0," ",[1]計算!X31)</f>
        <v xml:space="preserve"> </v>
      </c>
      <c r="Q107" s="11" t="s">
        <v>23</v>
      </c>
    </row>
    <row r="108" spans="1:19" ht="17.25" hidden="1" customHeight="1" x14ac:dyDescent="0.4">
      <c r="A108" s="117"/>
      <c r="B108" s="120"/>
      <c r="C108" s="123"/>
      <c r="D108" s="126"/>
      <c r="E108" s="132" t="str">
        <f>IF(ISERROR(VLOOKUP(5,[1]作成!$H$1378:$K$1432,3,FALSE))," ",VLOOKUP(5,[1]作成!$H$1378:$K$1432,3,FALSE))</f>
        <v xml:space="preserve"> </v>
      </c>
      <c r="F108" s="133"/>
      <c r="G108" s="24"/>
      <c r="H108" s="13"/>
      <c r="I108" s="12"/>
      <c r="J108" s="24"/>
      <c r="K108" s="13"/>
      <c r="L108" s="12"/>
      <c r="M108" s="24"/>
      <c r="N108" s="13"/>
      <c r="O108" s="12"/>
      <c r="P108" s="15" t="str">
        <f>IF([1]計算!Z31=0," ",[1]計算!Z31)</f>
        <v xml:space="preserve"> </v>
      </c>
      <c r="Q108" s="11" t="s">
        <v>23</v>
      </c>
    </row>
    <row r="109" spans="1:19" ht="17.25" hidden="1" customHeight="1" x14ac:dyDescent="0.4">
      <c r="A109" s="118"/>
      <c r="B109" s="121"/>
      <c r="C109" s="124"/>
      <c r="D109" s="127"/>
      <c r="E109" s="16" t="str">
        <f>IF(ISERROR(VLOOKUP(6,[1]作成!$H$1378:$K$1432,3,FALSE))," ",VLOOKUP(6,[1]作成!$H$1378:$K$1432,3,FALSE))</f>
        <v xml:space="preserve"> </v>
      </c>
      <c r="F109" s="17" t="str">
        <f>IF(ISERROR(VLOOKUP(7,[1]作成!$H$1378:$K$1432,3,FALSE))," ",VLOOKUP(7,[1]作成!$H$1378:$K$1432,3,FALSE))</f>
        <v xml:space="preserve"> </v>
      </c>
      <c r="G109" s="25"/>
      <c r="H109" s="20"/>
      <c r="I109" s="22"/>
      <c r="J109" s="25"/>
      <c r="K109" s="20"/>
      <c r="L109" s="22"/>
      <c r="M109" s="25"/>
      <c r="N109" s="20"/>
      <c r="O109" s="22"/>
      <c r="P109" s="166" t="str">
        <f>IF([1]人数!I37=0," ",[1]人数!I37)</f>
        <v xml:space="preserve"> </v>
      </c>
      <c r="Q109" s="166"/>
    </row>
    <row r="110" spans="1:19" ht="15.95" customHeight="1" x14ac:dyDescent="0.4">
      <c r="A110" s="71"/>
      <c r="B110" s="73" t="s">
        <v>157</v>
      </c>
      <c r="C110" s="6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 t="s">
        <v>2</v>
      </c>
      <c r="S110" s="30"/>
    </row>
    <row r="111" spans="1:19" ht="15.95" customHeight="1" x14ac:dyDescent="0.4">
      <c r="A111" s="71"/>
      <c r="B111" s="73" t="s">
        <v>158</v>
      </c>
      <c r="C111" s="68"/>
      <c r="D111" s="38"/>
      <c r="E111" s="38"/>
      <c r="F111" s="38"/>
      <c r="G111" s="38"/>
      <c r="H111" s="38"/>
      <c r="I111" s="38"/>
      <c r="J111" s="38"/>
      <c r="K111" s="38"/>
      <c r="L111" s="37" t="s">
        <v>159</v>
      </c>
      <c r="M111" s="37"/>
      <c r="N111" s="37"/>
      <c r="O111" s="38"/>
      <c r="P111" s="38"/>
      <c r="Q111" s="38"/>
      <c r="R111" s="38" t="s">
        <v>2</v>
      </c>
      <c r="S111" s="30"/>
    </row>
    <row r="112" spans="1:19" ht="15.95" customHeight="1" x14ac:dyDescent="0.4">
      <c r="A112" s="71"/>
      <c r="B112" s="73" t="s">
        <v>160</v>
      </c>
      <c r="C112" s="6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 t="s">
        <v>2</v>
      </c>
      <c r="S112" s="30"/>
    </row>
    <row r="113" spans="1:19" ht="15.95" customHeight="1" x14ac:dyDescent="0.4">
      <c r="A113" s="71"/>
      <c r="B113" s="38"/>
      <c r="C113" s="6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 t="s">
        <v>2</v>
      </c>
      <c r="S113" s="30"/>
    </row>
    <row r="114" spans="1:19" ht="15.95" customHeight="1" x14ac:dyDescent="0.4">
      <c r="A114" s="71"/>
      <c r="B114" s="38"/>
      <c r="C114" s="6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 t="s">
        <v>2</v>
      </c>
      <c r="S114" s="30"/>
    </row>
    <row r="115" spans="1:19" ht="15.95" customHeight="1" x14ac:dyDescent="0.4">
      <c r="A115" s="71"/>
      <c r="B115" s="38"/>
      <c r="C115" s="6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 t="s">
        <v>2</v>
      </c>
      <c r="S115" s="30"/>
    </row>
    <row r="116" spans="1:19" ht="15.95" hidden="1" customHeight="1" x14ac:dyDescent="0.4">
      <c r="A116" s="2"/>
      <c r="B116" s="2"/>
      <c r="C116" s="28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8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8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8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8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8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8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8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8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8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8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8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8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8"/>
      <c r="D131" s="2"/>
      <c r="E131" s="2"/>
      <c r="F131" s="2"/>
      <c r="P131" s="2"/>
      <c r="Q131" s="2"/>
    </row>
    <row r="132" spans="1:19" x14ac:dyDescent="0.4">
      <c r="A132" s="70"/>
      <c r="B132" s="30"/>
      <c r="C132" s="69"/>
      <c r="D132" s="30"/>
      <c r="E132" s="30"/>
      <c r="F132" s="30"/>
      <c r="G132" s="38"/>
      <c r="H132" s="38"/>
      <c r="I132" s="38"/>
      <c r="J132" s="38"/>
      <c r="K132" s="38"/>
      <c r="L132" s="38"/>
      <c r="M132" s="38"/>
      <c r="N132" s="38"/>
      <c r="O132" s="38"/>
      <c r="P132" s="30"/>
      <c r="Q132" s="30"/>
      <c r="R132" s="38"/>
      <c r="S132" s="30"/>
    </row>
    <row r="133" spans="1:19" x14ac:dyDescent="0.4">
      <c r="A133" s="70"/>
      <c r="B133" s="30"/>
      <c r="C133" s="69"/>
      <c r="D133" s="30"/>
      <c r="E133" s="30"/>
      <c r="F133" s="30"/>
      <c r="G133" s="38"/>
      <c r="H133" s="38"/>
      <c r="I133" s="38"/>
      <c r="J133" s="38"/>
      <c r="K133" s="38"/>
      <c r="L133" s="38"/>
      <c r="M133" s="38"/>
      <c r="N133" s="38"/>
      <c r="O133" s="38"/>
      <c r="P133" s="30"/>
      <c r="Q133" s="30"/>
      <c r="R133" s="38"/>
      <c r="S133" s="30"/>
    </row>
  </sheetData>
  <sheetProtection autoFilter="0"/>
  <autoFilter ref="R1:R131" xr:uid="{00000000-0009-0000-0000-000003000000}">
    <filterColumn colId="0">
      <customFilters>
        <customFilter operator="notEqual" val=" "/>
      </customFilters>
    </filterColumn>
  </autoFilter>
  <mergeCells count="225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70866141732283472" right="0.31496062992125984" top="0.55118110236220474" bottom="0.35433070866141736" header="0.31496062992125984" footer="0.31496062992125984"/>
  <pageSetup paperSize="9" scale="47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E43C70"/>
  </sheetPr>
  <dimension ref="A1:S133"/>
  <sheetViews>
    <sheetView tabSelected="1" view="pageBreakPreview" topLeftCell="D70" zoomScaleNormal="100" zoomScaleSheetLayoutView="100" workbookViewId="0">
      <selection activeCell="H63" sqref="H63"/>
    </sheetView>
  </sheetViews>
  <sheetFormatPr defaultColWidth="0" defaultRowHeight="13.5" customHeight="1" zeroHeight="1" x14ac:dyDescent="0.4"/>
  <cols>
    <col min="1" max="1" width="5.75" style="1" customWidth="1"/>
    <col min="2" max="2" width="3" style="1" customWidth="1"/>
    <col min="3" max="3" width="17.75" style="29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0.25" customHeight="1" x14ac:dyDescent="0.4">
      <c r="A1" s="30"/>
      <c r="B1" s="31"/>
      <c r="C1" s="32"/>
      <c r="D1" s="33"/>
      <c r="E1" s="34">
        <f>[1]作成!B1</f>
        <v>4</v>
      </c>
      <c r="F1" s="35" t="s">
        <v>0</v>
      </c>
      <c r="G1" s="36"/>
      <c r="H1" s="36"/>
      <c r="I1" s="37"/>
      <c r="J1" s="38"/>
      <c r="K1" s="38"/>
      <c r="L1" s="38"/>
      <c r="M1" s="38"/>
      <c r="N1" s="38"/>
      <c r="O1" s="39"/>
      <c r="P1" s="40" t="s">
        <v>1</v>
      </c>
      <c r="Q1" s="41"/>
      <c r="R1" s="38" t="s">
        <v>2</v>
      </c>
      <c r="S1" s="30"/>
    </row>
    <row r="2" spans="1:19" ht="13.5" customHeight="1" x14ac:dyDescent="0.4">
      <c r="A2" s="74" t="s">
        <v>3</v>
      </c>
      <c r="B2" s="74" t="s">
        <v>4</v>
      </c>
      <c r="C2" s="77" t="s">
        <v>5</v>
      </c>
      <c r="D2" s="78"/>
      <c r="E2" s="78"/>
      <c r="F2" s="79"/>
      <c r="G2" s="83" t="s">
        <v>6</v>
      </c>
      <c r="H2" s="84"/>
      <c r="I2" s="85"/>
      <c r="J2" s="83" t="s">
        <v>7</v>
      </c>
      <c r="K2" s="84"/>
      <c r="L2" s="85"/>
      <c r="M2" s="83" t="s">
        <v>8</v>
      </c>
      <c r="N2" s="84"/>
      <c r="O2" s="85"/>
      <c r="P2" s="89" t="s">
        <v>9</v>
      </c>
      <c r="Q2" s="89"/>
      <c r="R2" s="38" t="s">
        <v>10</v>
      </c>
      <c r="S2" s="30"/>
    </row>
    <row r="3" spans="1:19" ht="13.5" customHeight="1" x14ac:dyDescent="0.4">
      <c r="A3" s="75"/>
      <c r="B3" s="75"/>
      <c r="C3" s="80"/>
      <c r="D3" s="81"/>
      <c r="E3" s="81"/>
      <c r="F3" s="82"/>
      <c r="G3" s="86"/>
      <c r="H3" s="87"/>
      <c r="I3" s="88"/>
      <c r="J3" s="86"/>
      <c r="K3" s="87"/>
      <c r="L3" s="88"/>
      <c r="M3" s="86"/>
      <c r="N3" s="87"/>
      <c r="O3" s="88"/>
      <c r="P3" s="89" t="s">
        <v>11</v>
      </c>
      <c r="Q3" s="89"/>
      <c r="R3" s="38" t="s">
        <v>10</v>
      </c>
      <c r="S3" s="30"/>
    </row>
    <row r="4" spans="1:19" ht="13.5" customHeight="1" x14ac:dyDescent="0.4">
      <c r="A4" s="75"/>
      <c r="B4" s="75"/>
      <c r="C4" s="90" t="s">
        <v>12</v>
      </c>
      <c r="D4" s="92" t="s">
        <v>13</v>
      </c>
      <c r="E4" s="94" t="s">
        <v>14</v>
      </c>
      <c r="F4" s="95"/>
      <c r="G4" s="98" t="s">
        <v>15</v>
      </c>
      <c r="H4" s="99"/>
      <c r="I4" s="100"/>
      <c r="J4" s="104" t="s">
        <v>16</v>
      </c>
      <c r="K4" s="105"/>
      <c r="L4" s="106"/>
      <c r="M4" s="110" t="s">
        <v>17</v>
      </c>
      <c r="N4" s="111"/>
      <c r="O4" s="112"/>
      <c r="P4" s="89" t="s">
        <v>18</v>
      </c>
      <c r="Q4" s="89"/>
      <c r="R4" s="38" t="s">
        <v>10</v>
      </c>
      <c r="S4" s="30"/>
    </row>
    <row r="5" spans="1:19" ht="13.5" customHeight="1" x14ac:dyDescent="0.4">
      <c r="A5" s="76"/>
      <c r="B5" s="76"/>
      <c r="C5" s="91"/>
      <c r="D5" s="93"/>
      <c r="E5" s="96"/>
      <c r="F5" s="97"/>
      <c r="G5" s="101"/>
      <c r="H5" s="102"/>
      <c r="I5" s="103"/>
      <c r="J5" s="107"/>
      <c r="K5" s="108"/>
      <c r="L5" s="109"/>
      <c r="M5" s="113"/>
      <c r="N5" s="114"/>
      <c r="O5" s="115"/>
      <c r="P5" s="89" t="s">
        <v>19</v>
      </c>
      <c r="Q5" s="89"/>
      <c r="R5" s="38" t="s">
        <v>2</v>
      </c>
      <c r="S5" s="30"/>
    </row>
    <row r="6" spans="1:19" ht="17.25" hidden="1" customHeight="1" x14ac:dyDescent="0.4">
      <c r="A6" s="116" t="str">
        <f>IF([1]人数!$F12=0," ",[1]人数!$F12)</f>
        <v xml:space="preserve"> </v>
      </c>
      <c r="B6" s="119" t="s">
        <v>20</v>
      </c>
      <c r="C6" s="122" t="str">
        <f>IF(ISERROR(VLOOKUP(1,[1]作成!$H$3:$K$57,3,FALSE))," ",VLOOKUP(1,[1]作成!$H$3:$K$57,3,FALSE))</f>
        <v xml:space="preserve"> </v>
      </c>
      <c r="D6" s="125" t="str">
        <f>IF(ISERROR(VLOOKUP(2,[1]作成!$H$3:$K$57,4,FALSE))," ",VLOOKUP(2,[1]作成!$H$3:$K$57,4,FALSE))</f>
        <v xml:space="preserve"> </v>
      </c>
      <c r="E6" s="128" t="str">
        <f>IF(ISERROR(VLOOKUP(3,[1]作成!$H$3:$K$57,3,FALSE))," ",VLOOKUP(3,[1]作成!$H$3:$K$57,3,FALSE))</f>
        <v xml:space="preserve"> </v>
      </c>
      <c r="F6" s="129"/>
      <c r="G6" s="3"/>
      <c r="H6" s="4"/>
      <c r="I6" s="5"/>
      <c r="J6" s="3"/>
      <c r="K6" s="4"/>
      <c r="L6" s="5"/>
      <c r="M6" s="4"/>
      <c r="N6" s="4"/>
      <c r="O6" s="4"/>
      <c r="P6" s="6" t="str">
        <f>IF([1]計算!U6=0," ",[1]計算!U6)</f>
        <v xml:space="preserve"> </v>
      </c>
      <c r="Q6" s="7" t="s">
        <v>21</v>
      </c>
      <c r="S6" s="130" t="s">
        <v>22</v>
      </c>
    </row>
    <row r="7" spans="1:19" ht="17.25" hidden="1" customHeight="1" x14ac:dyDescent="0.4">
      <c r="A7" s="117"/>
      <c r="B7" s="120"/>
      <c r="C7" s="123"/>
      <c r="D7" s="126"/>
      <c r="E7" s="132" t="str">
        <f>IF(ISERROR(VLOOKUP(4,[1]作成!$H$3:$K$57,3,FALSE))," ",VLOOKUP(4,[1]作成!$H$3:$K$57,3,FALSE))</f>
        <v xml:space="preserve"> </v>
      </c>
      <c r="F7" s="133"/>
      <c r="G7" s="8"/>
      <c r="H7" s="9"/>
      <c r="I7" s="10"/>
      <c r="J7" s="8"/>
      <c r="K7" s="9"/>
      <c r="L7" s="10"/>
      <c r="M7" s="9"/>
      <c r="N7" s="9"/>
      <c r="O7" s="9"/>
      <c r="P7" s="6" t="str">
        <f>IF([1]計算!X6=0," ",[1]計算!X6)</f>
        <v xml:space="preserve"> </v>
      </c>
      <c r="Q7" s="11" t="s">
        <v>23</v>
      </c>
      <c r="S7" s="130"/>
    </row>
    <row r="8" spans="1:19" ht="17.25" hidden="1" customHeight="1" x14ac:dyDescent="0.4">
      <c r="A8" s="117"/>
      <c r="B8" s="120"/>
      <c r="C8" s="123"/>
      <c r="D8" s="126"/>
      <c r="E8" s="132" t="str">
        <f>IF(ISERROR(VLOOKUP(5,[1]作成!$H$3:$K$57,3,FALSE))," ",VLOOKUP(5,[1]作成!$H$3:$K$57,3,FALSE))</f>
        <v xml:space="preserve"> </v>
      </c>
      <c r="F8" s="133"/>
      <c r="G8" s="8"/>
      <c r="H8" s="9"/>
      <c r="I8" s="10"/>
      <c r="J8" s="8"/>
      <c r="K8" s="9"/>
      <c r="L8" s="12"/>
      <c r="M8" s="9"/>
      <c r="N8" s="9"/>
      <c r="O8" s="13"/>
      <c r="P8" s="6" t="str">
        <f>IF([1]計算!Z6=0," ",[1]計算!Z6)</f>
        <v xml:space="preserve"> </v>
      </c>
      <c r="Q8" s="11" t="s">
        <v>23</v>
      </c>
      <c r="S8" s="130"/>
    </row>
    <row r="9" spans="1:19" ht="17.25" hidden="1" customHeight="1" x14ac:dyDescent="0.4">
      <c r="A9" s="118"/>
      <c r="B9" s="121"/>
      <c r="C9" s="124"/>
      <c r="D9" s="127"/>
      <c r="E9" s="14" t="str">
        <f>IF(ISERROR(VLOOKUP(6,[1]作成!$H$3:$K$57,3,FALSE))," ",VLOOKUP(6,[1]作成!$H$3:$K$57,3,FALSE))</f>
        <v xml:space="preserve"> </v>
      </c>
      <c r="F9" s="14" t="str">
        <f>IF(ISERROR(VLOOKUP(7,[1]作成!$H$3:$K$57,3,FALSE))," ",VLOOKUP(7,[1]作成!$H$3:$K$57,3,FALSE))</f>
        <v xml:space="preserve"> </v>
      </c>
      <c r="G9" s="8"/>
      <c r="H9" s="9"/>
      <c r="I9" s="12"/>
      <c r="J9" s="8"/>
      <c r="K9" s="9"/>
      <c r="L9" s="12"/>
      <c r="M9" s="9"/>
      <c r="N9" s="9"/>
      <c r="O9" s="13"/>
      <c r="P9" s="134" t="str">
        <f>IF([1]人数!I12=0," ",[1]人数!I12)</f>
        <v xml:space="preserve"> </v>
      </c>
      <c r="Q9" s="135"/>
      <c r="S9" s="130"/>
    </row>
    <row r="10" spans="1:19" ht="15" customHeight="1" x14ac:dyDescent="0.4">
      <c r="A10" s="136">
        <v>7</v>
      </c>
      <c r="B10" s="141" t="s">
        <v>24</v>
      </c>
      <c r="C10" s="154" t="str">
        <f>IF(ISERROR(VLOOKUP(1,[1]作成!$H$58:$K$112,3,FALSE))," ",VLOOKUP(1,[1]作成!$H$58:$K$112,3,FALSE))</f>
        <v xml:space="preserve"> </v>
      </c>
      <c r="D10" s="157" t="str">
        <f>IF(ISERROR(VLOOKUP(2,[1]作成!$H$58:$K$112,4,FALSE))," ",VLOOKUP(2,[1]作成!$H$58:$K$112,4,FALSE))</f>
        <v xml:space="preserve"> </v>
      </c>
      <c r="E10" s="160" t="str">
        <f>IF(ISERROR(VLOOKUP(3,[1]作成!$H$58:$K$112,3,FALSE))," ",VLOOKUP(3,[1]作成!$H$58:$K$112,3,FALSE))</f>
        <v xml:space="preserve"> </v>
      </c>
      <c r="F10" s="160"/>
      <c r="G10" s="42"/>
      <c r="H10" s="42"/>
      <c r="I10" s="42"/>
      <c r="J10" s="42"/>
      <c r="K10" s="42"/>
      <c r="L10" s="42"/>
      <c r="M10" s="42"/>
      <c r="N10" s="42"/>
      <c r="O10" s="42"/>
      <c r="P10" s="43" t="str">
        <f>IF([1]計算!U7=0," ",[1]計算!U7)</f>
        <v xml:space="preserve"> </v>
      </c>
      <c r="Q10" s="44" t="s">
        <v>21</v>
      </c>
      <c r="R10" s="38" t="s">
        <v>2</v>
      </c>
      <c r="S10" s="131"/>
    </row>
    <row r="11" spans="1:19" ht="15" customHeight="1" x14ac:dyDescent="0.4">
      <c r="A11" s="137"/>
      <c r="B11" s="141"/>
      <c r="C11" s="155"/>
      <c r="D11" s="158"/>
      <c r="E11" s="161" t="str">
        <f>IF(ISERROR(VLOOKUP(4,[1]作成!$H$58:$K$112,3,FALSE))," ",VLOOKUP(4,[1]作成!$H$58:$K$112,3,FALSE))</f>
        <v xml:space="preserve"> </v>
      </c>
      <c r="F11" s="161"/>
      <c r="G11" s="45"/>
      <c r="H11" s="45"/>
      <c r="I11" s="46"/>
      <c r="J11" s="45"/>
      <c r="K11" s="45"/>
      <c r="L11" s="45"/>
      <c r="M11" s="45"/>
      <c r="N11" s="45"/>
      <c r="O11" s="45"/>
      <c r="P11" s="47" t="str">
        <f>IF([1]計算!X7=0," ",[1]計算!X7)</f>
        <v xml:space="preserve"> </v>
      </c>
      <c r="Q11" s="48" t="s">
        <v>23</v>
      </c>
      <c r="R11" s="38" t="s">
        <v>2</v>
      </c>
      <c r="S11" s="131"/>
    </row>
    <row r="12" spans="1:19" ht="15" customHeight="1" x14ac:dyDescent="0.4">
      <c r="A12" s="137"/>
      <c r="B12" s="141"/>
      <c r="C12" s="155"/>
      <c r="D12" s="158"/>
      <c r="E12" s="161" t="str">
        <f>IF(ISERROR(VLOOKUP(5,[1]作成!$H$58:$K$112,3,FALSE))," ",VLOOKUP(5,[1]作成!$H$58:$K$112,3,FALSE))</f>
        <v xml:space="preserve"> </v>
      </c>
      <c r="F12" s="161"/>
      <c r="G12" s="45"/>
      <c r="H12" s="45"/>
      <c r="I12" s="46"/>
      <c r="J12" s="45"/>
      <c r="K12" s="45"/>
      <c r="L12" s="45"/>
      <c r="M12" s="45"/>
      <c r="N12" s="45"/>
      <c r="O12" s="46"/>
      <c r="P12" s="47" t="str">
        <f>IF([1]計算!Z7=0," ",[1]計算!Z7)</f>
        <v xml:space="preserve"> </v>
      </c>
      <c r="Q12" s="48" t="s">
        <v>23</v>
      </c>
      <c r="R12" s="38" t="s">
        <v>2</v>
      </c>
      <c r="S12" s="131"/>
    </row>
    <row r="13" spans="1:19" ht="15" customHeight="1" x14ac:dyDescent="0.4">
      <c r="A13" s="138"/>
      <c r="B13" s="141"/>
      <c r="C13" s="156"/>
      <c r="D13" s="159"/>
      <c r="E13" s="49" t="str">
        <f>IF(ISERROR(VLOOKUP(6,[1]作成!$H$58:$K$112,3,FALSE))," ",VLOOKUP(6,[1]作成!$H$58:$K$112,3,FALSE))</f>
        <v xml:space="preserve"> </v>
      </c>
      <c r="F13" s="49" t="str">
        <f>IF(ISERROR(VLOOKUP(7,[1]作成!$H$58:$K$112,3,FALSE))," ",VLOOKUP(7,[1]作成!$H$58:$K$112,3,FALSE))</f>
        <v xml:space="preserve"> </v>
      </c>
      <c r="G13" s="50"/>
      <c r="H13" s="50"/>
      <c r="I13" s="51"/>
      <c r="J13" s="50"/>
      <c r="K13" s="50"/>
      <c r="L13" s="50"/>
      <c r="M13" s="50"/>
      <c r="N13" s="50"/>
      <c r="O13" s="51"/>
      <c r="P13" s="139" t="str">
        <f>IF([1]人数!I13=0," ",[1]人数!I13)</f>
        <v xml:space="preserve"> </v>
      </c>
      <c r="Q13" s="140"/>
      <c r="R13" s="38" t="s">
        <v>2</v>
      </c>
      <c r="S13" s="131"/>
    </row>
    <row r="14" spans="1:19" ht="21" customHeight="1" x14ac:dyDescent="0.4">
      <c r="A14" s="136">
        <f>IF([1]人数!$F14=0," ",[1]人数!$F14)</f>
        <v>8</v>
      </c>
      <c r="B14" s="141" t="s">
        <v>25</v>
      </c>
      <c r="C14" s="142" t="str">
        <f>IF(ISERROR(VLOOKUP(1,[1]作成!$H$113:$K$167,3,FALSE))," ",VLOOKUP(1,[1]作成!$H$113:$K$167,3,FALSE))</f>
        <v>ごはん</v>
      </c>
      <c r="D14" s="145" t="str">
        <f>IF(ISERROR(VLOOKUP(2,[1]作成!$H$113:$K$167,4,FALSE))," ",VLOOKUP(2,[1]作成!$H$113:$K$167,4,FALSE))</f>
        <v>牛乳</v>
      </c>
      <c r="E14" s="148" t="str">
        <f>IF(ISERROR(VLOOKUP(3,[1]作成!$H$113:$K$167,3,FALSE))," ",VLOOKUP(3,[1]作成!$H$113:$K$167,3,FALSE))</f>
        <v>てづくりハンバーグ</v>
      </c>
      <c r="F14" s="149"/>
      <c r="G14" s="52" t="s">
        <v>26</v>
      </c>
      <c r="H14" s="42" t="s">
        <v>170</v>
      </c>
      <c r="I14" s="53"/>
      <c r="J14" s="52" t="s">
        <v>28</v>
      </c>
      <c r="K14" s="42" t="s">
        <v>29</v>
      </c>
      <c r="L14" s="54" t="s">
        <v>30</v>
      </c>
      <c r="M14" s="42" t="s">
        <v>31</v>
      </c>
      <c r="N14" s="42" t="s">
        <v>32</v>
      </c>
      <c r="O14" s="53"/>
      <c r="P14" s="55">
        <v>721.25919999999974</v>
      </c>
      <c r="Q14" s="56" t="s">
        <v>21</v>
      </c>
      <c r="R14" s="38" t="s">
        <v>2</v>
      </c>
      <c r="S14" s="131"/>
    </row>
    <row r="15" spans="1:19" ht="21" customHeight="1" x14ac:dyDescent="0.4">
      <c r="A15" s="137"/>
      <c r="B15" s="141"/>
      <c r="C15" s="143"/>
      <c r="D15" s="146"/>
      <c r="E15" s="150" t="str">
        <f>IF(ISERROR(VLOOKUP(4,[1]作成!$H$113:$K$167,3,FALSE))," ",VLOOKUP(4,[1]作成!$H$113:$K$167,3,FALSE))</f>
        <v>カラフルサラダ</v>
      </c>
      <c r="F15" s="151"/>
      <c r="G15" s="57" t="s">
        <v>33</v>
      </c>
      <c r="H15" s="45" t="s">
        <v>34</v>
      </c>
      <c r="I15" s="58"/>
      <c r="J15" s="57" t="s">
        <v>35</v>
      </c>
      <c r="K15" s="45" t="s">
        <v>36</v>
      </c>
      <c r="L15" s="59"/>
      <c r="M15" s="45" t="s">
        <v>37</v>
      </c>
      <c r="N15" s="45"/>
      <c r="O15" s="58"/>
      <c r="P15" s="55">
        <v>28.131419999999999</v>
      </c>
      <c r="Q15" s="60" t="s">
        <v>23</v>
      </c>
      <c r="R15" s="38" t="s">
        <v>2</v>
      </c>
      <c r="S15" s="131"/>
    </row>
    <row r="16" spans="1:19" ht="21" customHeight="1" x14ac:dyDescent="0.4">
      <c r="A16" s="137"/>
      <c r="B16" s="141"/>
      <c r="C16" s="143"/>
      <c r="D16" s="146"/>
      <c r="E16" s="150" t="str">
        <f>IF(ISERROR(VLOOKUP(5,[1]作成!$H$113:$K$167,3,FALSE))," ",VLOOKUP(5,[1]作成!$H$113:$K$167,3,FALSE))</f>
        <v>だいこんとあげのみそしる</v>
      </c>
      <c r="F16" s="151"/>
      <c r="G16" s="57" t="s">
        <v>38</v>
      </c>
      <c r="H16" s="45" t="s">
        <v>39</v>
      </c>
      <c r="I16" s="58"/>
      <c r="J16" s="57" t="s">
        <v>40</v>
      </c>
      <c r="K16" s="45" t="s">
        <v>41</v>
      </c>
      <c r="L16" s="58"/>
      <c r="M16" s="45" t="s">
        <v>42</v>
      </c>
      <c r="N16" s="45"/>
      <c r="O16" s="58"/>
      <c r="P16" s="55">
        <v>24.717960000000005</v>
      </c>
      <c r="Q16" s="60" t="s">
        <v>23</v>
      </c>
      <c r="R16" s="38" t="s">
        <v>2</v>
      </c>
      <c r="S16" s="131"/>
    </row>
    <row r="17" spans="1:19" ht="21" customHeight="1" x14ac:dyDescent="0.4">
      <c r="A17" s="138"/>
      <c r="B17" s="141"/>
      <c r="C17" s="144"/>
      <c r="D17" s="147"/>
      <c r="E17" s="61" t="str">
        <f>IF(ISERROR(VLOOKUP(6,[1]作成!$H$113:$K$167,3,FALSE))," ",VLOOKUP(6,[1]作成!$H$113:$K$167,3,FALSE))</f>
        <v>フルーツクレープ</v>
      </c>
      <c r="F17" s="62" t="str">
        <f>IF(ISERROR(VLOOKUP(7,[1]作成!$H$113:$K$167,3,FALSE))," ",VLOOKUP(7,[1]作成!$H$113:$K$167,3,FALSE))</f>
        <v xml:space="preserve"> </v>
      </c>
      <c r="G17" s="63" t="s">
        <v>43</v>
      </c>
      <c r="H17" s="50" t="s">
        <v>44</v>
      </c>
      <c r="I17" s="64"/>
      <c r="J17" s="63" t="s">
        <v>45</v>
      </c>
      <c r="K17" s="50" t="s">
        <v>46</v>
      </c>
      <c r="L17" s="64"/>
      <c r="M17" s="50" t="s">
        <v>47</v>
      </c>
      <c r="N17" s="50"/>
      <c r="O17" s="64"/>
      <c r="P17" s="152" t="s">
        <v>163</v>
      </c>
      <c r="Q17" s="153"/>
      <c r="R17" s="38" t="s">
        <v>2</v>
      </c>
      <c r="S17" s="131"/>
    </row>
    <row r="18" spans="1:19" ht="21" customHeight="1" x14ac:dyDescent="0.4">
      <c r="A18" s="136">
        <f>IF([1]人数!$F15=0," ",[1]人数!$F15)</f>
        <v>9</v>
      </c>
      <c r="B18" s="141" t="s">
        <v>48</v>
      </c>
      <c r="C18" s="142" t="str">
        <f>IF(ISERROR(VLOOKUP(1,[1]作成!$H$168:$K$222,3,FALSE))," ",VLOOKUP(1,[1]作成!$H$168:$K$222,3,FALSE))</f>
        <v>ごはん</v>
      </c>
      <c r="D18" s="145" t="str">
        <f>IF(ISERROR(VLOOKUP(2,[1]作成!$H$168:$K$222,4,FALSE))," ",VLOOKUP(2,[1]作成!$H$168:$K$222,4,FALSE))</f>
        <v>牛乳</v>
      </c>
      <c r="E18" s="148" t="str">
        <f>IF(ISERROR(VLOOKUP(3,[1]作成!$H$168:$K$222,3,FALSE))," ",VLOOKUP(3,[1]作成!$H$168:$K$222,3,FALSE))</f>
        <v>さけのみそマヨネーズやき</v>
      </c>
      <c r="F18" s="149"/>
      <c r="G18" s="57" t="s">
        <v>26</v>
      </c>
      <c r="H18" s="45" t="s">
        <v>49</v>
      </c>
      <c r="I18" s="58"/>
      <c r="J18" s="57" t="s">
        <v>28</v>
      </c>
      <c r="K18" s="45" t="s">
        <v>35</v>
      </c>
      <c r="L18" s="59"/>
      <c r="M18" s="45" t="s">
        <v>31</v>
      </c>
      <c r="N18" s="45" t="s">
        <v>42</v>
      </c>
      <c r="O18" s="66"/>
      <c r="P18" s="55">
        <v>662.57900000000006</v>
      </c>
      <c r="Q18" s="56" t="s">
        <v>21</v>
      </c>
      <c r="R18" s="38" t="s">
        <v>2</v>
      </c>
      <c r="S18" s="30"/>
    </row>
    <row r="19" spans="1:19" ht="21" customHeight="1" x14ac:dyDescent="0.4">
      <c r="A19" s="137"/>
      <c r="B19" s="141"/>
      <c r="C19" s="143"/>
      <c r="D19" s="146"/>
      <c r="E19" s="150" t="str">
        <f>IF(ISERROR(VLOOKUP(4,[1]作成!$H$168:$K$222,3,FALSE))," ",VLOOKUP(4,[1]作成!$H$168:$K$222,3,FALSE))</f>
        <v>なのはなのおひたし</v>
      </c>
      <c r="F19" s="151"/>
      <c r="G19" s="57" t="s">
        <v>50</v>
      </c>
      <c r="H19" s="45" t="s">
        <v>33</v>
      </c>
      <c r="I19" s="58"/>
      <c r="J19" s="57" t="s">
        <v>51</v>
      </c>
      <c r="K19" s="45" t="s">
        <v>52</v>
      </c>
      <c r="L19" s="58"/>
      <c r="M19" s="45" t="s">
        <v>53</v>
      </c>
      <c r="N19" s="45" t="s">
        <v>54</v>
      </c>
      <c r="O19" s="66"/>
      <c r="P19" s="55">
        <v>30.600919999999991</v>
      </c>
      <c r="Q19" s="60" t="s">
        <v>23</v>
      </c>
      <c r="R19" s="38" t="s">
        <v>2</v>
      </c>
      <c r="S19" s="30"/>
    </row>
    <row r="20" spans="1:19" ht="21" customHeight="1" x14ac:dyDescent="0.4">
      <c r="A20" s="137"/>
      <c r="B20" s="141"/>
      <c r="C20" s="143"/>
      <c r="D20" s="146"/>
      <c r="E20" s="150" t="str">
        <f>IF(ISERROR(VLOOKUP(5,[1]作成!$H$168:$K$222,3,FALSE))," ",VLOOKUP(5,[1]作成!$H$168:$K$222,3,FALSE))</f>
        <v>とんじる</v>
      </c>
      <c r="F20" s="151"/>
      <c r="G20" s="57" t="s">
        <v>39</v>
      </c>
      <c r="H20" s="45" t="s">
        <v>55</v>
      </c>
      <c r="I20" s="58"/>
      <c r="J20" s="57" t="s">
        <v>56</v>
      </c>
      <c r="K20" s="45" t="s">
        <v>57</v>
      </c>
      <c r="L20" s="58"/>
      <c r="M20" s="45" t="s">
        <v>58</v>
      </c>
      <c r="N20" s="45" t="s">
        <v>59</v>
      </c>
      <c r="O20" s="66"/>
      <c r="P20" s="55">
        <v>20.907569999999993</v>
      </c>
      <c r="Q20" s="60" t="s">
        <v>60</v>
      </c>
      <c r="R20" s="38" t="s">
        <v>61</v>
      </c>
      <c r="S20" s="30"/>
    </row>
    <row r="21" spans="1:19" ht="21" customHeight="1" x14ac:dyDescent="0.4">
      <c r="A21" s="138"/>
      <c r="B21" s="141"/>
      <c r="C21" s="144"/>
      <c r="D21" s="147"/>
      <c r="E21" s="61" t="str">
        <f>IF(ISERROR(VLOOKUP(6,[1]作成!$H$168:$K$222,3,FALSE))," ",VLOOKUP(6,[1]作成!$H$168:$K$222,3,FALSE))</f>
        <v xml:space="preserve"> </v>
      </c>
      <c r="F21" s="62" t="str">
        <f>IF(ISERROR(VLOOKUP(7,[1]作成!$H$168:$K$222,3,FALSE))," ",VLOOKUP(7,[1]作成!$H$168:$K$222,3,FALSE))</f>
        <v xml:space="preserve"> </v>
      </c>
      <c r="G21" s="57" t="s">
        <v>62</v>
      </c>
      <c r="H21" s="45"/>
      <c r="I21" s="58"/>
      <c r="J21" s="57" t="s">
        <v>45</v>
      </c>
      <c r="K21" s="45" t="s">
        <v>63</v>
      </c>
      <c r="L21" s="58"/>
      <c r="M21" s="45" t="s">
        <v>37</v>
      </c>
      <c r="N21" s="46"/>
      <c r="O21" s="66"/>
      <c r="P21" s="152" t="s">
        <v>164</v>
      </c>
      <c r="Q21" s="153"/>
      <c r="R21" s="38" t="s">
        <v>61</v>
      </c>
      <c r="S21" s="30"/>
    </row>
    <row r="22" spans="1:19" ht="21" customHeight="1" x14ac:dyDescent="0.4">
      <c r="A22" s="136">
        <f>IF([1]人数!$F16=0," ",[1]人数!$F16)</f>
        <v>10</v>
      </c>
      <c r="B22" s="141" t="s">
        <v>64</v>
      </c>
      <c r="C22" s="142" t="str">
        <f>IF(ISERROR(VLOOKUP(1,[1]作成!$H$223:$K$277,3,FALSE))," ",VLOOKUP(1,[1]作成!$H$223:$K$277,3,FALSE))</f>
        <v>さくらすしごはん</v>
      </c>
      <c r="D22" s="145" t="str">
        <f>IF(ISERROR(VLOOKUP(2,[1]作成!$H$223:$K$277,4,FALSE))," ",VLOOKUP(2,[1]作成!$H$223:$K$277,4,FALSE))</f>
        <v>牛乳</v>
      </c>
      <c r="E22" s="148" t="str">
        <f>IF(ISERROR(VLOOKUP(3,[1]作成!$H$223:$K$277,3,FALSE))," ",VLOOKUP(3,[1]作成!$H$223:$K$277,3,FALSE))</f>
        <v>おはなみちらし</v>
      </c>
      <c r="F22" s="149"/>
      <c r="G22" s="52" t="s">
        <v>26</v>
      </c>
      <c r="H22" s="42" t="s">
        <v>65</v>
      </c>
      <c r="I22" s="53"/>
      <c r="J22" s="52" t="s">
        <v>35</v>
      </c>
      <c r="K22" s="42" t="s">
        <v>66</v>
      </c>
      <c r="L22" s="54" t="s">
        <v>46</v>
      </c>
      <c r="M22" s="42" t="s">
        <v>67</v>
      </c>
      <c r="N22" s="42" t="s">
        <v>68</v>
      </c>
      <c r="O22" s="54"/>
      <c r="P22" s="55">
        <v>661.75699999999995</v>
      </c>
      <c r="Q22" s="56" t="s">
        <v>21</v>
      </c>
      <c r="R22" s="38" t="s">
        <v>2</v>
      </c>
      <c r="S22" s="30"/>
    </row>
    <row r="23" spans="1:19" ht="21" customHeight="1" x14ac:dyDescent="0.4">
      <c r="A23" s="137"/>
      <c r="B23" s="141"/>
      <c r="C23" s="143"/>
      <c r="D23" s="146"/>
      <c r="E23" s="150" t="str">
        <f>IF(ISERROR(VLOOKUP(4,[1]作成!$H$223:$K$277,3,FALSE))," ",VLOOKUP(4,[1]作成!$H$223:$K$277,3,FALSE))</f>
        <v>とりにくとやさいのてりあえ</v>
      </c>
      <c r="F23" s="151"/>
      <c r="G23" s="57" t="s">
        <v>34</v>
      </c>
      <c r="H23" s="45" t="s">
        <v>69</v>
      </c>
      <c r="I23" s="58"/>
      <c r="J23" s="57" t="s">
        <v>70</v>
      </c>
      <c r="K23" s="45" t="s">
        <v>28</v>
      </c>
      <c r="L23" s="59" t="s">
        <v>30</v>
      </c>
      <c r="M23" s="45" t="s">
        <v>42</v>
      </c>
      <c r="N23" s="45"/>
      <c r="O23" s="59"/>
      <c r="P23" s="55">
        <v>27.430300000000003</v>
      </c>
      <c r="Q23" s="60" t="s">
        <v>23</v>
      </c>
      <c r="R23" s="38" t="s">
        <v>71</v>
      </c>
      <c r="S23" s="30"/>
    </row>
    <row r="24" spans="1:19" ht="21" customHeight="1" x14ac:dyDescent="0.4">
      <c r="A24" s="137"/>
      <c r="B24" s="141"/>
      <c r="C24" s="143"/>
      <c r="D24" s="146"/>
      <c r="E24" s="150" t="str">
        <f>IF(ISERROR(VLOOKUP(5,[1]作成!$H$223:$K$277,3,FALSE))," ",VLOOKUP(5,[1]作成!$H$223:$K$277,3,FALSE))</f>
        <v>とうふとふかしのすましじる</v>
      </c>
      <c r="F24" s="151"/>
      <c r="G24" s="57" t="s">
        <v>72</v>
      </c>
      <c r="H24" s="45" t="s">
        <v>73</v>
      </c>
      <c r="I24" s="58"/>
      <c r="J24" s="57" t="s">
        <v>74</v>
      </c>
      <c r="K24" s="45" t="s">
        <v>75</v>
      </c>
      <c r="L24" s="59"/>
      <c r="M24" s="45" t="s">
        <v>53</v>
      </c>
      <c r="N24" s="45"/>
      <c r="O24" s="58"/>
      <c r="P24" s="55">
        <v>18.141200000000001</v>
      </c>
      <c r="Q24" s="60" t="s">
        <v>76</v>
      </c>
      <c r="R24" s="38" t="s">
        <v>2</v>
      </c>
      <c r="S24" s="30"/>
    </row>
    <row r="25" spans="1:19" ht="21" customHeight="1" x14ac:dyDescent="0.4">
      <c r="A25" s="138"/>
      <c r="B25" s="141"/>
      <c r="C25" s="144"/>
      <c r="D25" s="147"/>
      <c r="E25" s="61" t="str">
        <f>IF(ISERROR(VLOOKUP(6,[1]作成!$H$223:$K$277,3,FALSE))," ",VLOOKUP(6,[1]作成!$H$223:$K$277,3,FALSE))</f>
        <v>ヨーグルト</v>
      </c>
      <c r="F25" s="62" t="str">
        <f>IF(ISERROR(VLOOKUP(7,[1]作成!$H$223:$K$277,3,FALSE))," ",VLOOKUP(7,[1]作成!$H$223:$K$277,3,FALSE))</f>
        <v xml:space="preserve"> </v>
      </c>
      <c r="G25" s="63" t="s">
        <v>43</v>
      </c>
      <c r="H25" s="50" t="s">
        <v>77</v>
      </c>
      <c r="I25" s="64"/>
      <c r="J25" s="63" t="s">
        <v>78</v>
      </c>
      <c r="K25" s="50" t="s">
        <v>79</v>
      </c>
      <c r="L25" s="67"/>
      <c r="M25" s="50" t="s">
        <v>80</v>
      </c>
      <c r="N25" s="50"/>
      <c r="O25" s="64"/>
      <c r="P25" s="152" t="s">
        <v>165</v>
      </c>
      <c r="Q25" s="153"/>
      <c r="R25" s="38" t="s">
        <v>81</v>
      </c>
      <c r="S25" s="30"/>
    </row>
    <row r="26" spans="1:19" ht="21" customHeight="1" x14ac:dyDescent="0.4">
      <c r="A26" s="136">
        <f>IF([1]人数!$F17=0," ",[1]人数!$F17)</f>
        <v>13</v>
      </c>
      <c r="B26" s="162" t="s">
        <v>20</v>
      </c>
      <c r="C26" s="142" t="str">
        <f>IF(ISERROR(VLOOKUP(1,[1]作成!$H$278:$K$332,3,FALSE))," ",VLOOKUP(1,[1]作成!$H$278:$K$332,3,FALSE))</f>
        <v>ごはん</v>
      </c>
      <c r="D26" s="145" t="str">
        <f>IF(ISERROR(VLOOKUP(2,[1]作成!$H$278:$K$332,4,FALSE))," ",VLOOKUP(2,[1]作成!$H$278:$K$332,4,FALSE))</f>
        <v>牛乳</v>
      </c>
      <c r="E26" s="148" t="str">
        <f>IF(ISERROR(VLOOKUP(3,[1]作成!$H$278:$K$332,3,FALSE))," ",VLOOKUP(3,[1]作成!$H$278:$K$332,3,FALSE))</f>
        <v>ギョーザ</v>
      </c>
      <c r="F26" s="149"/>
      <c r="G26" s="57" t="s">
        <v>26</v>
      </c>
      <c r="H26" s="45" t="s">
        <v>82</v>
      </c>
      <c r="I26" s="59"/>
      <c r="J26" s="57" t="s">
        <v>35</v>
      </c>
      <c r="K26" s="45" t="s">
        <v>83</v>
      </c>
      <c r="L26" s="59" t="s">
        <v>70</v>
      </c>
      <c r="M26" s="45" t="s">
        <v>31</v>
      </c>
      <c r="N26" s="45" t="s">
        <v>84</v>
      </c>
      <c r="O26" s="45"/>
      <c r="P26" s="55">
        <v>679.21839999999997</v>
      </c>
      <c r="Q26" s="56" t="s">
        <v>21</v>
      </c>
      <c r="R26" s="38" t="s">
        <v>81</v>
      </c>
      <c r="S26" s="30"/>
    </row>
    <row r="27" spans="1:19" ht="21" customHeight="1" x14ac:dyDescent="0.4">
      <c r="A27" s="137"/>
      <c r="B27" s="163"/>
      <c r="C27" s="143"/>
      <c r="D27" s="146"/>
      <c r="E27" s="150" t="str">
        <f>IF(ISERROR(VLOOKUP(4,[1]作成!$H$278:$K$332,3,FALSE))," ",VLOOKUP(4,[1]作成!$H$278:$K$332,3,FALSE))</f>
        <v>もやしのナムル</v>
      </c>
      <c r="F27" s="151"/>
      <c r="G27" s="57" t="s">
        <v>85</v>
      </c>
      <c r="H27" s="45" t="s">
        <v>86</v>
      </c>
      <c r="I27" s="59"/>
      <c r="J27" s="57" t="s">
        <v>87</v>
      </c>
      <c r="K27" s="45" t="s">
        <v>28</v>
      </c>
      <c r="L27" s="58" t="s">
        <v>79</v>
      </c>
      <c r="M27" s="45" t="s">
        <v>88</v>
      </c>
      <c r="N27" s="45" t="s">
        <v>68</v>
      </c>
      <c r="O27" s="46"/>
      <c r="P27" s="55">
        <v>26.097440000000006</v>
      </c>
      <c r="Q27" s="60" t="s">
        <v>23</v>
      </c>
      <c r="R27" s="38" t="s">
        <v>89</v>
      </c>
      <c r="S27" s="30"/>
    </row>
    <row r="28" spans="1:19" ht="21" customHeight="1" x14ac:dyDescent="0.4">
      <c r="A28" s="137"/>
      <c r="B28" s="163"/>
      <c r="C28" s="143"/>
      <c r="D28" s="146"/>
      <c r="E28" s="150" t="str">
        <f>IF(ISERROR(VLOOKUP(5,[1]作成!$H$278:$K$332,3,FALSE))," ",VLOOKUP(5,[1]作成!$H$278:$K$332,3,FALSE))</f>
        <v>はっぽうさい</v>
      </c>
      <c r="F28" s="151"/>
      <c r="G28" s="57" t="s">
        <v>90</v>
      </c>
      <c r="H28" s="45" t="s">
        <v>91</v>
      </c>
      <c r="I28" s="59"/>
      <c r="J28" s="57" t="s">
        <v>30</v>
      </c>
      <c r="K28" s="45" t="s">
        <v>45</v>
      </c>
      <c r="L28" s="58"/>
      <c r="M28" s="45" t="s">
        <v>54</v>
      </c>
      <c r="N28" s="45" t="s">
        <v>53</v>
      </c>
      <c r="O28" s="46"/>
      <c r="P28" s="55">
        <v>22.301000000000002</v>
      </c>
      <c r="Q28" s="60" t="s">
        <v>60</v>
      </c>
      <c r="R28" s="38" t="s">
        <v>2</v>
      </c>
      <c r="S28" s="30"/>
    </row>
    <row r="29" spans="1:19" ht="21" customHeight="1" x14ac:dyDescent="0.4">
      <c r="A29" s="138"/>
      <c r="B29" s="164"/>
      <c r="C29" s="144"/>
      <c r="D29" s="147"/>
      <c r="E29" s="49" t="str">
        <f>IF(ISERROR(VLOOKUP(6,[1]作成!$H$278:$K$332,3,FALSE))," ",VLOOKUP(6,[1]作成!$H$278:$K$332,3,FALSE))</f>
        <v xml:space="preserve"> </v>
      </c>
      <c r="F29" s="49" t="str">
        <f>IF(ISERROR(VLOOKUP(7,[1]作成!$H$278:$K$332,3,FALSE))," ",VLOOKUP(7,[1]作成!$H$278:$K$332,3,FALSE))</f>
        <v xml:space="preserve"> </v>
      </c>
      <c r="G29" s="57" t="s">
        <v>33</v>
      </c>
      <c r="H29" s="45" t="s">
        <v>92</v>
      </c>
      <c r="I29" s="59"/>
      <c r="J29" s="57" t="s">
        <v>75</v>
      </c>
      <c r="K29" s="45" t="s">
        <v>74</v>
      </c>
      <c r="L29" s="58"/>
      <c r="M29" s="45" t="s">
        <v>42</v>
      </c>
      <c r="N29" s="45"/>
      <c r="O29" s="46"/>
      <c r="P29" s="152" t="s">
        <v>164</v>
      </c>
      <c r="Q29" s="153"/>
      <c r="R29" s="38" t="s">
        <v>2</v>
      </c>
      <c r="S29" s="30"/>
    </row>
    <row r="30" spans="1:19" ht="21" customHeight="1" x14ac:dyDescent="0.4">
      <c r="A30" s="136">
        <f>IF([1]人数!$F18=0," ",[1]人数!$F18)</f>
        <v>14</v>
      </c>
      <c r="B30" s="141" t="s">
        <v>24</v>
      </c>
      <c r="C30" s="142" t="str">
        <f>IF(ISERROR(VLOOKUP(1,[1]作成!$H$333:$K$387,3,FALSE))," ",VLOOKUP(1,[1]作成!$H$333:$K$387,3,FALSE))</f>
        <v>ごはん</v>
      </c>
      <c r="D30" s="145" t="str">
        <f>IF(ISERROR(VLOOKUP(2,[1]作成!$H$333:$K$387,4,FALSE))," ",VLOOKUP(2,[1]作成!$H$333:$K$387,4,FALSE))</f>
        <v>牛乳</v>
      </c>
      <c r="E30" s="148" t="str">
        <f>IF(ISERROR(VLOOKUP(3,[1]作成!$H$333:$K$387,3,FALSE))," ",VLOOKUP(3,[1]作成!$H$333:$K$387,3,FALSE))</f>
        <v>とりにくのからあげ</v>
      </c>
      <c r="F30" s="149"/>
      <c r="G30" s="52" t="s">
        <v>26</v>
      </c>
      <c r="H30" s="42" t="s">
        <v>55</v>
      </c>
      <c r="I30" s="54"/>
      <c r="J30" s="52" t="s">
        <v>75</v>
      </c>
      <c r="K30" s="42" t="s">
        <v>28</v>
      </c>
      <c r="L30" s="54"/>
      <c r="M30" s="42" t="s">
        <v>31</v>
      </c>
      <c r="N30" s="42" t="s">
        <v>58</v>
      </c>
      <c r="O30" s="54"/>
      <c r="P30" s="55">
        <v>702.63319999999987</v>
      </c>
      <c r="Q30" s="56" t="s">
        <v>93</v>
      </c>
      <c r="R30" s="38" t="s">
        <v>81</v>
      </c>
      <c r="S30" s="30"/>
    </row>
    <row r="31" spans="1:19" ht="21" customHeight="1" x14ac:dyDescent="0.4">
      <c r="A31" s="137"/>
      <c r="B31" s="141"/>
      <c r="C31" s="143"/>
      <c r="D31" s="146"/>
      <c r="E31" s="150" t="str">
        <f>IF(ISERROR(VLOOKUP(4,[1]作成!$H$333:$K$387,3,FALSE))," ",VLOOKUP(4,[1]作成!$H$333:$K$387,3,FALSE))</f>
        <v>スナップエンドウのポテトサラダ</v>
      </c>
      <c r="F31" s="151"/>
      <c r="G31" s="57" t="s">
        <v>65</v>
      </c>
      <c r="H31" s="45" t="s">
        <v>44</v>
      </c>
      <c r="I31" s="58"/>
      <c r="J31" s="57" t="s">
        <v>94</v>
      </c>
      <c r="K31" s="45" t="s">
        <v>45</v>
      </c>
      <c r="L31" s="59"/>
      <c r="M31" s="45" t="s">
        <v>95</v>
      </c>
      <c r="N31" s="45"/>
      <c r="O31" s="59"/>
      <c r="P31" s="55">
        <v>30.474970000000003</v>
      </c>
      <c r="Q31" s="60" t="s">
        <v>23</v>
      </c>
      <c r="R31" s="38" t="s">
        <v>2</v>
      </c>
      <c r="S31" s="30"/>
    </row>
    <row r="32" spans="1:19" ht="21" customHeight="1" x14ac:dyDescent="0.4">
      <c r="A32" s="137"/>
      <c r="B32" s="141"/>
      <c r="C32" s="143"/>
      <c r="D32" s="146"/>
      <c r="E32" s="150" t="str">
        <f>IF(ISERROR(VLOOKUP(5,[1]作成!$H$333:$K$387,3,FALSE))," ",VLOOKUP(5,[1]作成!$H$333:$K$387,3,FALSE))</f>
        <v>キャベツとあつあげのみそしる</v>
      </c>
      <c r="F32" s="151"/>
      <c r="G32" s="57" t="s">
        <v>27</v>
      </c>
      <c r="H32" s="45" t="s">
        <v>39</v>
      </c>
      <c r="I32" s="58"/>
      <c r="J32" s="57" t="s">
        <v>35</v>
      </c>
      <c r="K32" s="45" t="s">
        <v>46</v>
      </c>
      <c r="L32" s="59"/>
      <c r="M32" s="45" t="s">
        <v>88</v>
      </c>
      <c r="N32" s="45"/>
      <c r="O32" s="59"/>
      <c r="P32" s="55">
        <v>24.721350000000005</v>
      </c>
      <c r="Q32" s="60" t="s">
        <v>96</v>
      </c>
      <c r="R32" s="38" t="s">
        <v>81</v>
      </c>
      <c r="S32" s="30"/>
    </row>
    <row r="33" spans="1:19" ht="21" customHeight="1" x14ac:dyDescent="0.4">
      <c r="A33" s="138"/>
      <c r="B33" s="141"/>
      <c r="C33" s="144"/>
      <c r="D33" s="147"/>
      <c r="E33" s="61" t="str">
        <f>IF(ISERROR(VLOOKUP(6,[1]作成!$H$333:$K$387,3,FALSE))," ",VLOOKUP(6,[1]作成!$H$333:$K$387,3,FALSE))</f>
        <v xml:space="preserve"> </v>
      </c>
      <c r="F33" s="62" t="str">
        <f>IF(ISERROR(VLOOKUP(7,[1]作成!$H$333:$K$387,3,FALSE))," ",VLOOKUP(7,[1]作成!$H$333:$K$387,3,FALSE))</f>
        <v xml:space="preserve"> </v>
      </c>
      <c r="G33" s="63" t="s">
        <v>97</v>
      </c>
      <c r="H33" s="50"/>
      <c r="I33" s="64"/>
      <c r="J33" s="63" t="s">
        <v>98</v>
      </c>
      <c r="K33" s="50"/>
      <c r="L33" s="64"/>
      <c r="M33" s="50" t="s">
        <v>59</v>
      </c>
      <c r="N33" s="50"/>
      <c r="O33" s="64"/>
      <c r="P33" s="152" t="s">
        <v>166</v>
      </c>
      <c r="Q33" s="153"/>
      <c r="R33" s="38" t="s">
        <v>2</v>
      </c>
      <c r="S33" s="30"/>
    </row>
    <row r="34" spans="1:19" ht="21" customHeight="1" x14ac:dyDescent="0.4">
      <c r="A34" s="136">
        <f>IF([1]人数!$F19=0," ",[1]人数!$F19)</f>
        <v>15</v>
      </c>
      <c r="B34" s="141" t="s">
        <v>25</v>
      </c>
      <c r="C34" s="142" t="str">
        <f>IF(ISERROR(VLOOKUP(1,[1]作成!$H$388:$K$442,3,FALSE))," ",VLOOKUP(1,[1]作成!$H$388:$K$442,3,FALSE))</f>
        <v>ケチャップライス</v>
      </c>
      <c r="D34" s="145" t="str">
        <f>IF(ISERROR(VLOOKUP(2,[1]作成!$H$388:$K$442,4,FALSE))," ",VLOOKUP(2,[1]作成!$H$388:$K$442,4,FALSE))</f>
        <v>牛乳</v>
      </c>
      <c r="E34" s="148" t="str">
        <f>IF(ISERROR(VLOOKUP(3,[1]作成!$H$388:$K$442,3,FALSE))," ",VLOOKUP(3,[1]作成!$H$388:$K$442,3,FALSE))</f>
        <v>マカロニグラタン</v>
      </c>
      <c r="F34" s="149"/>
      <c r="G34" s="57" t="s">
        <v>99</v>
      </c>
      <c r="H34" s="45" t="s">
        <v>97</v>
      </c>
      <c r="I34" s="59"/>
      <c r="J34" s="57" t="s">
        <v>28</v>
      </c>
      <c r="K34" s="45" t="s">
        <v>100</v>
      </c>
      <c r="L34" s="59" t="s">
        <v>101</v>
      </c>
      <c r="M34" s="45" t="s">
        <v>102</v>
      </c>
      <c r="N34" s="45" t="s">
        <v>103</v>
      </c>
      <c r="O34" s="59"/>
      <c r="P34" s="55">
        <v>659.60199999999975</v>
      </c>
      <c r="Q34" s="56" t="s">
        <v>104</v>
      </c>
      <c r="R34" s="38" t="s">
        <v>89</v>
      </c>
      <c r="S34" s="30"/>
    </row>
    <row r="35" spans="1:19" ht="21" customHeight="1" x14ac:dyDescent="0.4">
      <c r="A35" s="137"/>
      <c r="B35" s="141"/>
      <c r="C35" s="143"/>
      <c r="D35" s="146"/>
      <c r="E35" s="150" t="str">
        <f>IF(ISERROR(VLOOKUP(4,[1]作成!$H$388:$K$442,3,FALSE))," ",VLOOKUP(4,[1]作成!$H$388:$K$442,3,FALSE))</f>
        <v>やさいスープ</v>
      </c>
      <c r="F35" s="151"/>
      <c r="G35" s="57" t="s">
        <v>26</v>
      </c>
      <c r="H35" s="45" t="s">
        <v>105</v>
      </c>
      <c r="I35" s="59"/>
      <c r="J35" s="57" t="s">
        <v>35</v>
      </c>
      <c r="K35" s="45" t="s">
        <v>98</v>
      </c>
      <c r="L35" s="59" t="s">
        <v>30</v>
      </c>
      <c r="M35" s="45" t="s">
        <v>68</v>
      </c>
      <c r="N35" s="45" t="s">
        <v>47</v>
      </c>
      <c r="O35" s="59"/>
      <c r="P35" s="55">
        <v>22.667479999999994</v>
      </c>
      <c r="Q35" s="60" t="s">
        <v>107</v>
      </c>
      <c r="R35" s="38" t="s">
        <v>108</v>
      </c>
      <c r="S35" s="30"/>
    </row>
    <row r="36" spans="1:19" ht="21" customHeight="1" x14ac:dyDescent="0.4">
      <c r="A36" s="137"/>
      <c r="B36" s="141"/>
      <c r="C36" s="143"/>
      <c r="D36" s="146"/>
      <c r="E36" s="150" t="str">
        <f>IF(ISERROR(VLOOKUP(5,[1]作成!$H$388:$K$442,3,FALSE))," ",VLOOKUP(5,[1]作成!$H$388:$K$442,3,FALSE))</f>
        <v xml:space="preserve"> </v>
      </c>
      <c r="F36" s="151"/>
      <c r="G36" s="57" t="s">
        <v>65</v>
      </c>
      <c r="H36" s="45"/>
      <c r="I36" s="58"/>
      <c r="J36" s="57" t="s">
        <v>109</v>
      </c>
      <c r="K36" s="45" t="s">
        <v>51</v>
      </c>
      <c r="L36" s="59"/>
      <c r="M36" s="45" t="s">
        <v>106</v>
      </c>
      <c r="N36" s="46" t="s">
        <v>37</v>
      </c>
      <c r="O36" s="59"/>
      <c r="P36" s="55">
        <v>24.91778</v>
      </c>
      <c r="Q36" s="60" t="s">
        <v>107</v>
      </c>
      <c r="R36" s="38" t="s">
        <v>71</v>
      </c>
      <c r="S36" s="30"/>
    </row>
    <row r="37" spans="1:19" ht="21" customHeight="1" x14ac:dyDescent="0.4">
      <c r="A37" s="138"/>
      <c r="B37" s="141"/>
      <c r="C37" s="144"/>
      <c r="D37" s="147"/>
      <c r="E37" s="61" t="str">
        <f>IF(ISERROR(VLOOKUP(6,[1]作成!$H$388:$K$442,3,FALSE))," ",VLOOKUP(6,[1]作成!$H$388:$K$442,3,FALSE))</f>
        <v xml:space="preserve"> </v>
      </c>
      <c r="F37" s="62" t="str">
        <f>IF(ISERROR(VLOOKUP(7,[1]作成!$H$388:$K$442,3,FALSE))," ",VLOOKUP(7,[1]作成!$H$388:$K$442,3,FALSE))</f>
        <v xml:space="preserve"> </v>
      </c>
      <c r="G37" s="57" t="s">
        <v>73</v>
      </c>
      <c r="H37" s="45"/>
      <c r="I37" s="58"/>
      <c r="J37" s="57" t="s">
        <v>110</v>
      </c>
      <c r="K37" s="45" t="s">
        <v>45</v>
      </c>
      <c r="L37" s="58"/>
      <c r="M37" s="45" t="s">
        <v>111</v>
      </c>
      <c r="N37" s="46"/>
      <c r="O37" s="59"/>
      <c r="P37" s="152"/>
      <c r="Q37" s="153"/>
      <c r="R37" s="38" t="s">
        <v>108</v>
      </c>
      <c r="S37" s="30"/>
    </row>
    <row r="38" spans="1:19" ht="21" customHeight="1" x14ac:dyDescent="0.4">
      <c r="A38" s="136">
        <f>IF([1]人数!$F20=0," ",[1]人数!$F20)</f>
        <v>16</v>
      </c>
      <c r="B38" s="141" t="s">
        <v>48</v>
      </c>
      <c r="C38" s="142" t="str">
        <f>IF(ISERROR(VLOOKUP(1,[1]作成!$H$443:$K$497,3,FALSE))," ",VLOOKUP(1,[1]作成!$H$443:$K$497,3,FALSE))</f>
        <v>ごはん</v>
      </c>
      <c r="D38" s="145" t="str">
        <f>IF(ISERROR(VLOOKUP(2,[1]作成!$H$443:$K$497,4,FALSE))," ",VLOOKUP(2,[1]作成!$H$443:$K$497,4,FALSE))</f>
        <v>牛乳</v>
      </c>
      <c r="E38" s="148" t="str">
        <f>IF(ISERROR(VLOOKUP(3,[1]作成!$H$443:$K$497,3,FALSE))," ",VLOOKUP(3,[1]作成!$H$443:$K$497,3,FALSE))</f>
        <v>さばのみそに</v>
      </c>
      <c r="F38" s="149"/>
      <c r="G38" s="52" t="s">
        <v>26</v>
      </c>
      <c r="H38" s="42" t="s">
        <v>43</v>
      </c>
      <c r="I38" s="53"/>
      <c r="J38" s="52" t="s">
        <v>75</v>
      </c>
      <c r="K38" s="42" t="s">
        <v>35</v>
      </c>
      <c r="L38" s="54" t="s">
        <v>63</v>
      </c>
      <c r="M38" s="42" t="s">
        <v>31</v>
      </c>
      <c r="N38" s="42"/>
      <c r="O38" s="54"/>
      <c r="P38" s="55">
        <v>679.15499999999997</v>
      </c>
      <c r="Q38" s="56" t="s">
        <v>112</v>
      </c>
      <c r="R38" s="38" t="s">
        <v>108</v>
      </c>
      <c r="S38" s="30"/>
    </row>
    <row r="39" spans="1:19" ht="21" customHeight="1" x14ac:dyDescent="0.4">
      <c r="A39" s="137"/>
      <c r="B39" s="141"/>
      <c r="C39" s="143"/>
      <c r="D39" s="146"/>
      <c r="E39" s="150" t="str">
        <f>IF(ISERROR(VLOOKUP(4,[1]作成!$H$443:$K$497,3,FALSE))," ",VLOOKUP(4,[1]作成!$H$443:$K$497,3,FALSE))</f>
        <v>ゆかりあえ</v>
      </c>
      <c r="F39" s="151"/>
      <c r="G39" s="57" t="s">
        <v>113</v>
      </c>
      <c r="H39" s="45"/>
      <c r="I39" s="58"/>
      <c r="J39" s="57" t="s">
        <v>57</v>
      </c>
      <c r="K39" s="45" t="s">
        <v>114</v>
      </c>
      <c r="L39" s="59" t="s">
        <v>79</v>
      </c>
      <c r="M39" s="45" t="s">
        <v>42</v>
      </c>
      <c r="N39" s="45"/>
      <c r="O39" s="58"/>
      <c r="P39" s="55">
        <v>30.319499999999998</v>
      </c>
      <c r="Q39" s="60" t="s">
        <v>115</v>
      </c>
      <c r="R39" s="38" t="s">
        <v>61</v>
      </c>
      <c r="S39" s="30"/>
    </row>
    <row r="40" spans="1:19" ht="21" customHeight="1" x14ac:dyDescent="0.4">
      <c r="A40" s="137"/>
      <c r="B40" s="141"/>
      <c r="C40" s="143"/>
      <c r="D40" s="146"/>
      <c r="E40" s="150" t="str">
        <f>IF(ISERROR(VLOOKUP(5,[1]作成!$H$443:$K$497,3,FALSE))," ",VLOOKUP(5,[1]作成!$H$443:$K$497,3,FALSE))</f>
        <v>あぶらふのたまごとじ</v>
      </c>
      <c r="F40" s="151"/>
      <c r="G40" s="57" t="s">
        <v>39</v>
      </c>
      <c r="H40" s="45"/>
      <c r="I40" s="58"/>
      <c r="J40" s="57" t="s">
        <v>45</v>
      </c>
      <c r="K40" s="45" t="s">
        <v>28</v>
      </c>
      <c r="L40" s="59"/>
      <c r="M40" s="45" t="s">
        <v>116</v>
      </c>
      <c r="N40" s="45"/>
      <c r="O40" s="58"/>
      <c r="P40" s="55">
        <v>21.136099999999999</v>
      </c>
      <c r="Q40" s="60" t="s">
        <v>107</v>
      </c>
      <c r="R40" s="38" t="s">
        <v>2</v>
      </c>
      <c r="S40" s="30"/>
    </row>
    <row r="41" spans="1:19" ht="21" customHeight="1" x14ac:dyDescent="0.4">
      <c r="A41" s="138"/>
      <c r="B41" s="141"/>
      <c r="C41" s="144"/>
      <c r="D41" s="147"/>
      <c r="E41" s="61" t="str">
        <f>IF(ISERROR(VLOOKUP(6,[1]作成!$H$443:$K$497,3,FALSE))," ",VLOOKUP(6,[1]作成!$H$443:$K$497,3,FALSE))</f>
        <v xml:space="preserve"> </v>
      </c>
      <c r="F41" s="62" t="str">
        <f>IF(ISERROR(VLOOKUP(7,[1]作成!$H$443:$K$497,3,FALSE))," ",VLOOKUP(7,[1]作成!$H$443:$K$497,3,FALSE))</f>
        <v xml:space="preserve"> </v>
      </c>
      <c r="G41" s="63" t="s">
        <v>65</v>
      </c>
      <c r="H41" s="50"/>
      <c r="I41" s="64"/>
      <c r="J41" s="63" t="s">
        <v>29</v>
      </c>
      <c r="K41" s="50" t="s">
        <v>117</v>
      </c>
      <c r="L41" s="67"/>
      <c r="M41" s="50"/>
      <c r="N41" s="50"/>
      <c r="O41" s="64"/>
      <c r="P41" s="152"/>
      <c r="Q41" s="153"/>
      <c r="R41" s="38" t="s">
        <v>61</v>
      </c>
      <c r="S41" s="30"/>
    </row>
    <row r="42" spans="1:19" ht="21" customHeight="1" x14ac:dyDescent="0.4">
      <c r="A42" s="136">
        <f>IF([1]人数!$F21=0," ",[1]人数!$F21)</f>
        <v>17</v>
      </c>
      <c r="B42" s="141" t="s">
        <v>64</v>
      </c>
      <c r="C42" s="142" t="str">
        <f>IF(ISERROR(VLOOKUP(1,[1]作成!$H$498:$K$552,3,FALSE))," ",VLOOKUP(1,[1]作成!$H$498:$K$552,3,FALSE))</f>
        <v>しょくパン</v>
      </c>
      <c r="D42" s="145" t="str">
        <f>IF(ISERROR(VLOOKUP(2,[1]作成!$H$498:$K$552,4,FALSE))," ",VLOOKUP(2,[1]作成!$H$498:$K$552,4,FALSE))</f>
        <v>牛乳</v>
      </c>
      <c r="E42" s="148" t="str">
        <f>IF(ISERROR(VLOOKUP(3,[1]作成!$H$498:$K$552,3,FALSE))," ",VLOOKUP(3,[1]作成!$H$498:$K$552,3,FALSE))</f>
        <v>いちごジャム</v>
      </c>
      <c r="F42" s="149"/>
      <c r="G42" s="57" t="s">
        <v>26</v>
      </c>
      <c r="H42" s="45" t="s">
        <v>97</v>
      </c>
      <c r="I42" s="58"/>
      <c r="J42" s="57" t="s">
        <v>118</v>
      </c>
      <c r="K42" s="45" t="s">
        <v>119</v>
      </c>
      <c r="L42" s="59" t="s">
        <v>120</v>
      </c>
      <c r="M42" s="45" t="s">
        <v>121</v>
      </c>
      <c r="N42" s="45" t="s">
        <v>103</v>
      </c>
      <c r="O42" s="59" t="s">
        <v>122</v>
      </c>
      <c r="P42" s="55">
        <v>665.98019999999997</v>
      </c>
      <c r="Q42" s="56" t="s">
        <v>123</v>
      </c>
      <c r="R42" s="38" t="s">
        <v>2</v>
      </c>
      <c r="S42" s="30"/>
    </row>
    <row r="43" spans="1:19" ht="21" customHeight="1" x14ac:dyDescent="0.4">
      <c r="A43" s="137"/>
      <c r="B43" s="141"/>
      <c r="C43" s="143"/>
      <c r="D43" s="146"/>
      <c r="E43" s="150" t="str">
        <f>IF(ISERROR(VLOOKUP(4,[1]作成!$H$498:$K$552,3,FALSE))," ",VLOOKUP(4,[1]作成!$H$498:$K$552,3,FALSE))</f>
        <v>ムサカ</v>
      </c>
      <c r="F43" s="151"/>
      <c r="G43" s="57" t="s">
        <v>33</v>
      </c>
      <c r="H43" s="45"/>
      <c r="I43" s="58"/>
      <c r="J43" s="57" t="s">
        <v>83</v>
      </c>
      <c r="K43" s="45" t="s">
        <v>45</v>
      </c>
      <c r="L43" s="59" t="s">
        <v>124</v>
      </c>
      <c r="M43" s="45" t="s">
        <v>125</v>
      </c>
      <c r="N43" s="45" t="s">
        <v>106</v>
      </c>
      <c r="O43" s="59"/>
      <c r="P43" s="55">
        <v>29.975350000000002</v>
      </c>
      <c r="Q43" s="60" t="s">
        <v>76</v>
      </c>
      <c r="R43" s="38" t="s">
        <v>2</v>
      </c>
      <c r="S43" s="30"/>
    </row>
    <row r="44" spans="1:19" ht="21" customHeight="1" x14ac:dyDescent="0.4">
      <c r="A44" s="137"/>
      <c r="B44" s="141"/>
      <c r="C44" s="143"/>
      <c r="D44" s="146"/>
      <c r="E44" s="150" t="str">
        <f>IF(ISERROR(VLOOKUP(5,[1]作成!$H$498:$K$552,3,FALSE))," ",VLOOKUP(5,[1]作成!$H$498:$K$552,3,FALSE))</f>
        <v>ギリシャふうサラダ</v>
      </c>
      <c r="F44" s="151"/>
      <c r="G44" s="57" t="s">
        <v>38</v>
      </c>
      <c r="H44" s="45"/>
      <c r="I44" s="58"/>
      <c r="J44" s="57" t="s">
        <v>28</v>
      </c>
      <c r="K44" s="45" t="s">
        <v>29</v>
      </c>
      <c r="L44" s="59" t="s">
        <v>127</v>
      </c>
      <c r="M44" s="45" t="s">
        <v>59</v>
      </c>
      <c r="N44" s="45" t="s">
        <v>126</v>
      </c>
      <c r="O44" s="59"/>
      <c r="P44" s="55">
        <v>28.509029999999999</v>
      </c>
      <c r="Q44" s="60" t="s">
        <v>107</v>
      </c>
      <c r="R44" s="38" t="s">
        <v>2</v>
      </c>
      <c r="S44" s="30"/>
    </row>
    <row r="45" spans="1:19" ht="21" customHeight="1" x14ac:dyDescent="0.4">
      <c r="A45" s="138"/>
      <c r="B45" s="141"/>
      <c r="C45" s="144"/>
      <c r="D45" s="147"/>
      <c r="E45" s="61" t="str">
        <f>IF(ISERROR(VLOOKUP(6,[1]作成!$H$498:$K$552,3,FALSE))," ",VLOOKUP(6,[1]作成!$H$498:$K$552,3,FALSE))</f>
        <v>ひよこまめのスープ</v>
      </c>
      <c r="F45" s="62" t="str">
        <f>IF(ISERROR(VLOOKUP(7,[1]作成!$H$498:$K$552,3,FALSE))," ",VLOOKUP(7,[1]作成!$H$498:$K$552,3,FALSE))</f>
        <v xml:space="preserve"> </v>
      </c>
      <c r="G45" s="57" t="s">
        <v>65</v>
      </c>
      <c r="H45" s="45"/>
      <c r="I45" s="58"/>
      <c r="J45" s="57" t="s">
        <v>35</v>
      </c>
      <c r="K45" s="45" t="s">
        <v>110</v>
      </c>
      <c r="L45" s="58"/>
      <c r="M45" s="45" t="s">
        <v>68</v>
      </c>
      <c r="N45" s="46" t="s">
        <v>47</v>
      </c>
      <c r="O45" s="59"/>
      <c r="P45" s="152" t="s">
        <v>167</v>
      </c>
      <c r="Q45" s="153"/>
      <c r="R45" s="38" t="s">
        <v>81</v>
      </c>
      <c r="S45" s="30"/>
    </row>
    <row r="46" spans="1:19" ht="21" customHeight="1" x14ac:dyDescent="0.4">
      <c r="A46" s="136">
        <f>IF([1]人数!$F22=0," ",[1]人数!$F22)</f>
        <v>20</v>
      </c>
      <c r="B46" s="162" t="s">
        <v>20</v>
      </c>
      <c r="C46" s="142" t="str">
        <f>IF(ISERROR(VLOOKUP(1,[1]作成!$H$553:$K$607,3,FALSE))," ",VLOOKUP(1,[1]作成!$H$553:$K$607,3,FALSE))</f>
        <v>ごはん</v>
      </c>
      <c r="D46" s="145" t="str">
        <f>IF(ISERROR(VLOOKUP(2,[1]作成!$H$553:$K$607,4,FALSE))," ",VLOOKUP(2,[1]作成!$H$553:$K$607,4,FALSE))</f>
        <v>牛乳</v>
      </c>
      <c r="E46" s="148" t="str">
        <f>IF(ISERROR(VLOOKUP(3,[1]作成!$H$553:$K$607,3,FALSE))," ",VLOOKUP(3,[1]作成!$H$553:$K$607,3,FALSE))</f>
        <v>ぶたにくのくわやき</v>
      </c>
      <c r="F46" s="149"/>
      <c r="G46" s="52" t="s">
        <v>26</v>
      </c>
      <c r="H46" s="42" t="s">
        <v>128</v>
      </c>
      <c r="I46" s="54"/>
      <c r="J46" s="52" t="s">
        <v>78</v>
      </c>
      <c r="K46" s="42" t="s">
        <v>98</v>
      </c>
      <c r="L46" s="53"/>
      <c r="M46" s="42" t="s">
        <v>31</v>
      </c>
      <c r="N46" s="42" t="s">
        <v>129</v>
      </c>
      <c r="O46" s="54"/>
      <c r="P46" s="55">
        <v>687.53399999999965</v>
      </c>
      <c r="Q46" s="56" t="s">
        <v>21</v>
      </c>
      <c r="R46" s="38" t="s">
        <v>108</v>
      </c>
      <c r="S46" s="30"/>
    </row>
    <row r="47" spans="1:19" ht="21" customHeight="1" x14ac:dyDescent="0.4">
      <c r="A47" s="137"/>
      <c r="B47" s="163"/>
      <c r="C47" s="143"/>
      <c r="D47" s="146"/>
      <c r="E47" s="150" t="str">
        <f>IF(ISERROR(VLOOKUP(4,[1]作成!$H$553:$K$607,3,FALSE))," ",VLOOKUP(4,[1]作成!$H$553:$K$607,3,FALSE))</f>
        <v>こんにゃくゴマネーズサラダ</v>
      </c>
      <c r="F47" s="151"/>
      <c r="G47" s="57" t="s">
        <v>33</v>
      </c>
      <c r="H47" s="45"/>
      <c r="I47" s="58"/>
      <c r="J47" s="57" t="s">
        <v>130</v>
      </c>
      <c r="K47" s="45" t="s">
        <v>28</v>
      </c>
      <c r="L47" s="58"/>
      <c r="M47" s="45" t="s">
        <v>42</v>
      </c>
      <c r="N47" s="45"/>
      <c r="O47" s="59"/>
      <c r="P47" s="55">
        <v>28.130019999999995</v>
      </c>
      <c r="Q47" s="60" t="s">
        <v>107</v>
      </c>
      <c r="R47" s="38" t="s">
        <v>108</v>
      </c>
      <c r="S47" s="30"/>
    </row>
    <row r="48" spans="1:19" ht="21" customHeight="1" x14ac:dyDescent="0.4">
      <c r="A48" s="137"/>
      <c r="B48" s="163"/>
      <c r="C48" s="143"/>
      <c r="D48" s="146"/>
      <c r="E48" s="150" t="str">
        <f>IF(ISERROR(VLOOKUP(5,[1]作成!$H$553:$K$607,3,FALSE))," ",VLOOKUP(5,[1]作成!$H$553:$K$607,3,FALSE))</f>
        <v>かやくうどん</v>
      </c>
      <c r="F48" s="151"/>
      <c r="G48" s="45" t="s">
        <v>34</v>
      </c>
      <c r="H48" s="45"/>
      <c r="I48" s="58"/>
      <c r="J48" s="57" t="s">
        <v>35</v>
      </c>
      <c r="K48" s="45" t="s">
        <v>30</v>
      </c>
      <c r="L48" s="58"/>
      <c r="M48" s="45" t="s">
        <v>58</v>
      </c>
      <c r="N48" s="45"/>
      <c r="O48" s="59"/>
      <c r="P48" s="55">
        <v>23.130019999999998</v>
      </c>
      <c r="Q48" s="60" t="s">
        <v>60</v>
      </c>
      <c r="R48" s="38" t="s">
        <v>89</v>
      </c>
      <c r="S48" s="30"/>
    </row>
    <row r="49" spans="1:19" ht="21" customHeight="1" x14ac:dyDescent="0.4">
      <c r="A49" s="138"/>
      <c r="B49" s="164"/>
      <c r="C49" s="144"/>
      <c r="D49" s="147"/>
      <c r="E49" s="49" t="str">
        <f>IF(ISERROR(VLOOKUP(6,[1]作成!$H$553:$K$607,3,FALSE))," ",VLOOKUP(6,[1]作成!$H$553:$K$607,3,FALSE))</f>
        <v xml:space="preserve"> </v>
      </c>
      <c r="F49" s="49" t="str">
        <f>IF(ISERROR(VLOOKUP(7,[1]作成!$H$553:$K$607,3,FALSE))," ",VLOOKUP(7,[1]作成!$H$553:$K$607,3,FALSE))</f>
        <v xml:space="preserve"> </v>
      </c>
      <c r="G49" s="63" t="s">
        <v>65</v>
      </c>
      <c r="H49" s="50"/>
      <c r="I49" s="64"/>
      <c r="J49" s="63" t="s">
        <v>29</v>
      </c>
      <c r="K49" s="50" t="s">
        <v>57</v>
      </c>
      <c r="L49" s="64"/>
      <c r="M49" s="50" t="s">
        <v>54</v>
      </c>
      <c r="N49" s="51"/>
      <c r="O49" s="67"/>
      <c r="P49" s="152"/>
      <c r="Q49" s="153"/>
      <c r="R49" s="38" t="s">
        <v>71</v>
      </c>
      <c r="S49" s="30"/>
    </row>
    <row r="50" spans="1:19" ht="21" customHeight="1" x14ac:dyDescent="0.4">
      <c r="A50" s="136">
        <f>IF([1]人数!$F23=0," ",[1]人数!$F23)</f>
        <v>21</v>
      </c>
      <c r="B50" s="141" t="s">
        <v>24</v>
      </c>
      <c r="C50" s="142" t="str">
        <f>IF(ISERROR(VLOOKUP(1,[1]作成!$H$608:$K$662,3,FALSE))," ",VLOOKUP(1,[1]作成!$H$608:$K$662,3,FALSE))</f>
        <v>ごはん</v>
      </c>
      <c r="D50" s="145" t="str">
        <f>IF(ISERROR(VLOOKUP(2,[1]作成!$H$608:$K$662,4,FALSE))," ",VLOOKUP(2,[1]作成!$H$608:$K$662,4,FALSE))</f>
        <v>牛乳</v>
      </c>
      <c r="E50" s="148" t="str">
        <f>IF(ISERROR(VLOOKUP(3,[1]作成!$H$608:$K$662,3,FALSE))," ",VLOOKUP(3,[1]作成!$H$608:$K$662,3,FALSE))</f>
        <v>よかたはべんのいそべあげ</v>
      </c>
      <c r="F50" s="149"/>
      <c r="G50" s="57" t="s">
        <v>26</v>
      </c>
      <c r="H50" s="45" t="s">
        <v>131</v>
      </c>
      <c r="I50" s="59"/>
      <c r="J50" s="57" t="s">
        <v>132</v>
      </c>
      <c r="K50" s="45" t="s">
        <v>87</v>
      </c>
      <c r="L50" s="59" t="s">
        <v>41</v>
      </c>
      <c r="M50" s="45" t="s">
        <v>31</v>
      </c>
      <c r="N50" s="45" t="s">
        <v>42</v>
      </c>
      <c r="O50" s="59"/>
      <c r="P50" s="55">
        <v>673.16920000000005</v>
      </c>
      <c r="Q50" s="56" t="s">
        <v>21</v>
      </c>
      <c r="R50" s="38" t="s">
        <v>81</v>
      </c>
      <c r="S50" s="30"/>
    </row>
    <row r="51" spans="1:19" ht="21" customHeight="1" x14ac:dyDescent="0.4">
      <c r="A51" s="137"/>
      <c r="B51" s="141"/>
      <c r="C51" s="143"/>
      <c r="D51" s="146"/>
      <c r="E51" s="150" t="str">
        <f>IF(ISERROR(VLOOKUP(4,[1]作成!$H$608:$K$662,3,FALSE))," ",VLOOKUP(4,[1]作成!$H$608:$K$662,3,FALSE))</f>
        <v>はりはりあえ</v>
      </c>
      <c r="F51" s="151"/>
      <c r="G51" s="57" t="s">
        <v>133</v>
      </c>
      <c r="H51" s="45" t="s">
        <v>65</v>
      </c>
      <c r="I51" s="58"/>
      <c r="J51" s="57" t="s">
        <v>35</v>
      </c>
      <c r="K51" s="45" t="s">
        <v>30</v>
      </c>
      <c r="L51" s="59"/>
      <c r="M51" s="45" t="s">
        <v>103</v>
      </c>
      <c r="N51" s="45" t="s">
        <v>54</v>
      </c>
      <c r="O51" s="59"/>
      <c r="P51" s="55">
        <v>25.056095000000003</v>
      </c>
      <c r="Q51" s="60" t="s">
        <v>76</v>
      </c>
      <c r="R51" s="38" t="s">
        <v>71</v>
      </c>
      <c r="S51" s="30"/>
    </row>
    <row r="52" spans="1:19" ht="21" customHeight="1" x14ac:dyDescent="0.4">
      <c r="A52" s="137"/>
      <c r="B52" s="141"/>
      <c r="C52" s="143"/>
      <c r="D52" s="146"/>
      <c r="E52" s="150" t="str">
        <f>IF(ISERROR(VLOOKUP(5,[1]作成!$H$608:$K$662,3,FALSE))," ",VLOOKUP(5,[1]作成!$H$608:$K$662,3,FALSE))</f>
        <v>しらたまとうふだんごのみそしる</v>
      </c>
      <c r="F52" s="151"/>
      <c r="G52" s="57" t="s">
        <v>134</v>
      </c>
      <c r="H52" s="45" t="s">
        <v>73</v>
      </c>
      <c r="I52" s="58"/>
      <c r="J52" s="57" t="s">
        <v>135</v>
      </c>
      <c r="K52" s="45" t="s">
        <v>28</v>
      </c>
      <c r="L52" s="58"/>
      <c r="M52" s="45" t="s">
        <v>95</v>
      </c>
      <c r="N52" s="45" t="s">
        <v>84</v>
      </c>
      <c r="O52" s="59"/>
      <c r="P52" s="55">
        <v>18.302890000000001</v>
      </c>
      <c r="Q52" s="60" t="s">
        <v>76</v>
      </c>
      <c r="R52" s="38" t="s">
        <v>71</v>
      </c>
      <c r="S52" s="30"/>
    </row>
    <row r="53" spans="1:19" ht="21" customHeight="1" x14ac:dyDescent="0.4">
      <c r="A53" s="138"/>
      <c r="B53" s="141"/>
      <c r="C53" s="144"/>
      <c r="D53" s="147"/>
      <c r="E53" s="61" t="str">
        <f>IF(ISERROR(VLOOKUP(6,[1]作成!$H$608:$K$662,3,FALSE))," ",VLOOKUP(6,[1]作成!$H$608:$K$662,3,FALSE))</f>
        <v xml:space="preserve"> </v>
      </c>
      <c r="F53" s="62" t="str">
        <f>IF(ISERROR(VLOOKUP(7,[1]作成!$H$608:$K$662,3,FALSE))," ",VLOOKUP(7,[1]作成!$H$608:$K$662,3,FALSE))</f>
        <v xml:space="preserve"> </v>
      </c>
      <c r="G53" s="57" t="s">
        <v>136</v>
      </c>
      <c r="H53" s="45" t="s">
        <v>39</v>
      </c>
      <c r="I53" s="58"/>
      <c r="J53" s="57" t="s">
        <v>29</v>
      </c>
      <c r="K53" s="45" t="s">
        <v>117</v>
      </c>
      <c r="L53" s="58"/>
      <c r="M53" s="45" t="s">
        <v>88</v>
      </c>
      <c r="N53" s="46" t="s">
        <v>137</v>
      </c>
      <c r="O53" s="59"/>
      <c r="P53" s="152" t="s">
        <v>164</v>
      </c>
      <c r="Q53" s="153"/>
      <c r="R53" s="38" t="s">
        <v>89</v>
      </c>
      <c r="S53" s="30"/>
    </row>
    <row r="54" spans="1:19" ht="21" customHeight="1" x14ac:dyDescent="0.4">
      <c r="A54" s="136">
        <f>IF([1]人数!$F24=0," ",[1]人数!$F24)</f>
        <v>22</v>
      </c>
      <c r="B54" s="141" t="s">
        <v>25</v>
      </c>
      <c r="C54" s="142" t="str">
        <f>IF(ISERROR(VLOOKUP(1,[1]作成!$H$663:$K$717,3,FALSE))," ",VLOOKUP(1,[1]作成!$H$663:$K$717,3,FALSE))</f>
        <v>ごはん</v>
      </c>
      <c r="D54" s="145" t="str">
        <f>IF(ISERROR(VLOOKUP(2,[1]作成!$H$663:$K$717,4,FALSE))," ",VLOOKUP(2,[1]作成!$H$663:$K$717,4,FALSE))</f>
        <v>牛乳</v>
      </c>
      <c r="E54" s="148" t="str">
        <f>IF(ISERROR(VLOOKUP(3,[1]作成!$H$663:$K$717,3,FALSE))," ",VLOOKUP(3,[1]作成!$H$663:$K$717,3,FALSE))</f>
        <v>はたはたのごまフリッター</v>
      </c>
      <c r="F54" s="149"/>
      <c r="G54" s="52" t="s">
        <v>26</v>
      </c>
      <c r="H54" s="42" t="s">
        <v>138</v>
      </c>
      <c r="I54" s="54"/>
      <c r="J54" s="52" t="s">
        <v>52</v>
      </c>
      <c r="K54" s="42" t="s">
        <v>41</v>
      </c>
      <c r="L54" s="54"/>
      <c r="M54" s="42" t="s">
        <v>31</v>
      </c>
      <c r="N54" s="42" t="s">
        <v>84</v>
      </c>
      <c r="O54" s="54"/>
      <c r="P54" s="55">
        <v>631.8569</v>
      </c>
      <c r="Q54" s="56" t="s">
        <v>104</v>
      </c>
      <c r="R54" s="38" t="s">
        <v>108</v>
      </c>
      <c r="S54" s="30"/>
    </row>
    <row r="55" spans="1:19" ht="21" customHeight="1" x14ac:dyDescent="0.4">
      <c r="A55" s="137"/>
      <c r="B55" s="141"/>
      <c r="C55" s="143"/>
      <c r="D55" s="146"/>
      <c r="E55" s="150" t="str">
        <f>IF(ISERROR(VLOOKUP(4,[1]作成!$H$663:$K$717,3,FALSE))," ",VLOOKUP(4,[1]作成!$H$663:$K$717,3,FALSE))</f>
        <v>きんぴらごぼう</v>
      </c>
      <c r="F55" s="151"/>
      <c r="G55" s="57" t="s">
        <v>139</v>
      </c>
      <c r="H55" s="45" t="s">
        <v>33</v>
      </c>
      <c r="I55" s="59"/>
      <c r="J55" s="57" t="s">
        <v>35</v>
      </c>
      <c r="K55" s="45" t="s">
        <v>117</v>
      </c>
      <c r="L55" s="59"/>
      <c r="M55" s="45" t="s">
        <v>103</v>
      </c>
      <c r="N55" s="45" t="s">
        <v>42</v>
      </c>
      <c r="O55" s="59"/>
      <c r="P55" s="55">
        <v>25.954959999999996</v>
      </c>
      <c r="Q55" s="60" t="s">
        <v>107</v>
      </c>
      <c r="R55" s="38" t="s">
        <v>89</v>
      </c>
      <c r="S55" s="30"/>
    </row>
    <row r="56" spans="1:19" ht="21" customHeight="1" x14ac:dyDescent="0.4">
      <c r="A56" s="137"/>
      <c r="B56" s="141"/>
      <c r="C56" s="143"/>
      <c r="D56" s="146"/>
      <c r="E56" s="150" t="str">
        <f>IF(ISERROR(VLOOKUP(5,[1]作成!$H$663:$K$717,3,FALSE))," ",VLOOKUP(5,[1]作成!$H$663:$K$717,3,FALSE))</f>
        <v>こんさいじる</v>
      </c>
      <c r="F56" s="151"/>
      <c r="G56" s="57" t="s">
        <v>43</v>
      </c>
      <c r="H56" s="45" t="s">
        <v>39</v>
      </c>
      <c r="I56" s="59"/>
      <c r="J56" s="57" t="s">
        <v>63</v>
      </c>
      <c r="K56" s="45" t="s">
        <v>28</v>
      </c>
      <c r="L56" s="58"/>
      <c r="M56" s="45" t="s">
        <v>54</v>
      </c>
      <c r="N56" s="45"/>
      <c r="O56" s="59"/>
      <c r="P56" s="55">
        <v>19.035179999999997</v>
      </c>
      <c r="Q56" s="60" t="s">
        <v>107</v>
      </c>
      <c r="R56" s="38" t="s">
        <v>108</v>
      </c>
      <c r="S56" s="30"/>
    </row>
    <row r="57" spans="1:19" ht="21" customHeight="1" x14ac:dyDescent="0.4">
      <c r="A57" s="138"/>
      <c r="B57" s="141"/>
      <c r="C57" s="144"/>
      <c r="D57" s="147"/>
      <c r="E57" s="61" t="str">
        <f>IF(ISERROR(VLOOKUP(6,[1]作成!$H$663:$K$717,3,FALSE))," ",VLOOKUP(6,[1]作成!$H$663:$K$717,3,FALSE))</f>
        <v xml:space="preserve"> </v>
      </c>
      <c r="F57" s="62" t="str">
        <f>IF(ISERROR(VLOOKUP(7,[1]作成!$H$663:$K$717,3,FALSE))," ",VLOOKUP(7,[1]作成!$H$663:$K$717,3,FALSE))</f>
        <v xml:space="preserve"> </v>
      </c>
      <c r="G57" s="63" t="s">
        <v>65</v>
      </c>
      <c r="H57" s="50" t="s">
        <v>44</v>
      </c>
      <c r="I57" s="67"/>
      <c r="J57" s="63" t="s">
        <v>79</v>
      </c>
      <c r="K57" s="50" t="s">
        <v>57</v>
      </c>
      <c r="L57" s="64"/>
      <c r="M57" s="50" t="s">
        <v>88</v>
      </c>
      <c r="N57" s="51"/>
      <c r="O57" s="67"/>
      <c r="P57" s="152" t="s">
        <v>164</v>
      </c>
      <c r="Q57" s="153"/>
      <c r="R57" s="38" t="s">
        <v>108</v>
      </c>
      <c r="S57" s="30"/>
    </row>
    <row r="58" spans="1:19" ht="21" customHeight="1" x14ac:dyDescent="0.4">
      <c r="A58" s="136">
        <f>IF([1]人数!$F25=0," ",[1]人数!$F25)</f>
        <v>23</v>
      </c>
      <c r="B58" s="141" t="s">
        <v>48</v>
      </c>
      <c r="C58" s="142" t="str">
        <f>IF(ISERROR(VLOOKUP(1,[1]作成!$H$718:$K$772,3,FALSE))," ",VLOOKUP(1,[1]作成!$H$718:$K$772,3,FALSE))</f>
        <v>ごはん</v>
      </c>
      <c r="D58" s="145" t="str">
        <f>IF(ISERROR(VLOOKUP(2,[1]作成!$H$718:$K$772,4,FALSE))," ",VLOOKUP(2,[1]作成!$H$718:$K$772,4,FALSE))</f>
        <v>牛乳</v>
      </c>
      <c r="E58" s="148" t="str">
        <f>IF(ISERROR(VLOOKUP(3,[1]作成!$H$718:$K$772,3,FALSE))," ",VLOOKUP(3,[1]作成!$H$718:$K$772,3,FALSE))</f>
        <v>マヨチキンのフレークやき</v>
      </c>
      <c r="F58" s="149"/>
      <c r="G58" s="57" t="s">
        <v>26</v>
      </c>
      <c r="H58" s="45" t="s">
        <v>33</v>
      </c>
      <c r="I58" s="58"/>
      <c r="J58" s="57" t="s">
        <v>45</v>
      </c>
      <c r="K58" s="45" t="s">
        <v>83</v>
      </c>
      <c r="L58" s="59"/>
      <c r="M58" s="45" t="s">
        <v>31</v>
      </c>
      <c r="N58" s="45" t="s">
        <v>68</v>
      </c>
      <c r="O58" s="59" t="s">
        <v>103</v>
      </c>
      <c r="P58" s="55">
        <v>744.48087599999997</v>
      </c>
      <c r="Q58" s="56" t="s">
        <v>123</v>
      </c>
      <c r="R58" s="38" t="s">
        <v>61</v>
      </c>
      <c r="S58" s="30"/>
    </row>
    <row r="59" spans="1:19" ht="21" customHeight="1" x14ac:dyDescent="0.4">
      <c r="A59" s="137"/>
      <c r="B59" s="141"/>
      <c r="C59" s="143"/>
      <c r="D59" s="146"/>
      <c r="E59" s="150" t="str">
        <f>IF(ISERROR(VLOOKUP(4,[1]作成!$H$718:$K$772,3,FALSE))," ",VLOOKUP(4,[1]作成!$H$718:$K$772,3,FALSE))</f>
        <v>ベーコンサラダ</v>
      </c>
      <c r="F59" s="151"/>
      <c r="G59" s="57" t="s">
        <v>65</v>
      </c>
      <c r="H59" s="45" t="s">
        <v>140</v>
      </c>
      <c r="I59" s="58"/>
      <c r="J59" s="57" t="s">
        <v>29</v>
      </c>
      <c r="K59" s="45" t="s">
        <v>119</v>
      </c>
      <c r="L59" s="59"/>
      <c r="M59" s="45" t="s">
        <v>58</v>
      </c>
      <c r="N59" s="45" t="s">
        <v>42</v>
      </c>
      <c r="O59" s="59" t="s">
        <v>106</v>
      </c>
      <c r="P59" s="55">
        <v>31.609843600000001</v>
      </c>
      <c r="Q59" s="60" t="s">
        <v>60</v>
      </c>
      <c r="R59" s="38" t="s">
        <v>61</v>
      </c>
      <c r="S59" s="30"/>
    </row>
    <row r="60" spans="1:19" ht="21" customHeight="1" x14ac:dyDescent="0.4">
      <c r="A60" s="137"/>
      <c r="B60" s="141"/>
      <c r="C60" s="143"/>
      <c r="D60" s="146"/>
      <c r="E60" s="150" t="str">
        <f>IF(ISERROR(VLOOKUP(5,[1]作成!$H$718:$K$772,3,FALSE))," ",VLOOKUP(5,[1]作成!$H$718:$K$772,3,FALSE))</f>
        <v>ポークビーンズ</v>
      </c>
      <c r="F60" s="151"/>
      <c r="G60" s="57" t="s">
        <v>97</v>
      </c>
      <c r="H60" s="45" t="s">
        <v>44</v>
      </c>
      <c r="I60" s="58"/>
      <c r="J60" s="57" t="s">
        <v>35</v>
      </c>
      <c r="K60" s="45"/>
      <c r="L60" s="59"/>
      <c r="M60" s="45" t="s">
        <v>141</v>
      </c>
      <c r="N60" s="45" t="s">
        <v>59</v>
      </c>
      <c r="O60" s="59"/>
      <c r="P60" s="55">
        <v>24.451924000000005</v>
      </c>
      <c r="Q60" s="60" t="s">
        <v>115</v>
      </c>
      <c r="R60" s="38" t="s">
        <v>89</v>
      </c>
      <c r="S60" s="30"/>
    </row>
    <row r="61" spans="1:19" ht="21" customHeight="1" x14ac:dyDescent="0.4">
      <c r="A61" s="138"/>
      <c r="B61" s="141"/>
      <c r="C61" s="144"/>
      <c r="D61" s="147"/>
      <c r="E61" s="61" t="str">
        <f>IF(ISERROR(VLOOKUP(6,[1]作成!$H$718:$K$772,3,FALSE))," ",VLOOKUP(6,[1]作成!$H$718:$K$772,3,FALSE))</f>
        <v xml:space="preserve"> </v>
      </c>
      <c r="F61" s="62" t="str">
        <f>IF(ISERROR(VLOOKUP(7,[1]作成!$H$718:$K$772,3,FALSE))," ",VLOOKUP(7,[1]作成!$H$718:$K$772,3,FALSE))</f>
        <v xml:space="preserve"> </v>
      </c>
      <c r="G61" s="57" t="s">
        <v>105</v>
      </c>
      <c r="H61" s="45"/>
      <c r="I61" s="58"/>
      <c r="J61" s="57" t="s">
        <v>28</v>
      </c>
      <c r="K61" s="45"/>
      <c r="L61" s="59"/>
      <c r="M61" s="45" t="s">
        <v>37</v>
      </c>
      <c r="N61" s="45" t="s">
        <v>142</v>
      </c>
      <c r="O61" s="59"/>
      <c r="P61" s="152"/>
      <c r="Q61" s="153"/>
      <c r="R61" s="38" t="s">
        <v>71</v>
      </c>
      <c r="S61" s="30"/>
    </row>
    <row r="62" spans="1:19" ht="21" customHeight="1" x14ac:dyDescent="0.4">
      <c r="A62" s="136">
        <f>IF([1]人数!$F26=0," ",[1]人数!$F26)</f>
        <v>24</v>
      </c>
      <c r="B62" s="141" t="s">
        <v>64</v>
      </c>
      <c r="C62" s="142" t="str">
        <f>IF(ISERROR(VLOOKUP(1,[1]作成!$H$773:$K$827,3,FALSE))," ",VLOOKUP(1,[1]作成!$H$773:$K$827,3,FALSE))</f>
        <v>むぎごはん</v>
      </c>
      <c r="D62" s="145" t="str">
        <f>IF(ISERROR(VLOOKUP(2,[1]作成!$H$773:$K$827,4,FALSE))," ",VLOOKUP(2,[1]作成!$H$773:$K$827,4,FALSE))</f>
        <v>牛乳</v>
      </c>
      <c r="E62" s="148" t="str">
        <f>IF(ISERROR(VLOOKUP(3,[1]作成!$H$773:$K$827,3,FALSE))," ",VLOOKUP(3,[1]作成!$H$773:$K$827,3,FALSE))</f>
        <v>カレーライス</v>
      </c>
      <c r="F62" s="149"/>
      <c r="G62" s="52" t="s">
        <v>26</v>
      </c>
      <c r="H62" s="42"/>
      <c r="I62" s="53"/>
      <c r="J62" s="52" t="s">
        <v>75</v>
      </c>
      <c r="K62" s="42" t="s">
        <v>119</v>
      </c>
      <c r="L62" s="54" t="s">
        <v>143</v>
      </c>
      <c r="M62" s="42" t="s">
        <v>144</v>
      </c>
      <c r="N62" s="42" t="s">
        <v>106</v>
      </c>
      <c r="O62" s="54"/>
      <c r="P62" s="55">
        <v>763.13240000000019</v>
      </c>
      <c r="Q62" s="56" t="s">
        <v>21</v>
      </c>
      <c r="R62" s="38" t="s">
        <v>2</v>
      </c>
      <c r="S62" s="30"/>
    </row>
    <row r="63" spans="1:19" ht="21" customHeight="1" x14ac:dyDescent="0.4">
      <c r="A63" s="137"/>
      <c r="B63" s="141"/>
      <c r="C63" s="143"/>
      <c r="D63" s="146"/>
      <c r="E63" s="150" t="str">
        <f>IF(ISERROR(VLOOKUP(4,[1]作成!$H$773:$K$827,3,FALSE))," ",VLOOKUP(4,[1]作成!$H$773:$K$827,3,FALSE))</f>
        <v>フルーツヨーグルト</v>
      </c>
      <c r="F63" s="151"/>
      <c r="G63" s="57" t="s">
        <v>33</v>
      </c>
      <c r="H63" s="45"/>
      <c r="I63" s="58"/>
      <c r="J63" s="57" t="s">
        <v>83</v>
      </c>
      <c r="K63" s="45" t="s">
        <v>145</v>
      </c>
      <c r="L63" s="59"/>
      <c r="M63" s="45" t="s">
        <v>68</v>
      </c>
      <c r="N63" s="45" t="s">
        <v>146</v>
      </c>
      <c r="O63" s="59"/>
      <c r="P63" s="55">
        <v>20.236319999999999</v>
      </c>
      <c r="Q63" s="60" t="s">
        <v>23</v>
      </c>
      <c r="R63" s="38" t="s">
        <v>2</v>
      </c>
      <c r="S63" s="30"/>
    </row>
    <row r="64" spans="1:19" ht="21" customHeight="1" x14ac:dyDescent="0.4">
      <c r="A64" s="137"/>
      <c r="B64" s="141"/>
      <c r="C64" s="143"/>
      <c r="D64" s="146"/>
      <c r="E64" s="150" t="str">
        <f>IF(ISERROR(VLOOKUP(5,[1]作成!$H$773:$K$827,3,FALSE))," ",VLOOKUP(5,[1]作成!$H$773:$K$827,3,FALSE))</f>
        <v xml:space="preserve"> </v>
      </c>
      <c r="F64" s="151"/>
      <c r="G64" s="57" t="s">
        <v>97</v>
      </c>
      <c r="H64" s="45"/>
      <c r="I64" s="58"/>
      <c r="J64" s="57" t="s">
        <v>35</v>
      </c>
      <c r="K64" s="45" t="s">
        <v>147</v>
      </c>
      <c r="L64" s="59"/>
      <c r="M64" s="45" t="s">
        <v>59</v>
      </c>
      <c r="N64" s="45" t="s">
        <v>148</v>
      </c>
      <c r="O64" s="59"/>
      <c r="P64" s="55">
        <v>19.856929999999998</v>
      </c>
      <c r="Q64" s="60" t="s">
        <v>23</v>
      </c>
      <c r="R64" s="38" t="s">
        <v>2</v>
      </c>
      <c r="S64" s="30"/>
    </row>
    <row r="65" spans="1:19" ht="21" customHeight="1" x14ac:dyDescent="0.4">
      <c r="A65" s="138"/>
      <c r="B65" s="141"/>
      <c r="C65" s="144"/>
      <c r="D65" s="147"/>
      <c r="E65" s="61" t="str">
        <f>IF(ISERROR(VLOOKUP(6,[1]作成!$H$773:$K$827,3,FALSE))," ",VLOOKUP(6,[1]作成!$H$773:$K$827,3,FALSE))</f>
        <v xml:space="preserve"> </v>
      </c>
      <c r="F65" s="62" t="str">
        <f>IF(ISERROR(VLOOKUP(7,[1]作成!$H$773:$K$827,3,FALSE))," ",VLOOKUP(7,[1]作成!$H$773:$K$827,3,FALSE))</f>
        <v xml:space="preserve"> </v>
      </c>
      <c r="G65" s="63" t="s">
        <v>77</v>
      </c>
      <c r="H65" s="50"/>
      <c r="I65" s="64"/>
      <c r="J65" s="63" t="s">
        <v>28</v>
      </c>
      <c r="K65" s="50" t="s">
        <v>149</v>
      </c>
      <c r="L65" s="64"/>
      <c r="M65" s="50" t="s">
        <v>103</v>
      </c>
      <c r="N65" s="50"/>
      <c r="O65" s="67"/>
      <c r="P65" s="152"/>
      <c r="Q65" s="153"/>
      <c r="R65" s="38" t="s">
        <v>2</v>
      </c>
      <c r="S65" s="30"/>
    </row>
    <row r="66" spans="1:19" ht="21" customHeight="1" x14ac:dyDescent="0.4">
      <c r="A66" s="136">
        <f>IF([1]人数!$F27=0," ",[1]人数!$F27)</f>
        <v>27</v>
      </c>
      <c r="B66" s="162" t="s">
        <v>20</v>
      </c>
      <c r="C66" s="142" t="str">
        <f>IF(ISERROR(VLOOKUP(1,[1]作成!$H$828:$K$882,3,FALSE))," ",VLOOKUP(1,[1]作成!$H$828:$K$882,3,FALSE))</f>
        <v>たけのこごはん</v>
      </c>
      <c r="D66" s="145" t="str">
        <f>IF(ISERROR(VLOOKUP(2,[1]作成!$H$828:$K$882,4,FALSE))," ",VLOOKUP(2,[1]作成!$H$828:$K$882,4,FALSE))</f>
        <v>牛乳</v>
      </c>
      <c r="E66" s="148" t="str">
        <f>IF(ISERROR(VLOOKUP(3,[1]作成!$H$828:$K$882,3,FALSE))," ",VLOOKUP(3,[1]作成!$H$828:$K$882,3,FALSE))</f>
        <v>ぶたにくとやさいのあげからめ</v>
      </c>
      <c r="F66" s="160"/>
      <c r="G66" s="52" t="s">
        <v>34</v>
      </c>
      <c r="H66" s="42" t="s">
        <v>150</v>
      </c>
      <c r="I66" s="54"/>
      <c r="J66" s="52" t="s">
        <v>74</v>
      </c>
      <c r="K66" s="42" t="s">
        <v>79</v>
      </c>
      <c r="L66" s="54" t="s">
        <v>57</v>
      </c>
      <c r="M66" s="42" t="s">
        <v>151</v>
      </c>
      <c r="N66" s="42" t="s">
        <v>88</v>
      </c>
      <c r="O66" s="54"/>
      <c r="P66" s="55">
        <v>662.42200000000003</v>
      </c>
      <c r="Q66" s="56" t="s">
        <v>21</v>
      </c>
      <c r="R66" s="38" t="s">
        <v>2</v>
      </c>
      <c r="S66" s="30"/>
    </row>
    <row r="67" spans="1:19" ht="21" customHeight="1" x14ac:dyDescent="0.4">
      <c r="A67" s="137"/>
      <c r="B67" s="163"/>
      <c r="C67" s="143"/>
      <c r="D67" s="146"/>
      <c r="E67" s="150" t="str">
        <f>IF(ISERROR(VLOOKUP(4,[1]作成!$H$828:$K$882,3,FALSE))," ",VLOOKUP(4,[1]作成!$H$828:$K$882,3,FALSE))</f>
        <v>けんちんじる</v>
      </c>
      <c r="F67" s="161"/>
      <c r="G67" s="57" t="s">
        <v>26</v>
      </c>
      <c r="H67" s="45"/>
      <c r="I67" s="59"/>
      <c r="J67" s="57" t="s">
        <v>35</v>
      </c>
      <c r="K67" s="45" t="s">
        <v>28</v>
      </c>
      <c r="L67" s="59"/>
      <c r="M67" s="45" t="s">
        <v>42</v>
      </c>
      <c r="N67" s="45" t="s">
        <v>68</v>
      </c>
      <c r="O67" s="59"/>
      <c r="P67" s="55">
        <v>26.191844999999994</v>
      </c>
      <c r="Q67" s="60" t="s">
        <v>23</v>
      </c>
      <c r="R67" s="38" t="s">
        <v>2</v>
      </c>
      <c r="S67" s="30"/>
    </row>
    <row r="68" spans="1:19" ht="21" customHeight="1" x14ac:dyDescent="0.4">
      <c r="A68" s="137"/>
      <c r="B68" s="163"/>
      <c r="C68" s="143"/>
      <c r="D68" s="146"/>
      <c r="E68" s="150" t="str">
        <f>IF(ISERROR(VLOOKUP(5,[1]作成!$H$828:$K$882,3,FALSE))," ",VLOOKUP(5,[1]作成!$H$828:$K$882,3,FALSE))</f>
        <v>セノビーゼリー</v>
      </c>
      <c r="F68" s="161"/>
      <c r="G68" s="57" t="s">
        <v>33</v>
      </c>
      <c r="H68" s="45"/>
      <c r="I68" s="59"/>
      <c r="J68" s="57" t="s">
        <v>70</v>
      </c>
      <c r="K68" s="45" t="s">
        <v>52</v>
      </c>
      <c r="L68" s="59"/>
      <c r="M68" s="45" t="s">
        <v>53</v>
      </c>
      <c r="N68" s="45"/>
      <c r="O68" s="59"/>
      <c r="P68" s="55">
        <v>18.207744999999996</v>
      </c>
      <c r="Q68" s="60" t="s">
        <v>23</v>
      </c>
      <c r="R68" s="38" t="s">
        <v>2</v>
      </c>
      <c r="S68" s="30"/>
    </row>
    <row r="69" spans="1:19" ht="21" customHeight="1" x14ac:dyDescent="0.4">
      <c r="A69" s="138"/>
      <c r="B69" s="164"/>
      <c r="C69" s="144"/>
      <c r="D69" s="147"/>
      <c r="E69" s="49" t="str">
        <f>IF(ISERROR(VLOOKUP(6,[1]作成!$H$828:$K$882,3,FALSE))," ",VLOOKUP(6,[1]作成!$H$828:$K$882,3,FALSE))</f>
        <v xml:space="preserve"> </v>
      </c>
      <c r="F69" s="49" t="str">
        <f>IF(ISERROR(VLOOKUP(7,[1]作成!$H$828:$K$882,3,FALSE))," ",VLOOKUP(7,[1]作成!$H$828:$K$882,3,FALSE))</f>
        <v xml:space="preserve"> </v>
      </c>
      <c r="G69" s="63" t="s">
        <v>65</v>
      </c>
      <c r="H69" s="50"/>
      <c r="I69" s="67"/>
      <c r="J69" s="63" t="s">
        <v>66</v>
      </c>
      <c r="K69" s="50" t="s">
        <v>41</v>
      </c>
      <c r="L69" s="67"/>
      <c r="M69" s="50" t="s">
        <v>59</v>
      </c>
      <c r="N69" s="50"/>
      <c r="O69" s="67"/>
      <c r="P69" s="152" t="s">
        <v>164</v>
      </c>
      <c r="Q69" s="153"/>
      <c r="R69" s="38" t="s">
        <v>2</v>
      </c>
      <c r="S69" s="30"/>
    </row>
    <row r="70" spans="1:19" ht="21" customHeight="1" x14ac:dyDescent="0.4">
      <c r="A70" s="136">
        <f>IF([1]人数!$F28=0," ",[1]人数!$F28)</f>
        <v>28</v>
      </c>
      <c r="B70" s="141" t="s">
        <v>24</v>
      </c>
      <c r="C70" s="142" t="str">
        <f>IF(ISERROR(VLOOKUP(1,[1]作成!$H$883:$K$937,3,FALSE))," ",VLOOKUP(1,[1]作成!$H$883:$K$937,3,FALSE))</f>
        <v>しょくパン</v>
      </c>
      <c r="D70" s="145" t="str">
        <f>IF(ISERROR(VLOOKUP(2,[1]作成!$H$883:$K$937,4,FALSE))," ",VLOOKUP(2,[1]作成!$H$883:$K$937,4,FALSE))</f>
        <v>牛乳</v>
      </c>
      <c r="E70" s="148" t="str">
        <f>IF(ISERROR(VLOOKUP(3,[1]作成!$H$883:$K$937,3,FALSE))," ",VLOOKUP(3,[1]作成!$H$883:$K$937,3,FALSE))</f>
        <v>キッシュ</v>
      </c>
      <c r="F70" s="149"/>
      <c r="G70" s="57" t="s">
        <v>26</v>
      </c>
      <c r="H70" s="45" t="s">
        <v>131</v>
      </c>
      <c r="I70" s="59"/>
      <c r="J70" s="57" t="s">
        <v>83</v>
      </c>
      <c r="K70" s="45" t="s">
        <v>40</v>
      </c>
      <c r="L70" s="59" t="s">
        <v>41</v>
      </c>
      <c r="M70" s="52" t="s">
        <v>121</v>
      </c>
      <c r="N70" s="42" t="s">
        <v>42</v>
      </c>
      <c r="O70" s="54"/>
      <c r="P70" s="55">
        <v>600.88296000000003</v>
      </c>
      <c r="Q70" s="56" t="s">
        <v>21</v>
      </c>
      <c r="R70" s="38" t="s">
        <v>2</v>
      </c>
      <c r="S70" s="30"/>
    </row>
    <row r="71" spans="1:19" ht="21" customHeight="1" x14ac:dyDescent="0.4">
      <c r="A71" s="137"/>
      <c r="B71" s="141"/>
      <c r="C71" s="143"/>
      <c r="D71" s="146"/>
      <c r="E71" s="150" t="str">
        <f>IF(ISERROR(VLOOKUP(4,[1]作成!$H$883:$K$937,3,FALSE))," ",VLOOKUP(4,[1]作成!$H$883:$K$937,3,FALSE))</f>
        <v>ブロッコリーのサラダ</v>
      </c>
      <c r="F71" s="151"/>
      <c r="G71" s="57" t="s">
        <v>172</v>
      </c>
      <c r="H71" s="45" t="s">
        <v>65</v>
      </c>
      <c r="I71" s="58"/>
      <c r="J71" s="57" t="s">
        <v>28</v>
      </c>
      <c r="K71" s="45" t="s">
        <v>45</v>
      </c>
      <c r="L71" s="59" t="s">
        <v>127</v>
      </c>
      <c r="M71" s="57" t="s">
        <v>152</v>
      </c>
      <c r="N71" s="45" t="s">
        <v>153</v>
      </c>
      <c r="O71" s="59"/>
      <c r="P71" s="55">
        <v>23.980426000000001</v>
      </c>
      <c r="Q71" s="60" t="s">
        <v>23</v>
      </c>
      <c r="R71" s="38" t="s">
        <v>2</v>
      </c>
      <c r="S71" s="30"/>
    </row>
    <row r="72" spans="1:19" ht="21" customHeight="1" x14ac:dyDescent="0.4">
      <c r="A72" s="137"/>
      <c r="B72" s="141"/>
      <c r="C72" s="143"/>
      <c r="D72" s="146"/>
      <c r="E72" s="150" t="str">
        <f>IF(ISERROR(VLOOKUP(5,[1]作成!$H$883:$K$937,3,FALSE))," ",VLOOKUP(5,[1]作成!$H$883:$K$937,3,FALSE))</f>
        <v>やさいスープ</v>
      </c>
      <c r="F72" s="151"/>
      <c r="G72" s="57" t="s">
        <v>43</v>
      </c>
      <c r="H72" s="45"/>
      <c r="I72" s="58"/>
      <c r="J72" s="57" t="s">
        <v>120</v>
      </c>
      <c r="K72" s="45" t="s">
        <v>98</v>
      </c>
      <c r="L72" s="59" t="s">
        <v>30</v>
      </c>
      <c r="M72" s="57" t="s">
        <v>68</v>
      </c>
      <c r="N72" s="45"/>
      <c r="O72" s="59"/>
      <c r="P72" s="55">
        <v>24.534535000000009</v>
      </c>
      <c r="Q72" s="60" t="s">
        <v>23</v>
      </c>
      <c r="R72" s="38" t="s">
        <v>2</v>
      </c>
      <c r="S72" s="30"/>
    </row>
    <row r="73" spans="1:19" ht="21" customHeight="1" x14ac:dyDescent="0.4">
      <c r="A73" s="138"/>
      <c r="B73" s="141"/>
      <c r="C73" s="144"/>
      <c r="D73" s="147"/>
      <c r="E73" s="61" t="str">
        <f>IF(ISERROR(VLOOKUP(6,[1]作成!$H$883:$K$937,3,FALSE))," ",VLOOKUP(6,[1]作成!$H$883:$K$937,3,FALSE))</f>
        <v>チョコクリーム</v>
      </c>
      <c r="F73" s="62" t="str">
        <f>IF(ISERROR(VLOOKUP(7,[1]作成!$H$883:$K$937,3,FALSE))," ",VLOOKUP(7,[1]作成!$H$883:$K$937,3,FALSE))</f>
        <v xml:space="preserve"> </v>
      </c>
      <c r="G73" s="63" t="s">
        <v>97</v>
      </c>
      <c r="H73" s="50"/>
      <c r="I73" s="64"/>
      <c r="J73" s="63" t="s">
        <v>154</v>
      </c>
      <c r="K73" s="50" t="s">
        <v>35</v>
      </c>
      <c r="L73" s="64"/>
      <c r="M73" s="63" t="s">
        <v>126</v>
      </c>
      <c r="N73" s="51"/>
      <c r="O73" s="67"/>
      <c r="P73" s="152"/>
      <c r="Q73" s="153"/>
      <c r="R73" s="38" t="s">
        <v>2</v>
      </c>
      <c r="S73" s="30"/>
    </row>
    <row r="74" spans="1:19" ht="15" customHeight="1" x14ac:dyDescent="0.4">
      <c r="A74" s="136">
        <f>IF([1]人数!$F29=0," ",[1]人数!$F29)</f>
        <v>29</v>
      </c>
      <c r="B74" s="141" t="s">
        <v>25</v>
      </c>
      <c r="C74" s="154" t="str">
        <f>IF(ISERROR(VLOOKUP(1,[1]作成!$H$938:$K$992,3,FALSE))," ",VLOOKUP(1,[1]作成!$H$938:$K$992,3,FALSE))</f>
        <v xml:space="preserve"> </v>
      </c>
      <c r="D74" s="157" t="str">
        <f>IF(ISERROR(VLOOKUP(2,[1]作成!$H$938:$K$992,4,FALSE))," ",VLOOKUP(2,[1]作成!$H$938:$K$992,4,FALSE))</f>
        <v xml:space="preserve"> </v>
      </c>
      <c r="E74" s="160" t="str">
        <f>IF(ISERROR(VLOOKUP(3,[1]作成!$H$938:$K$992,3,FALSE))," ",VLOOKUP(3,[1]作成!$H$938:$K$992,3,FALSE))</f>
        <v xml:space="preserve"> </v>
      </c>
      <c r="F74" s="160"/>
      <c r="G74" s="42"/>
      <c r="H74" s="42"/>
      <c r="I74" s="42"/>
      <c r="J74" s="42"/>
      <c r="K74" s="42"/>
      <c r="L74" s="42"/>
      <c r="M74" s="42"/>
      <c r="N74" s="42"/>
      <c r="O74" s="42"/>
      <c r="P74" s="43" t="s">
        <v>164</v>
      </c>
      <c r="Q74" s="44"/>
      <c r="R74" s="38" t="s">
        <v>108</v>
      </c>
      <c r="S74" s="30"/>
    </row>
    <row r="75" spans="1:19" ht="15" customHeight="1" x14ac:dyDescent="0.4">
      <c r="A75" s="137"/>
      <c r="B75" s="141"/>
      <c r="C75" s="155"/>
      <c r="D75" s="158"/>
      <c r="E75" s="161" t="str">
        <f>IF(ISERROR(VLOOKUP(4,[1]作成!$H$938:$K$992,3,FALSE))," ",VLOOKUP(4,[1]作成!$H$938:$K$992,3,FALSE))</f>
        <v xml:space="preserve"> </v>
      </c>
      <c r="F75" s="161"/>
      <c r="G75" s="45"/>
      <c r="H75" s="45"/>
      <c r="I75" s="45"/>
      <c r="J75" s="45"/>
      <c r="K75" s="45"/>
      <c r="L75" s="45"/>
      <c r="M75" s="45"/>
      <c r="N75" s="45"/>
      <c r="O75" s="45"/>
      <c r="P75" s="47" t="s">
        <v>164</v>
      </c>
      <c r="Q75" s="48"/>
      <c r="R75" s="38" t="s">
        <v>2</v>
      </c>
      <c r="S75" s="30"/>
    </row>
    <row r="76" spans="1:19" ht="15" customHeight="1" x14ac:dyDescent="0.4">
      <c r="A76" s="137"/>
      <c r="B76" s="141"/>
      <c r="C76" s="155"/>
      <c r="D76" s="158"/>
      <c r="E76" s="161" t="str">
        <f>IF(ISERROR(VLOOKUP(5,[1]作成!$H$938:$K$992,3,FALSE))," ",VLOOKUP(5,[1]作成!$H$938:$K$992,3,FALSE))</f>
        <v xml:space="preserve"> </v>
      </c>
      <c r="F76" s="161"/>
      <c r="G76" s="45"/>
      <c r="H76" s="45"/>
      <c r="I76" s="45"/>
      <c r="J76" s="45"/>
      <c r="K76" s="45"/>
      <c r="L76" s="45"/>
      <c r="M76" s="45"/>
      <c r="N76" s="45"/>
      <c r="O76" s="45"/>
      <c r="P76" s="47" t="s">
        <v>164</v>
      </c>
      <c r="Q76" s="48"/>
      <c r="R76" s="38" t="s">
        <v>2</v>
      </c>
      <c r="S76" s="30"/>
    </row>
    <row r="77" spans="1:19" ht="15" customHeight="1" x14ac:dyDescent="0.4">
      <c r="A77" s="138"/>
      <c r="B77" s="141"/>
      <c r="C77" s="156"/>
      <c r="D77" s="159"/>
      <c r="E77" s="49" t="str">
        <f>IF(ISERROR(VLOOKUP(6,[1]作成!$H$938:$K$992,3,FALSE))," ",VLOOKUP(6,[1]作成!$H$938:$K$992,3,FALSE))</f>
        <v xml:space="preserve"> </v>
      </c>
      <c r="F77" s="49" t="str">
        <f>IF(ISERROR(VLOOKUP(7,[1]作成!$H$938:$K$992,3,FALSE))," ",VLOOKUP(7,[1]作成!$H$938:$K$992,3,FALSE))</f>
        <v xml:space="preserve"> </v>
      </c>
      <c r="G77" s="50"/>
      <c r="H77" s="50"/>
      <c r="I77" s="50"/>
      <c r="J77" s="50"/>
      <c r="K77" s="50"/>
      <c r="L77" s="50"/>
      <c r="M77" s="50"/>
      <c r="N77" s="50"/>
      <c r="O77" s="50"/>
      <c r="P77" s="139"/>
      <c r="Q77" s="140"/>
      <c r="R77" s="38" t="s">
        <v>2</v>
      </c>
      <c r="S77" s="30"/>
    </row>
    <row r="78" spans="1:19" ht="21" customHeight="1" x14ac:dyDescent="0.4">
      <c r="A78" s="136">
        <f>IF([1]人数!$F30=0," ",[1]人数!$F30)</f>
        <v>30</v>
      </c>
      <c r="B78" s="141" t="s">
        <v>48</v>
      </c>
      <c r="C78" s="142" t="str">
        <f>IF(ISERROR(VLOOKUP(1,[1]作成!$H$993:$K$1047,3,FALSE))," ",VLOOKUP(1,[1]作成!$H$993:$K$1047,3,FALSE))</f>
        <v>ごはん</v>
      </c>
      <c r="D78" s="145" t="str">
        <f>IF(ISERROR(VLOOKUP(2,[1]作成!$H$993:$K$1047,4,FALSE))," ",VLOOKUP(2,[1]作成!$H$993:$K$1047,4,FALSE))</f>
        <v>牛乳</v>
      </c>
      <c r="E78" s="148" t="str">
        <f>IF(ISERROR(VLOOKUP(3,[1]作成!$H$993:$K$1047,3,FALSE))," ",VLOOKUP(3,[1]作成!$H$993:$K$1047,3,FALSE))</f>
        <v>ピリからチキン</v>
      </c>
      <c r="F78" s="149"/>
      <c r="G78" s="52" t="s">
        <v>26</v>
      </c>
      <c r="H78" s="42" t="s">
        <v>155</v>
      </c>
      <c r="I78" s="54"/>
      <c r="J78" s="52" t="s">
        <v>75</v>
      </c>
      <c r="K78" s="42" t="s">
        <v>87</v>
      </c>
      <c r="L78" s="54"/>
      <c r="M78" s="52" t="s">
        <v>31</v>
      </c>
      <c r="N78" s="42" t="s">
        <v>84</v>
      </c>
      <c r="O78" s="54"/>
      <c r="P78" s="55">
        <v>694.59539999999993</v>
      </c>
      <c r="Q78" s="56" t="s">
        <v>21</v>
      </c>
      <c r="R78" s="38" t="s">
        <v>2</v>
      </c>
      <c r="S78" s="30"/>
    </row>
    <row r="79" spans="1:19" ht="21" customHeight="1" x14ac:dyDescent="0.4">
      <c r="A79" s="137"/>
      <c r="B79" s="141"/>
      <c r="C79" s="143"/>
      <c r="D79" s="146"/>
      <c r="E79" s="150" t="str">
        <f>IF(ISERROR(VLOOKUP(4,[1]作成!$H$993:$K$1047,3,FALSE))," ",VLOOKUP(4,[1]作成!$H$993:$K$1047,3,FALSE))</f>
        <v>バンサンスー</v>
      </c>
      <c r="F79" s="151"/>
      <c r="G79" s="57" t="s">
        <v>65</v>
      </c>
      <c r="H79" s="45"/>
      <c r="I79" s="59"/>
      <c r="J79" s="57" t="s">
        <v>83</v>
      </c>
      <c r="K79" s="45" t="s">
        <v>57</v>
      </c>
      <c r="L79" s="59"/>
      <c r="M79" s="57" t="s">
        <v>53</v>
      </c>
      <c r="N79" s="45" t="s">
        <v>156</v>
      </c>
      <c r="O79" s="59"/>
      <c r="P79" s="55">
        <v>24.410690000000006</v>
      </c>
      <c r="Q79" s="60" t="s">
        <v>23</v>
      </c>
      <c r="R79" s="38" t="s">
        <v>2</v>
      </c>
      <c r="S79" s="30"/>
    </row>
    <row r="80" spans="1:19" ht="21" customHeight="1" x14ac:dyDescent="0.4">
      <c r="A80" s="137"/>
      <c r="B80" s="141"/>
      <c r="C80" s="143"/>
      <c r="D80" s="146"/>
      <c r="E80" s="150" t="str">
        <f>IF(ISERROR(VLOOKUP(5,[1]作成!$H$993:$K$1047,3,FALSE))," ",VLOOKUP(5,[1]作成!$H$993:$K$1047,3,FALSE))</f>
        <v>ワンタンスープ</v>
      </c>
      <c r="F80" s="151"/>
      <c r="G80" s="57" t="s">
        <v>171</v>
      </c>
      <c r="H80" s="45"/>
      <c r="I80" s="59"/>
      <c r="J80" s="57" t="s">
        <v>29</v>
      </c>
      <c r="K80" s="45" t="s">
        <v>30</v>
      </c>
      <c r="L80" s="59"/>
      <c r="M80" s="57" t="s">
        <v>88</v>
      </c>
      <c r="N80" s="45"/>
      <c r="O80" s="59"/>
      <c r="P80" s="55">
        <v>21.033080000000005</v>
      </c>
      <c r="Q80" s="60" t="s">
        <v>23</v>
      </c>
      <c r="R80" s="38" t="s">
        <v>2</v>
      </c>
      <c r="S80" s="30"/>
    </row>
    <row r="81" spans="1:19" ht="21" customHeight="1" x14ac:dyDescent="0.4">
      <c r="A81" s="138"/>
      <c r="B81" s="141"/>
      <c r="C81" s="144"/>
      <c r="D81" s="147"/>
      <c r="E81" s="61" t="str">
        <f>IF(ISERROR(VLOOKUP(6,[1]作成!$H$993:$K$1047,3,FALSE))," ",VLOOKUP(6,[1]作成!$H$993:$K$1047,3,FALSE))</f>
        <v xml:space="preserve"> </v>
      </c>
      <c r="F81" s="62" t="str">
        <f>IF(ISERROR(VLOOKUP(7,[1]作成!$H$993:$K$1047,3,FALSE))," ",VLOOKUP(7,[1]作成!$H$993:$K$1047,3,FALSE))</f>
        <v xml:space="preserve"> </v>
      </c>
      <c r="G81" s="63" t="s">
        <v>33</v>
      </c>
      <c r="H81" s="50"/>
      <c r="I81" s="67"/>
      <c r="J81" s="63" t="s">
        <v>35</v>
      </c>
      <c r="K81" s="50" t="s">
        <v>46</v>
      </c>
      <c r="L81" s="67"/>
      <c r="M81" s="63" t="s">
        <v>42</v>
      </c>
      <c r="N81" s="50"/>
      <c r="O81" s="67"/>
      <c r="P81" s="152"/>
      <c r="Q81" s="153"/>
      <c r="R81" s="38" t="s">
        <v>2</v>
      </c>
      <c r="S81" s="30"/>
    </row>
    <row r="82" spans="1:19" ht="17.25" hidden="1" customHeight="1" x14ac:dyDescent="0.4">
      <c r="A82" s="116" t="str">
        <f>IF([1]人数!$F31=0," ",[1]人数!$F31)</f>
        <v xml:space="preserve"> </v>
      </c>
      <c r="B82" s="165" t="s">
        <v>64</v>
      </c>
      <c r="C82" s="122" t="str">
        <f>IF(ISERROR(VLOOKUP(1,[1]作成!$H$1048:$K$1102,3,FALSE))," ",VLOOKUP(1,[1]作成!$H$1048:$K$1102,3,FALSE))</f>
        <v xml:space="preserve"> </v>
      </c>
      <c r="D82" s="125" t="str">
        <f>IF(ISERROR(VLOOKUP(2,[1]作成!$H$1048:$K$1102,4,FALSE))," ",VLOOKUP(2,[1]作成!$H$1048:$K$1102,4,FALSE))</f>
        <v xml:space="preserve"> </v>
      </c>
      <c r="E82" s="128" t="str">
        <f>IF(ISERROR(VLOOKUP(3,[1]作成!$H$1048:$K$1102,3,FALSE))," ",VLOOKUP(3,[1]作成!$H$1048:$K$1102,3,FALSE))</f>
        <v xml:space="preserve"> </v>
      </c>
      <c r="F82" s="129"/>
      <c r="G82" s="3"/>
      <c r="H82" s="4"/>
      <c r="I82" s="5"/>
      <c r="J82" s="3"/>
      <c r="K82" s="4"/>
      <c r="L82" s="5"/>
      <c r="M82" s="3"/>
      <c r="N82" s="4"/>
      <c r="O82" s="5"/>
      <c r="P82" s="6" t="str">
        <f>IF([1]計算!U25=0," ",[1]計算!U25)</f>
        <v xml:space="preserve"> </v>
      </c>
      <c r="Q82" s="7" t="s">
        <v>112</v>
      </c>
    </row>
    <row r="83" spans="1:19" ht="17.25" hidden="1" customHeight="1" x14ac:dyDescent="0.4">
      <c r="A83" s="117"/>
      <c r="B83" s="165"/>
      <c r="C83" s="123"/>
      <c r="D83" s="126"/>
      <c r="E83" s="132" t="str">
        <f>IF(ISERROR(VLOOKUP(4,[1]作成!$H$1048:$K$1102,3,FALSE))," ",VLOOKUP(4,[1]作成!$H$1048:$K$1102,3,FALSE))</f>
        <v xml:space="preserve"> </v>
      </c>
      <c r="F83" s="133"/>
      <c r="G83" s="8"/>
      <c r="H83" s="9"/>
      <c r="I83" s="10"/>
      <c r="J83" s="8"/>
      <c r="K83" s="9"/>
      <c r="L83" s="10"/>
      <c r="M83" s="8"/>
      <c r="N83" s="9"/>
      <c r="O83" s="10"/>
      <c r="P83" s="6" t="str">
        <f>IF([1]計算!X25=0," ",[1]計算!X25)</f>
        <v xml:space="preserve"> </v>
      </c>
      <c r="Q83" s="11" t="s">
        <v>115</v>
      </c>
    </row>
    <row r="84" spans="1:19" ht="17.25" hidden="1" customHeight="1" x14ac:dyDescent="0.4">
      <c r="A84" s="117"/>
      <c r="B84" s="165"/>
      <c r="C84" s="123"/>
      <c r="D84" s="126"/>
      <c r="E84" s="132" t="str">
        <f>IF(ISERROR(VLOOKUP(5,[1]作成!$H$1048:$K$1102,3,FALSE))," ",VLOOKUP(5,[1]作成!$H$1048:$K$1102,3,FALSE))</f>
        <v xml:space="preserve"> </v>
      </c>
      <c r="F84" s="133"/>
      <c r="G84" s="8"/>
      <c r="H84" s="9"/>
      <c r="I84" s="10"/>
      <c r="J84" s="8"/>
      <c r="K84" s="9"/>
      <c r="L84" s="10"/>
      <c r="M84" s="8"/>
      <c r="N84" s="9"/>
      <c r="O84" s="10"/>
      <c r="P84" s="6" t="str">
        <f>IF([1]計算!Z25=0," ",[1]計算!Z25)</f>
        <v xml:space="preserve"> </v>
      </c>
      <c r="Q84" s="11" t="s">
        <v>23</v>
      </c>
    </row>
    <row r="85" spans="1:19" ht="17.25" hidden="1" customHeight="1" x14ac:dyDescent="0.4">
      <c r="A85" s="118"/>
      <c r="B85" s="165"/>
      <c r="C85" s="124"/>
      <c r="D85" s="127"/>
      <c r="E85" s="16" t="str">
        <f>IF(ISERROR(VLOOKUP(6,[1]作成!$H$1048:$K$1102,3,FALSE))," ",VLOOKUP(6,[1]作成!$H$1048:$K$1102,3,FALSE))</f>
        <v xml:space="preserve"> </v>
      </c>
      <c r="F85" s="17" t="str">
        <f>IF(ISERROR(VLOOKUP(7,[1]作成!$H$1048:$K$1102,3,FALSE))," ",VLOOKUP(7,[1]作成!$H$1048:$K$1102,3,FALSE))</f>
        <v xml:space="preserve"> </v>
      </c>
      <c r="G85" s="18"/>
      <c r="H85" s="19"/>
      <c r="I85" s="21"/>
      <c r="J85" s="18"/>
      <c r="K85" s="19"/>
      <c r="L85" s="21"/>
      <c r="M85" s="18"/>
      <c r="N85" s="19"/>
      <c r="O85" s="21"/>
      <c r="P85" s="134" t="str">
        <f>IF([1]人数!I31=0," ",[1]人数!I31)</f>
        <v xml:space="preserve"> </v>
      </c>
      <c r="Q85" s="135"/>
    </row>
    <row r="86" spans="1:19" ht="17.25" hidden="1" customHeight="1" x14ac:dyDescent="0.4">
      <c r="A86" s="116" t="str">
        <f>IF([1]人数!$F32=0," ",[1]人数!$F32)</f>
        <v xml:space="preserve"> </v>
      </c>
      <c r="B86" s="119" t="s">
        <v>20</v>
      </c>
      <c r="C86" s="122" t="str">
        <f>IF(ISERROR(VLOOKUP(1,[1]作成!$H$1103:$K$1157,3,FALSE))," ",VLOOKUP(1,[1]作成!$H$1103:$K$1157,3,FALSE))</f>
        <v xml:space="preserve"> </v>
      </c>
      <c r="D86" s="125" t="str">
        <f>IF(ISERROR(VLOOKUP(2,[1]作成!$H$1103:$K$1157,4,FALSE))," ",VLOOKUP(2,[1]作成!$H$1103:$K$1157,4,FALSE))</f>
        <v xml:space="preserve"> </v>
      </c>
      <c r="E86" s="128" t="str">
        <f>IF(ISERROR(VLOOKUP(3,[1]作成!$H$1103:$K$1157,3,FALSE))," ",VLOOKUP(3,[1]作成!$H$1103:$K$1157,3,FALSE))</f>
        <v xml:space="preserve"> </v>
      </c>
      <c r="F86" s="129"/>
      <c r="G86" s="3"/>
      <c r="H86" s="4"/>
      <c r="I86" s="5"/>
      <c r="J86" s="3"/>
      <c r="K86" s="4"/>
      <c r="L86" s="5"/>
      <c r="M86" s="3"/>
      <c r="N86" s="4"/>
      <c r="O86" s="5"/>
      <c r="P86" s="6" t="str">
        <f>IF([1]計算!U26=0," ",[1]計算!U26)</f>
        <v xml:space="preserve"> </v>
      </c>
      <c r="Q86" s="7" t="s">
        <v>21</v>
      </c>
    </row>
    <row r="87" spans="1:19" ht="17.25" hidden="1" customHeight="1" x14ac:dyDescent="0.4">
      <c r="A87" s="117"/>
      <c r="B87" s="120"/>
      <c r="C87" s="123"/>
      <c r="D87" s="126"/>
      <c r="E87" s="132" t="str">
        <f>IF(ISERROR(VLOOKUP(4,[1]作成!$H$1103:$K$1157,3,FALSE))," ",VLOOKUP(4,[1]作成!$H$1103:$K$1157,3,FALSE))</f>
        <v xml:space="preserve"> </v>
      </c>
      <c r="F87" s="133"/>
      <c r="G87" s="8"/>
      <c r="H87" s="9"/>
      <c r="I87" s="10"/>
      <c r="J87" s="8"/>
      <c r="K87" s="9"/>
      <c r="L87" s="10"/>
      <c r="M87" s="8"/>
      <c r="N87" s="9"/>
      <c r="O87" s="10"/>
      <c r="P87" s="6" t="str">
        <f>IF([1]計算!X26=0," ",[1]計算!X26)</f>
        <v xml:space="preserve"> </v>
      </c>
      <c r="Q87" s="11" t="s">
        <v>23</v>
      </c>
    </row>
    <row r="88" spans="1:19" ht="17.25" hidden="1" customHeight="1" x14ac:dyDescent="0.4">
      <c r="A88" s="117"/>
      <c r="B88" s="120"/>
      <c r="C88" s="123"/>
      <c r="D88" s="126"/>
      <c r="E88" s="132" t="str">
        <f>IF(ISERROR(VLOOKUP(5,[1]作成!$H$1103:$K$1157,3,FALSE))," ",VLOOKUP(5,[1]作成!$H$1103:$K$1157,3,FALSE))</f>
        <v xml:space="preserve"> </v>
      </c>
      <c r="F88" s="133"/>
      <c r="G88" s="8"/>
      <c r="H88" s="9"/>
      <c r="I88" s="10"/>
      <c r="J88" s="8"/>
      <c r="K88" s="9"/>
      <c r="L88" s="10"/>
      <c r="M88" s="8"/>
      <c r="N88" s="9"/>
      <c r="O88" s="10"/>
      <c r="P88" s="6" t="str">
        <f>IF([1]計算!Z26=0," ",[1]計算!Z26)</f>
        <v xml:space="preserve"> </v>
      </c>
      <c r="Q88" s="11" t="s">
        <v>23</v>
      </c>
    </row>
    <row r="89" spans="1:19" ht="17.25" hidden="1" customHeight="1" x14ac:dyDescent="0.4">
      <c r="A89" s="118"/>
      <c r="B89" s="121"/>
      <c r="C89" s="124"/>
      <c r="D89" s="127"/>
      <c r="E89" s="14" t="str">
        <f>IF(ISERROR(VLOOKUP(6,[1]作成!$H$1103:$K$1157,3,FALSE))," ",VLOOKUP(6,[1]作成!$H$1103:$K$1157,3,FALSE))</f>
        <v xml:space="preserve"> </v>
      </c>
      <c r="F89" s="14" t="str">
        <f>IF(ISERROR(VLOOKUP(7,[1]作成!$H$1103:$K$1157,3,FALSE))," ",VLOOKUP(7,[1]作成!$H$1103:$K$1157,3,FALSE))</f>
        <v xml:space="preserve"> </v>
      </c>
      <c r="G89" s="18"/>
      <c r="H89" s="19"/>
      <c r="I89" s="21"/>
      <c r="J89" s="18"/>
      <c r="K89" s="19"/>
      <c r="L89" s="21"/>
      <c r="M89" s="18"/>
      <c r="N89" s="19"/>
      <c r="O89" s="21"/>
      <c r="P89" s="134" t="str">
        <f>IF([1]人数!I32=0," ",[1]人数!I32)</f>
        <v xml:space="preserve"> </v>
      </c>
      <c r="Q89" s="135"/>
    </row>
    <row r="90" spans="1:19" ht="17.25" hidden="1" customHeight="1" x14ac:dyDescent="0.4">
      <c r="A90" s="116" t="str">
        <f>IF([1]人数!$F33=0," ",[1]人数!$F33)</f>
        <v xml:space="preserve"> </v>
      </c>
      <c r="B90" s="165" t="s">
        <v>24</v>
      </c>
      <c r="C90" s="122" t="str">
        <f>IF(ISERROR(VLOOKUP(1,[1]作成!$H$1158:$K$1212,3,FALSE))," ",VLOOKUP(1,[1]作成!$H$1158:$K$1212,3,FALSE))</f>
        <v xml:space="preserve"> </v>
      </c>
      <c r="D90" s="125" t="str">
        <f>IF(ISERROR(VLOOKUP(2,[1]作成!$H$1158:$K$1212,4,FALSE))," ",VLOOKUP(2,[1]作成!$H$1158:$K$1212,4,FALSE))</f>
        <v xml:space="preserve"> </v>
      </c>
      <c r="E90" s="128" t="str">
        <f>IF(ISERROR(VLOOKUP(3,[1]作成!$H$1158:$K$1212,3,FALSE))," ",VLOOKUP(3,[1]作成!$H$1158:$K$1212,3,FALSE))</f>
        <v xml:space="preserve"> </v>
      </c>
      <c r="F90" s="129"/>
      <c r="G90" s="3"/>
      <c r="H90" s="4"/>
      <c r="I90" s="5"/>
      <c r="J90" s="3"/>
      <c r="K90" s="4"/>
      <c r="L90" s="5"/>
      <c r="M90" s="3"/>
      <c r="N90" s="4"/>
      <c r="O90" s="5"/>
      <c r="P90" s="6" t="str">
        <f>IF([1]計算!U27=0," ",[1]計算!U27)</f>
        <v xml:space="preserve"> </v>
      </c>
      <c r="Q90" s="7" t="s">
        <v>104</v>
      </c>
    </row>
    <row r="91" spans="1:19" ht="17.25" hidden="1" customHeight="1" x14ac:dyDescent="0.4">
      <c r="A91" s="117"/>
      <c r="B91" s="165"/>
      <c r="C91" s="123"/>
      <c r="D91" s="126"/>
      <c r="E91" s="132" t="str">
        <f>IF(ISERROR(VLOOKUP(4,[1]作成!$H$1158:$K$1212,3,FALSE))," ",VLOOKUP(4,[1]作成!$H$1158:$K$1212,3,FALSE))</f>
        <v xml:space="preserve"> </v>
      </c>
      <c r="F91" s="133"/>
      <c r="G91" s="8"/>
      <c r="H91" s="9"/>
      <c r="I91" s="10"/>
      <c r="J91" s="8"/>
      <c r="K91" s="9"/>
      <c r="L91" s="10"/>
      <c r="M91" s="8"/>
      <c r="N91" s="9"/>
      <c r="O91" s="10"/>
      <c r="P91" s="6" t="str">
        <f>IF([1]計算!X27=0," ",[1]計算!X27)</f>
        <v xml:space="preserve"> </v>
      </c>
      <c r="Q91" s="11" t="s">
        <v>23</v>
      </c>
    </row>
    <row r="92" spans="1:19" ht="17.25" hidden="1" customHeight="1" x14ac:dyDescent="0.4">
      <c r="A92" s="117"/>
      <c r="B92" s="165"/>
      <c r="C92" s="123"/>
      <c r="D92" s="126"/>
      <c r="E92" s="132" t="str">
        <f>IF(ISERROR(VLOOKUP(5,[1]作成!$H$1158:$K$1212,3,FALSE))," ",VLOOKUP(5,[1]作成!$H$1158:$K$1212,3,FALSE))</f>
        <v xml:space="preserve"> </v>
      </c>
      <c r="F92" s="133"/>
      <c r="G92" s="8"/>
      <c r="H92" s="9"/>
      <c r="I92" s="10"/>
      <c r="J92" s="8"/>
      <c r="K92" s="9"/>
      <c r="L92" s="10"/>
      <c r="M92" s="8"/>
      <c r="N92" s="9"/>
      <c r="O92" s="10"/>
      <c r="P92" s="6" t="str">
        <f>IF([1]計算!Z27=0," ",[1]計算!Z27)</f>
        <v xml:space="preserve"> </v>
      </c>
      <c r="Q92" s="11" t="s">
        <v>23</v>
      </c>
    </row>
    <row r="93" spans="1:19" ht="17.25" hidden="1" customHeight="1" x14ac:dyDescent="0.4">
      <c r="A93" s="118"/>
      <c r="B93" s="165"/>
      <c r="C93" s="124"/>
      <c r="D93" s="127"/>
      <c r="E93" s="16" t="str">
        <f>IF(ISERROR(VLOOKUP(6,[1]作成!$H$1158:$K$1212,3,FALSE))," ",VLOOKUP(6,[1]作成!$H$1158:$K$1212,3,FALSE))</f>
        <v xml:space="preserve"> </v>
      </c>
      <c r="F93" s="17" t="str">
        <f>IF(ISERROR(VLOOKUP(7,[1]作成!$H$1158:$K$1212,3,FALSE))," ",VLOOKUP(7,[1]作成!$H$1158:$K$1212,3,FALSE))</f>
        <v xml:space="preserve"> </v>
      </c>
      <c r="G93" s="18"/>
      <c r="H93" s="19"/>
      <c r="I93" s="21"/>
      <c r="J93" s="18"/>
      <c r="K93" s="19"/>
      <c r="L93" s="21"/>
      <c r="M93" s="18"/>
      <c r="N93" s="19"/>
      <c r="O93" s="21"/>
      <c r="P93" s="166" t="str">
        <f>IF([1]人数!I33=0," ",[1]人数!I33)</f>
        <v xml:space="preserve"> </v>
      </c>
      <c r="Q93" s="166"/>
    </row>
    <row r="94" spans="1:19" ht="17.25" hidden="1" customHeight="1" x14ac:dyDescent="0.4">
      <c r="A94" s="116" t="str">
        <f>IF([1]人数!$F34=0," ",[1]人数!$F34)</f>
        <v xml:space="preserve"> </v>
      </c>
      <c r="B94" s="165" t="s">
        <v>25</v>
      </c>
      <c r="C94" s="122" t="str">
        <f>IF(ISERROR(VLOOKUP(1,[1]作成!$H$1213:$K$1267,3,FALSE))," ",VLOOKUP(1,[1]作成!$H$1213:$K$1267,3,FALSE))</f>
        <v xml:space="preserve"> </v>
      </c>
      <c r="D94" s="125" t="str">
        <f>IF(ISERROR(VLOOKUP(2,[1]作成!$H$1213:$K$1267,4,FALSE))," ",VLOOKUP(2,[1]作成!$H$1213:$K$1267,4,FALSE))</f>
        <v xml:space="preserve"> </v>
      </c>
      <c r="E94" s="128" t="str">
        <f>IF(ISERROR(VLOOKUP(3,[1]作成!$H$1213:$K$1267,3,FALSE))," ",VLOOKUP(3,[1]作成!$H$1213:$K$1267,3,FALSE))</f>
        <v xml:space="preserve"> </v>
      </c>
      <c r="F94" s="129"/>
      <c r="G94" s="3"/>
      <c r="H94" s="4"/>
      <c r="I94" s="5"/>
      <c r="J94" s="3"/>
      <c r="K94" s="4"/>
      <c r="L94" s="5"/>
      <c r="M94" s="3"/>
      <c r="N94" s="4"/>
      <c r="O94" s="5"/>
      <c r="P94" s="6" t="str">
        <f>IF([1]計算!U28=0," ",[1]計算!U28)</f>
        <v xml:space="preserve"> </v>
      </c>
      <c r="Q94" s="7" t="s">
        <v>21</v>
      </c>
    </row>
    <row r="95" spans="1:19" ht="17.25" hidden="1" customHeight="1" x14ac:dyDescent="0.4">
      <c r="A95" s="117"/>
      <c r="B95" s="165"/>
      <c r="C95" s="123"/>
      <c r="D95" s="126"/>
      <c r="E95" s="132" t="str">
        <f>IF(ISERROR(VLOOKUP(4,[1]作成!$H$1213:$K$1267,3,FALSE))," ",VLOOKUP(4,[1]作成!$H$1213:$K$1267,3,FALSE))</f>
        <v xml:space="preserve"> </v>
      </c>
      <c r="F95" s="133"/>
      <c r="G95" s="8"/>
      <c r="H95" s="9"/>
      <c r="I95" s="10"/>
      <c r="J95" s="8"/>
      <c r="K95" s="9"/>
      <c r="L95" s="10"/>
      <c r="M95" s="8"/>
      <c r="N95" s="9"/>
      <c r="O95" s="10"/>
      <c r="P95" s="6" t="str">
        <f>IF([1]計算!X28=0," ",[1]計算!X28)</f>
        <v xml:space="preserve"> </v>
      </c>
      <c r="Q95" s="11" t="s">
        <v>96</v>
      </c>
    </row>
    <row r="96" spans="1:19" ht="17.25" hidden="1" customHeight="1" x14ac:dyDescent="0.4">
      <c r="A96" s="117"/>
      <c r="B96" s="165"/>
      <c r="C96" s="123"/>
      <c r="D96" s="126"/>
      <c r="E96" s="132" t="str">
        <f>IF(ISERROR(VLOOKUP(5,[1]作成!$H$1213:$K$1267,3,FALSE))," ",VLOOKUP(5,[1]作成!$H$1213:$K$1267,3,FALSE))</f>
        <v xml:space="preserve"> </v>
      </c>
      <c r="F96" s="133"/>
      <c r="G96" s="8"/>
      <c r="H96" s="9"/>
      <c r="I96" s="10"/>
      <c r="J96" s="8"/>
      <c r="K96" s="9"/>
      <c r="L96" s="10"/>
      <c r="M96" s="8"/>
      <c r="N96" s="9"/>
      <c r="O96" s="10"/>
      <c r="P96" s="6" t="str">
        <f>IF([1]計算!Z28=0," ",[1]計算!Z28)</f>
        <v xml:space="preserve"> </v>
      </c>
      <c r="Q96" s="11" t="s">
        <v>96</v>
      </c>
    </row>
    <row r="97" spans="1:19" ht="17.25" hidden="1" customHeight="1" x14ac:dyDescent="0.4">
      <c r="A97" s="118"/>
      <c r="B97" s="165"/>
      <c r="C97" s="124"/>
      <c r="D97" s="127"/>
      <c r="E97" s="16" t="str">
        <f>IF(ISERROR(VLOOKUP(6,[1]作成!$H$1213:$K$1267,3,FALSE))," ",VLOOKUP(6,[1]作成!$H$1213:$K$1267,3,FALSE))</f>
        <v xml:space="preserve"> </v>
      </c>
      <c r="F97" s="17" t="str">
        <f>IF(ISERROR(VLOOKUP(7,[1]作成!$H$1213:$K$1267,3,FALSE))," ",VLOOKUP(7,[1]作成!$H$1213:$K$1267,3,FALSE))</f>
        <v xml:space="preserve"> </v>
      </c>
      <c r="G97" s="18"/>
      <c r="H97" s="19"/>
      <c r="I97" s="21"/>
      <c r="J97" s="18"/>
      <c r="K97" s="19"/>
      <c r="L97" s="21"/>
      <c r="M97" s="18"/>
      <c r="N97" s="19"/>
      <c r="O97" s="21"/>
      <c r="P97" s="134" t="str">
        <f>IF([1]人数!I34=0," ",[1]人数!I34)</f>
        <v xml:space="preserve"> </v>
      </c>
      <c r="Q97" s="135"/>
    </row>
    <row r="98" spans="1:19" ht="17.25" hidden="1" customHeight="1" x14ac:dyDescent="0.4">
      <c r="A98" s="116" t="str">
        <f>IF([1]人数!$F35=0," ",[1]人数!$F35)</f>
        <v xml:space="preserve"> </v>
      </c>
      <c r="B98" s="165" t="s">
        <v>48</v>
      </c>
      <c r="C98" s="122" t="str">
        <f>IF(ISERROR(VLOOKUP(1,[1]作成!$H$1268:$K$1322,3,FALSE))," ",VLOOKUP(1,[1]作成!$H$1268:$K$1322,3,FALSE))</f>
        <v xml:space="preserve"> </v>
      </c>
      <c r="D98" s="125" t="str">
        <f>IF(ISERROR(VLOOKUP(2,[1]作成!$H$1268:$K$1322,4,FALSE))," ",VLOOKUP(2,[1]作成!$H$1268:$K$1322,4,FALSE))</f>
        <v xml:space="preserve"> </v>
      </c>
      <c r="E98" s="128" t="str">
        <f>IF(ISERROR(VLOOKUP(3,[1]作成!$H$1268:$K$1322,3,FALSE))," ",VLOOKUP(3,[1]作成!$H$1268:$K$1322,3,FALSE))</f>
        <v xml:space="preserve"> </v>
      </c>
      <c r="F98" s="129"/>
      <c r="G98" s="3"/>
      <c r="H98" s="4"/>
      <c r="I98" s="5"/>
      <c r="J98" s="3"/>
      <c r="K98" s="4"/>
      <c r="L98" s="5"/>
      <c r="M98" s="3"/>
      <c r="N98" s="4"/>
      <c r="O98" s="5"/>
      <c r="P98" s="6" t="str">
        <f>IF([1]計算!U29=0," ",[1]計算!U29)</f>
        <v xml:space="preserve"> </v>
      </c>
      <c r="Q98" s="7" t="s">
        <v>21</v>
      </c>
    </row>
    <row r="99" spans="1:19" ht="17.25" hidden="1" customHeight="1" x14ac:dyDescent="0.4">
      <c r="A99" s="117"/>
      <c r="B99" s="165"/>
      <c r="C99" s="123"/>
      <c r="D99" s="126"/>
      <c r="E99" s="132" t="str">
        <f>IF(ISERROR(VLOOKUP(4,[1]作成!$H$1268:$K$1322,3,FALSE))," ",VLOOKUP(4,[1]作成!$H$1268:$K$1322,3,FALSE))</f>
        <v xml:space="preserve"> </v>
      </c>
      <c r="F99" s="133"/>
      <c r="G99" s="8"/>
      <c r="H99" s="9"/>
      <c r="I99" s="10"/>
      <c r="J99" s="8"/>
      <c r="K99" s="9"/>
      <c r="L99" s="10"/>
      <c r="M99" s="8"/>
      <c r="N99" s="9"/>
      <c r="O99" s="10"/>
      <c r="P99" s="6" t="str">
        <f>IF([1]計算!X29=0," ",[1]計算!X29)</f>
        <v xml:space="preserve"> </v>
      </c>
      <c r="Q99" s="11" t="s">
        <v>23</v>
      </c>
    </row>
    <row r="100" spans="1:19" ht="17.25" hidden="1" customHeight="1" x14ac:dyDescent="0.4">
      <c r="A100" s="117"/>
      <c r="B100" s="165"/>
      <c r="C100" s="123"/>
      <c r="D100" s="126"/>
      <c r="E100" s="132" t="str">
        <f>IF(ISERROR(VLOOKUP(5,[1]作成!$H$1268:$K$1322,3,FALSE))," ",VLOOKUP(5,[1]作成!$H$1268:$K$1322,3,FALSE))</f>
        <v xml:space="preserve"> </v>
      </c>
      <c r="F100" s="133"/>
      <c r="G100" s="8"/>
      <c r="H100" s="9"/>
      <c r="I100" s="10"/>
      <c r="J100" s="8"/>
      <c r="K100" s="9"/>
      <c r="L100" s="10"/>
      <c r="M100" s="8"/>
      <c r="N100" s="9"/>
      <c r="O100" s="10"/>
      <c r="P100" s="6" t="str">
        <f>IF([1]計算!Z29=0," ",[1]計算!Z29)</f>
        <v xml:space="preserve"> </v>
      </c>
      <c r="Q100" s="11" t="s">
        <v>23</v>
      </c>
    </row>
    <row r="101" spans="1:19" ht="17.25" hidden="1" customHeight="1" x14ac:dyDescent="0.4">
      <c r="A101" s="118"/>
      <c r="B101" s="165"/>
      <c r="C101" s="124"/>
      <c r="D101" s="127"/>
      <c r="E101" s="16" t="str">
        <f>IF(ISERROR(VLOOKUP(6,[1]作成!$H$1268:$K$1322,3,FALSE))," ",VLOOKUP(6,[1]作成!$H$1268:$K$1322,3,FALSE))</f>
        <v xml:space="preserve"> </v>
      </c>
      <c r="F101" s="17" t="str">
        <f>IF(ISERROR(VLOOKUP(7,[1]作成!$H$1268:$K$1322,3,FALSE))," ",VLOOKUP(7,[1]作成!$H$1268:$K$1322,3,FALSE))</f>
        <v xml:space="preserve"> </v>
      </c>
      <c r="G101" s="18"/>
      <c r="H101" s="19"/>
      <c r="I101" s="21"/>
      <c r="J101" s="18"/>
      <c r="K101" s="19"/>
      <c r="L101" s="21"/>
      <c r="M101" s="18"/>
      <c r="N101" s="19"/>
      <c r="O101" s="21"/>
      <c r="P101" s="166" t="str">
        <f>IF([1]人数!I35=0," ",[1]人数!I35)</f>
        <v xml:space="preserve"> </v>
      </c>
      <c r="Q101" s="166"/>
    </row>
    <row r="102" spans="1:19" ht="17.25" hidden="1" customHeight="1" x14ac:dyDescent="0.4">
      <c r="A102" s="116" t="str">
        <f>IF([1]人数!$F36=0," ",[1]人数!$F36)</f>
        <v xml:space="preserve"> </v>
      </c>
      <c r="B102" s="119" t="s">
        <v>64</v>
      </c>
      <c r="C102" s="122" t="str">
        <f>IF(ISERROR(VLOOKUP(1,[1]作成!$H$1323:$K$1377,3,FALSE))," ",VLOOKUP(1,[1]作成!$H$1323:$K$1377,3,FALSE))</f>
        <v xml:space="preserve"> </v>
      </c>
      <c r="D102" s="125" t="str">
        <f>IF(ISERROR(VLOOKUP(2,[1]作成!$H$1323:$K$1377,4,FALSE))," ",VLOOKUP(2,[1]作成!$H$1323:$K$1377,4,FALSE))</f>
        <v xml:space="preserve"> </v>
      </c>
      <c r="E102" s="128" t="str">
        <f>IF(ISERROR(VLOOKUP(3,[1]作成!$H$1323:$K$1377,3,FALSE))," ",VLOOKUP(3,[1]作成!$H$1323:$K$1377,3,FALSE))</f>
        <v xml:space="preserve"> </v>
      </c>
      <c r="F102" s="129"/>
      <c r="G102" s="24"/>
      <c r="H102" s="13"/>
      <c r="I102" s="12"/>
      <c r="J102" s="24"/>
      <c r="K102" s="13"/>
      <c r="L102" s="12"/>
      <c r="M102" s="24"/>
      <c r="N102" s="13"/>
      <c r="O102" s="12"/>
      <c r="P102" s="6" t="str">
        <f>IF([1]計算!U30=0," ",[1]計算!U30)</f>
        <v xml:space="preserve"> </v>
      </c>
      <c r="Q102" s="7" t="s">
        <v>112</v>
      </c>
    </row>
    <row r="103" spans="1:19" ht="17.25" hidden="1" customHeight="1" x14ac:dyDescent="0.4">
      <c r="A103" s="117"/>
      <c r="B103" s="120"/>
      <c r="C103" s="123"/>
      <c r="D103" s="126"/>
      <c r="E103" s="132" t="str">
        <f>IF(ISERROR(VLOOKUP(4,[1]作成!$H$1323:$K$1377,3,FALSE))," ",VLOOKUP(4,[1]作成!$H$1323:$K$1377,3,FALSE))</f>
        <v xml:space="preserve"> </v>
      </c>
      <c r="F103" s="133"/>
      <c r="G103" s="24"/>
      <c r="H103" s="13"/>
      <c r="I103" s="12"/>
      <c r="J103" s="24"/>
      <c r="K103" s="13"/>
      <c r="L103" s="12"/>
      <c r="M103" s="24"/>
      <c r="N103" s="13"/>
      <c r="O103" s="12"/>
      <c r="P103" s="6" t="str">
        <f>IF([1]計算!X30=0," ",[1]計算!X30)</f>
        <v xml:space="preserve"> </v>
      </c>
      <c r="Q103" s="11" t="s">
        <v>60</v>
      </c>
    </row>
    <row r="104" spans="1:19" ht="17.25" hidden="1" customHeight="1" x14ac:dyDescent="0.4">
      <c r="A104" s="117"/>
      <c r="B104" s="120"/>
      <c r="C104" s="123"/>
      <c r="D104" s="126"/>
      <c r="E104" s="132" t="str">
        <f>IF(ISERROR(VLOOKUP(5,[1]作成!$H$1323:$K$1377,3,FALSE))," ",VLOOKUP(5,[1]作成!$H$1323:$K$1377,3,FALSE))</f>
        <v xml:space="preserve"> </v>
      </c>
      <c r="F104" s="133"/>
      <c r="G104" s="24"/>
      <c r="H104" s="13"/>
      <c r="I104" s="12"/>
      <c r="J104" s="24"/>
      <c r="K104" s="13"/>
      <c r="L104" s="12"/>
      <c r="M104" s="24"/>
      <c r="N104" s="13"/>
      <c r="O104" s="12"/>
      <c r="P104" s="6" t="str">
        <f>IF([1]計算!Z30=0," ",[1]計算!Z30)</f>
        <v xml:space="preserve"> </v>
      </c>
      <c r="Q104" s="11" t="s">
        <v>115</v>
      </c>
    </row>
    <row r="105" spans="1:19" ht="17.25" hidden="1" customHeight="1" x14ac:dyDescent="0.4">
      <c r="A105" s="118"/>
      <c r="B105" s="121"/>
      <c r="C105" s="124"/>
      <c r="D105" s="127"/>
      <c r="E105" s="16" t="str">
        <f>IF(ISERROR(VLOOKUP(6,[1]作成!$H$1323:$K$1377,3,FALSE))," ",VLOOKUP(6,[1]作成!$H$1323:$K$1377,3,FALSE))</f>
        <v xml:space="preserve"> </v>
      </c>
      <c r="F105" s="17" t="str">
        <f>IF(ISERROR(VLOOKUP(7,[1]作成!$H$1323:$K$1377,3,FALSE))," ",VLOOKUP(7,[1]作成!$H$1323:$K$1377,3,FALSE))</f>
        <v xml:space="preserve"> </v>
      </c>
      <c r="G105" s="25"/>
      <c r="H105" s="20"/>
      <c r="I105" s="22"/>
      <c r="J105" s="25"/>
      <c r="K105" s="20"/>
      <c r="L105" s="22"/>
      <c r="M105" s="25"/>
      <c r="N105" s="20"/>
      <c r="O105" s="22"/>
      <c r="P105" s="166" t="str">
        <f>IF([1]人数!I36=0," ",[1]人数!I36)</f>
        <v xml:space="preserve"> </v>
      </c>
      <c r="Q105" s="166"/>
    </row>
    <row r="106" spans="1:19" ht="17.25" hidden="1" customHeight="1" x14ac:dyDescent="0.4">
      <c r="A106" s="116" t="str">
        <f>IF([1]人数!$F37=0," ",[1]人数!$F37)</f>
        <v xml:space="preserve"> </v>
      </c>
      <c r="B106" s="119" t="s">
        <v>20</v>
      </c>
      <c r="C106" s="122" t="str">
        <f>IF(ISERROR(VLOOKUP(1,[1]作成!$H$1378:$K$1432,3,FALSE))," ",VLOOKUP(1,[1]作成!$H$1378:$K$1432,3,FALSE))</f>
        <v xml:space="preserve"> </v>
      </c>
      <c r="D106" s="125" t="str">
        <f>IF(ISERROR(VLOOKUP(2,[1]作成!$H$1378:$K$1432,4,FALSE))," ",VLOOKUP(2,[1]作成!$H$1378:$K$1432,4,FALSE))</f>
        <v xml:space="preserve"> </v>
      </c>
      <c r="E106" s="128" t="str">
        <f>IF(ISERROR(VLOOKUP(3,[1]作成!$H$1378:$K$1432,3,FALSE))," ",VLOOKUP(3,[1]作成!$H$1378:$K$1432,3,FALSE))</f>
        <v xml:space="preserve"> </v>
      </c>
      <c r="F106" s="129"/>
      <c r="G106" s="26"/>
      <c r="H106" s="27"/>
      <c r="I106" s="23"/>
      <c r="J106" s="26"/>
      <c r="K106" s="27"/>
      <c r="L106" s="23"/>
      <c r="M106" s="26"/>
      <c r="N106" s="27"/>
      <c r="O106" s="23"/>
      <c r="P106" s="6" t="str">
        <f>IF([1]計算!U31=0," ",[1]計算!U31)</f>
        <v xml:space="preserve"> </v>
      </c>
      <c r="Q106" s="7" t="s">
        <v>21</v>
      </c>
    </row>
    <row r="107" spans="1:19" ht="17.25" hidden="1" customHeight="1" x14ac:dyDescent="0.4">
      <c r="A107" s="117"/>
      <c r="B107" s="120"/>
      <c r="C107" s="123"/>
      <c r="D107" s="126"/>
      <c r="E107" s="132" t="str">
        <f>IF(ISERROR(VLOOKUP(4,[1]作成!$H$1378:$K$1432,3,FALSE))," ",VLOOKUP(4,[1]作成!$H$1378:$K$1432,3,FALSE))</f>
        <v xml:space="preserve"> </v>
      </c>
      <c r="F107" s="133"/>
      <c r="G107" s="24"/>
      <c r="H107" s="13"/>
      <c r="I107" s="12"/>
      <c r="J107" s="24"/>
      <c r="K107" s="13"/>
      <c r="L107" s="12"/>
      <c r="M107" s="24"/>
      <c r="N107" s="13"/>
      <c r="O107" s="12"/>
      <c r="P107" s="6" t="str">
        <f>IF([1]計算!X31=0," ",[1]計算!X31)</f>
        <v xml:space="preserve"> </v>
      </c>
      <c r="Q107" s="11" t="s">
        <v>96</v>
      </c>
    </row>
    <row r="108" spans="1:19" ht="17.25" hidden="1" customHeight="1" x14ac:dyDescent="0.4">
      <c r="A108" s="117"/>
      <c r="B108" s="120"/>
      <c r="C108" s="123"/>
      <c r="D108" s="126"/>
      <c r="E108" s="132" t="str">
        <f>IF(ISERROR(VLOOKUP(5,[1]作成!$H$1378:$K$1432,3,FALSE))," ",VLOOKUP(5,[1]作成!$H$1378:$K$1432,3,FALSE))</f>
        <v xml:space="preserve"> </v>
      </c>
      <c r="F108" s="133"/>
      <c r="G108" s="24"/>
      <c r="H108" s="13"/>
      <c r="I108" s="12"/>
      <c r="J108" s="24"/>
      <c r="K108" s="13"/>
      <c r="L108" s="12"/>
      <c r="M108" s="24"/>
      <c r="N108" s="13"/>
      <c r="O108" s="12"/>
      <c r="P108" s="6" t="str">
        <f>IF([1]計算!Z31=0," ",[1]計算!Z31)</f>
        <v xml:space="preserve"> </v>
      </c>
      <c r="Q108" s="11" t="s">
        <v>96</v>
      </c>
    </row>
    <row r="109" spans="1:19" ht="17.25" hidden="1" customHeight="1" x14ac:dyDescent="0.4">
      <c r="A109" s="118"/>
      <c r="B109" s="121"/>
      <c r="C109" s="124"/>
      <c r="D109" s="127"/>
      <c r="E109" s="16" t="str">
        <f>IF(ISERROR(VLOOKUP(6,[1]作成!$H$1378:$K$1432,3,FALSE))," ",VLOOKUP(6,[1]作成!$H$1378:$K$1432,3,FALSE))</f>
        <v xml:space="preserve"> </v>
      </c>
      <c r="F109" s="17" t="str">
        <f>IF(ISERROR(VLOOKUP(7,[1]作成!$H$1378:$K$1432,3,FALSE))," ",VLOOKUP(7,[1]作成!$H$1378:$K$1432,3,FALSE))</f>
        <v xml:space="preserve"> </v>
      </c>
      <c r="G109" s="25"/>
      <c r="H109" s="20"/>
      <c r="I109" s="22"/>
      <c r="J109" s="25"/>
      <c r="K109" s="20"/>
      <c r="L109" s="22"/>
      <c r="M109" s="25"/>
      <c r="N109" s="20"/>
      <c r="O109" s="22"/>
      <c r="P109" s="166" t="str">
        <f>IF([1]人数!I37=0," ",[1]人数!I37)</f>
        <v xml:space="preserve"> </v>
      </c>
      <c r="Q109" s="166"/>
    </row>
    <row r="110" spans="1:19" ht="18.75" customHeight="1" x14ac:dyDescent="0.4">
      <c r="A110" s="38"/>
      <c r="B110" s="38" t="s">
        <v>157</v>
      </c>
      <c r="C110" s="6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 t="s">
        <v>2</v>
      </c>
      <c r="S110" s="30"/>
    </row>
    <row r="111" spans="1:19" ht="18.75" customHeight="1" x14ac:dyDescent="0.4">
      <c r="A111" s="38"/>
      <c r="B111" s="38" t="s">
        <v>158</v>
      </c>
      <c r="C111" s="68"/>
      <c r="D111" s="38"/>
      <c r="E111" s="38"/>
      <c r="F111" s="38"/>
      <c r="G111" s="38"/>
      <c r="H111" s="38"/>
      <c r="I111" s="38"/>
      <c r="J111" s="38"/>
      <c r="K111" s="38"/>
      <c r="L111" s="37" t="s">
        <v>159</v>
      </c>
      <c r="M111" s="37"/>
      <c r="N111" s="37"/>
      <c r="O111" s="38"/>
      <c r="P111" s="38"/>
      <c r="Q111" s="38"/>
      <c r="R111" s="38" t="s">
        <v>108</v>
      </c>
      <c r="S111" s="30"/>
    </row>
    <row r="112" spans="1:19" ht="18.75" customHeight="1" x14ac:dyDescent="0.4">
      <c r="A112" s="38"/>
      <c r="B112" s="38" t="s">
        <v>160</v>
      </c>
      <c r="C112" s="6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 t="s">
        <v>89</v>
      </c>
      <c r="S112" s="30"/>
    </row>
    <row r="113" spans="1:19" ht="15.95" customHeight="1" x14ac:dyDescent="0.4">
      <c r="A113" s="38"/>
      <c r="B113" s="38"/>
      <c r="C113" s="6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 t="s">
        <v>2</v>
      </c>
      <c r="S113" s="30"/>
    </row>
    <row r="114" spans="1:19" ht="15.95" customHeight="1" x14ac:dyDescent="0.4">
      <c r="A114" s="38"/>
      <c r="B114" s="38"/>
      <c r="C114" s="6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 t="s">
        <v>108</v>
      </c>
      <c r="S114" s="30"/>
    </row>
    <row r="115" spans="1:19" ht="15.95" customHeight="1" x14ac:dyDescent="0.4">
      <c r="A115" s="38"/>
      <c r="B115" s="38"/>
      <c r="C115" s="6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 t="s">
        <v>89</v>
      </c>
      <c r="S115" s="30"/>
    </row>
    <row r="116" spans="1:19" ht="15.95" hidden="1" customHeight="1" x14ac:dyDescent="0.4">
      <c r="A116" s="2"/>
      <c r="B116" s="2"/>
      <c r="C116" s="28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8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8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8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8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8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8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8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8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8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8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8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8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8"/>
      <c r="D131" s="2"/>
      <c r="E131" s="2"/>
      <c r="F131" s="2"/>
      <c r="P131" s="2"/>
      <c r="Q131" s="2"/>
    </row>
    <row r="132" spans="1:19" x14ac:dyDescent="0.4">
      <c r="A132" s="30"/>
      <c r="B132" s="30"/>
      <c r="C132" s="69"/>
      <c r="D132" s="30"/>
      <c r="E132" s="30"/>
      <c r="F132" s="30"/>
      <c r="G132" s="38"/>
      <c r="H132" s="38"/>
      <c r="I132" s="38"/>
      <c r="J132" s="38"/>
      <c r="K132" s="38"/>
      <c r="L132" s="38"/>
      <c r="M132" s="38"/>
      <c r="N132" s="38"/>
      <c r="O132" s="38"/>
      <c r="P132" s="30"/>
      <c r="Q132" s="30"/>
      <c r="R132" s="38"/>
      <c r="S132" s="30"/>
    </row>
    <row r="133" spans="1:19" x14ac:dyDescent="0.4">
      <c r="A133" s="30"/>
      <c r="B133" s="30"/>
      <c r="C133" s="69"/>
      <c r="D133" s="30"/>
      <c r="E133" s="30"/>
      <c r="F133" s="30"/>
      <c r="G133" s="38"/>
      <c r="H133" s="38"/>
      <c r="I133" s="38"/>
      <c r="J133" s="38"/>
      <c r="K133" s="38"/>
      <c r="L133" s="38"/>
      <c r="M133" s="38"/>
      <c r="N133" s="38"/>
      <c r="O133" s="38"/>
      <c r="P133" s="30"/>
      <c r="Q133" s="30"/>
      <c r="R133" s="38"/>
      <c r="S133" s="30"/>
    </row>
  </sheetData>
  <sheetProtection autoFilter="0"/>
  <autoFilter ref="R1:R131" xr:uid="{00000000-0009-0000-0000-000004000000}">
    <filterColumn colId="0">
      <customFilters>
        <customFilter operator="notEqual" val=" "/>
      </customFilters>
    </filterColumn>
  </autoFilter>
  <mergeCells count="225"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70866141732283472" right="0.31496062992125984" top="0.55118110236220474" bottom="0.35433070866141736" header="0.31496062992125984" footer="0.31496062992125984"/>
  <pageSetup paperSize="9" scale="4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家庭配布 (館野)</vt:lpstr>
      <vt:lpstr>家庭配布 (御園)</vt:lpstr>
      <vt:lpstr>家庭配布 (富陽・野々市)</vt:lpstr>
      <vt:lpstr>家庭配布 (菅原)</vt:lpstr>
      <vt:lpstr>家庭配布</vt:lpstr>
      <vt:lpstr>家庭配布!Print_Area</vt:lpstr>
      <vt:lpstr>'家庭配布 (館野)'!Print_Area</vt:lpstr>
      <vt:lpstr>'家庭配布 (御園)'!Print_Area</vt:lpstr>
      <vt:lpstr>'家庭配布 (菅原)'!Print_Area</vt:lpstr>
      <vt:lpstr>'家庭配布 (富陽・野々市)'!Print_Area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2020-04-04T05:52:24Z</cp:lastPrinted>
  <dcterms:created xsi:type="dcterms:W3CDTF">2020-03-27T08:16:06Z</dcterms:created>
  <dcterms:modified xsi:type="dcterms:W3CDTF">2020-04-08T01:03:43Z</dcterms:modified>
</cp:coreProperties>
</file>