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/>
  <mc:AlternateContent xmlns:mc="http://schemas.openxmlformats.org/markup-compatibility/2006">
    <mc:Choice Requires="x15">
      <x15ac:absPath xmlns:x15ac="http://schemas.microsoft.com/office/spreadsheetml/2010/11/ac" url="\\n1pfl1\☆給食センター\☆★学校給食HP\○給食献立\Ｒ２献立\小学校\"/>
    </mc:Choice>
  </mc:AlternateContent>
  <xr:revisionPtr revIDLastSave="0" documentId="8_{74F5AA4B-8F13-4D3D-83F1-650D55E28201}" xr6:coauthVersionLast="44" xr6:coauthVersionMax="44" xr10:uidLastSave="{00000000-0000-0000-0000-000000000000}"/>
  <bookViews>
    <workbookView xWindow="3540" yWindow="1170" windowWidth="23880" windowHeight="13365" xr2:uid="{00000000-000D-0000-FFFF-FFFF00000000}"/>
  </bookViews>
  <sheets>
    <sheet name="家庭配布 (2)" sheetId="2" r:id="rId1"/>
  </sheets>
  <externalReferences>
    <externalReference r:id="rId2"/>
  </externalReferences>
  <definedNames>
    <definedName name="_xlnm._FilterDatabase" localSheetId="0" hidden="1">'家庭配布 (2)'!$R$1:$R$78</definedName>
    <definedName name="_xlnm.Print_Area" localSheetId="0">'家庭配布 (2)'!$A$1:$Q$78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29" i="2" l="1"/>
  <c r="E29" i="2"/>
  <c r="P28" i="2"/>
  <c r="E28" i="2"/>
  <c r="P27" i="2"/>
  <c r="E27" i="2"/>
  <c r="P26" i="2"/>
  <c r="E26" i="2"/>
  <c r="D26" i="2"/>
  <c r="C26" i="2"/>
  <c r="A26" i="2"/>
  <c r="F25" i="2"/>
  <c r="E25" i="2"/>
  <c r="P24" i="2"/>
  <c r="E24" i="2"/>
  <c r="P23" i="2"/>
  <c r="E23" i="2"/>
  <c r="P22" i="2"/>
  <c r="E22" i="2"/>
  <c r="D22" i="2"/>
  <c r="C22" i="2"/>
  <c r="A22" i="2"/>
  <c r="F21" i="2"/>
  <c r="E21" i="2"/>
  <c r="P20" i="2"/>
  <c r="E20" i="2"/>
  <c r="P19" i="2"/>
  <c r="E19" i="2"/>
  <c r="P18" i="2"/>
  <c r="E18" i="2"/>
  <c r="D18" i="2"/>
  <c r="C18" i="2"/>
  <c r="A18" i="2"/>
  <c r="F17" i="2"/>
  <c r="E17" i="2"/>
  <c r="P16" i="2"/>
  <c r="E16" i="2"/>
  <c r="P15" i="2"/>
  <c r="E15" i="2"/>
  <c r="P14" i="2"/>
  <c r="E14" i="2"/>
  <c r="D14" i="2"/>
  <c r="C14" i="2"/>
  <c r="A14" i="2"/>
  <c r="F13" i="2"/>
  <c r="E13" i="2"/>
  <c r="P12" i="2"/>
  <c r="E12" i="2"/>
  <c r="P11" i="2"/>
  <c r="E11" i="2"/>
  <c r="P10" i="2"/>
  <c r="E10" i="2"/>
  <c r="D10" i="2"/>
  <c r="C10" i="2"/>
  <c r="A10" i="2"/>
  <c r="F9" i="2"/>
  <c r="E9" i="2"/>
  <c r="P8" i="2"/>
  <c r="E8" i="2"/>
  <c r="P7" i="2"/>
  <c r="E7" i="2"/>
  <c r="P6" i="2"/>
  <c r="E6" i="2"/>
  <c r="D6" i="2"/>
  <c r="C6" i="2"/>
  <c r="A6" i="2"/>
  <c r="E1" i="2"/>
</calcChain>
</file>

<file path=xl/sharedStrings.xml><?xml version="1.0" encoding="utf-8"?>
<sst xmlns="http://schemas.openxmlformats.org/spreadsheetml/2006/main" count="214" uniqueCount="105">
  <si>
    <t>●</t>
    <phoneticPr fontId="3"/>
  </si>
  <si>
    <t>●は、野々市市の地場産物を使用する予定です。</t>
    <rPh sb="3" eb="6">
      <t>ノノイチ</t>
    </rPh>
    <rPh sb="6" eb="7">
      <t>シ</t>
    </rPh>
    <rPh sb="8" eb="10">
      <t>ジバ</t>
    </rPh>
    <rPh sb="10" eb="11">
      <t>サン</t>
    </rPh>
    <rPh sb="11" eb="12">
      <t>ブツ</t>
    </rPh>
    <rPh sb="13" eb="15">
      <t>シヨウ</t>
    </rPh>
    <rPh sb="17" eb="19">
      <t>ヨテイ</t>
    </rPh>
    <phoneticPr fontId="3"/>
  </si>
  <si>
    <t>※主な食材料名は、食品の栄養的な働きにより、赤、緑、黄のグループに分けて記載してあります。</t>
    <rPh sb="1" eb="2">
      <t>オモ</t>
    </rPh>
    <rPh sb="3" eb="5">
      <t>ショクザイ</t>
    </rPh>
    <rPh sb="5" eb="6">
      <t>リョウ</t>
    </rPh>
    <rPh sb="6" eb="7">
      <t>メイ</t>
    </rPh>
    <rPh sb="9" eb="11">
      <t>ショクヒン</t>
    </rPh>
    <rPh sb="12" eb="15">
      <t>エイヨウテキ</t>
    </rPh>
    <rPh sb="16" eb="17">
      <t>ハタラ</t>
    </rPh>
    <rPh sb="22" eb="23">
      <t>アカ</t>
    </rPh>
    <rPh sb="24" eb="25">
      <t>ミドリ</t>
    </rPh>
    <rPh sb="26" eb="27">
      <t>キ</t>
    </rPh>
    <rPh sb="33" eb="34">
      <t>ワ</t>
    </rPh>
    <rPh sb="36" eb="38">
      <t>キサイ</t>
    </rPh>
    <phoneticPr fontId="3"/>
  </si>
  <si>
    <t>※都合により献立の内容を一部変更する場合があります。</t>
    <rPh sb="1" eb="3">
      <t>ツゴウ</t>
    </rPh>
    <rPh sb="6" eb="8">
      <t>コンダテ</t>
    </rPh>
    <rPh sb="9" eb="11">
      <t>ナイヨウ</t>
    </rPh>
    <rPh sb="12" eb="14">
      <t>イチブ</t>
    </rPh>
    <rPh sb="14" eb="16">
      <t>ヘンコウ</t>
    </rPh>
    <rPh sb="18" eb="20">
      <t>バアイ</t>
    </rPh>
    <phoneticPr fontId="3"/>
  </si>
  <si>
    <t>ｇ</t>
    <phoneticPr fontId="3"/>
  </si>
  <si>
    <t>Kcal</t>
    <phoneticPr fontId="3"/>
  </si>
  <si>
    <t>月</t>
    <rPh sb="0" eb="1">
      <t>ゲツ</t>
    </rPh>
    <phoneticPr fontId="3"/>
  </si>
  <si>
    <t>金</t>
    <rPh sb="0" eb="1">
      <t>キン</t>
    </rPh>
    <phoneticPr fontId="3"/>
  </si>
  <si>
    <t>木</t>
    <rPh sb="0" eb="1">
      <t>モク</t>
    </rPh>
    <phoneticPr fontId="3"/>
  </si>
  <si>
    <t>水</t>
    <rPh sb="0" eb="1">
      <t>スイ</t>
    </rPh>
    <phoneticPr fontId="3"/>
  </si>
  <si>
    <t>火</t>
    <rPh sb="0" eb="1">
      <t>カ</t>
    </rPh>
    <phoneticPr fontId="3"/>
  </si>
  <si>
    <t>油</t>
    <rPh sb="0" eb="1">
      <t>アブラ</t>
    </rPh>
    <phoneticPr fontId="3"/>
  </si>
  <si>
    <t>しめじ</t>
  </si>
  <si>
    <t>●にんにく</t>
  </si>
  <si>
    <t>しお昆布</t>
  </si>
  <si>
    <t>かにかまぼこ</t>
  </si>
  <si>
    <t>片栗粉</t>
  </si>
  <si>
    <t>たまねぎ</t>
  </si>
  <si>
    <t>しょうが</t>
  </si>
  <si>
    <t>しらす干し</t>
  </si>
  <si>
    <t>豆腐</t>
  </si>
  <si>
    <t>三温糖</t>
  </si>
  <si>
    <t>きゅうり</t>
  </si>
  <si>
    <t>こまつな</t>
  </si>
  <si>
    <t>鶏卵</t>
  </si>
  <si>
    <t>鶏肉</t>
  </si>
  <si>
    <t>ごま油</t>
  </si>
  <si>
    <t>白飯</t>
  </si>
  <si>
    <t>キャベツ</t>
  </si>
  <si>
    <t>にんじん</t>
  </si>
  <si>
    <t>みそ</t>
  </si>
  <si>
    <t>牛乳</t>
    <rPh sb="0" eb="2">
      <t>ギュウニュウ</t>
    </rPh>
    <phoneticPr fontId="3"/>
  </si>
  <si>
    <t>生クリーム</t>
  </si>
  <si>
    <t>小麦粉</t>
  </si>
  <si>
    <t>なす</t>
  </si>
  <si>
    <t>牛肉</t>
  </si>
  <si>
    <t>バター</t>
  </si>
  <si>
    <t>大麦</t>
  </si>
  <si>
    <t>マッシュルーム</t>
  </si>
  <si>
    <t>トマト水煮</t>
  </si>
  <si>
    <t>チーズ</t>
  </si>
  <si>
    <t>豚肉</t>
  </si>
  <si>
    <t>サラダ油</t>
  </si>
  <si>
    <t>ファルファッレ</t>
    <phoneticPr fontId="3"/>
  </si>
  <si>
    <t>さやいんげん</t>
  </si>
  <si>
    <t>えび</t>
  </si>
  <si>
    <t>じゃがいも</t>
  </si>
  <si>
    <t>チャーハンライス</t>
  </si>
  <si>
    <t>えのきたけ</t>
  </si>
  <si>
    <t>大豆たんぱく</t>
  </si>
  <si>
    <t>やきふ</t>
  </si>
  <si>
    <t>だいこん</t>
  </si>
  <si>
    <t>ごぼう</t>
  </si>
  <si>
    <t>大豆ペースト</t>
  </si>
  <si>
    <t>マヨネーズ</t>
  </si>
  <si>
    <t>パン粉</t>
  </si>
  <si>
    <t>コーン</t>
  </si>
  <si>
    <t>うすあげ</t>
  </si>
  <si>
    <t>ごま</t>
  </si>
  <si>
    <t>ロースハム</t>
    <phoneticPr fontId="3"/>
  </si>
  <si>
    <t>ひじきふりかけ</t>
  </si>
  <si>
    <t>くだもの</t>
    <phoneticPr fontId="3"/>
  </si>
  <si>
    <t>鮭</t>
  </si>
  <si>
    <t>白いんげん豆</t>
  </si>
  <si>
    <t>パセリ</t>
  </si>
  <si>
    <t>●大豆</t>
    <phoneticPr fontId="3"/>
  </si>
  <si>
    <t>ラーメン</t>
  </si>
  <si>
    <t>ねぎ</t>
  </si>
  <si>
    <t>もやし</t>
  </si>
  <si>
    <t>高野豆腐</t>
  </si>
  <si>
    <t>赤ピーマン</t>
  </si>
  <si>
    <t>わかめ</t>
  </si>
  <si>
    <t>春巻き</t>
  </si>
  <si>
    <t>エリンギ</t>
  </si>
  <si>
    <t>青ピーマン</t>
  </si>
  <si>
    <t>カクテルゼリー</t>
  </si>
  <si>
    <t>パイン缶</t>
  </si>
  <si>
    <t>カレールウ</t>
  </si>
  <si>
    <t>みかん缶</t>
  </si>
  <si>
    <t>なしゼリー</t>
  </si>
  <si>
    <t>かぼちゃ</t>
  </si>
  <si>
    <t>主食とおかずの欄は、作成シートのひらがな列の文字が飛んできます。</t>
    <rPh sb="0" eb="2">
      <t>シュショク</t>
    </rPh>
    <rPh sb="7" eb="8">
      <t>ラン</t>
    </rPh>
    <rPh sb="10" eb="12">
      <t>サクセイ</t>
    </rPh>
    <rPh sb="20" eb="21">
      <t>レツ</t>
    </rPh>
    <rPh sb="22" eb="24">
      <t>モジ</t>
    </rPh>
    <rPh sb="25" eb="26">
      <t>ト</t>
    </rPh>
    <phoneticPr fontId="3"/>
  </si>
  <si>
    <t>ぶどうゼリー</t>
  </si>
  <si>
    <t>むぎ飯</t>
  </si>
  <si>
    <t>黄桃缶</t>
  </si>
  <si>
    <t>トマト</t>
  </si>
  <si>
    <t>行事食等</t>
    <rPh sb="0" eb="2">
      <t>ギョウジ</t>
    </rPh>
    <rPh sb="2" eb="3">
      <t>ショク</t>
    </rPh>
    <rPh sb="3" eb="4">
      <t>トウ</t>
    </rPh>
    <phoneticPr fontId="3"/>
  </si>
  <si>
    <t>脂質</t>
    <rPh sb="0" eb="1">
      <t>アブラ</t>
    </rPh>
    <rPh sb="1" eb="2">
      <t>シツ</t>
    </rPh>
    <phoneticPr fontId="3"/>
  </si>
  <si>
    <t>黄色の食品</t>
    <rPh sb="0" eb="2">
      <t>キイロ</t>
    </rPh>
    <rPh sb="3" eb="5">
      <t>ショクヒン</t>
    </rPh>
    <phoneticPr fontId="3"/>
  </si>
  <si>
    <t>緑色の食品</t>
    <rPh sb="0" eb="2">
      <t>ミドリイロ</t>
    </rPh>
    <rPh sb="3" eb="5">
      <t>ショクヒン</t>
    </rPh>
    <phoneticPr fontId="3"/>
  </si>
  <si>
    <t>赤色の食品</t>
    <rPh sb="0" eb="2">
      <t>アカイロ</t>
    </rPh>
    <rPh sb="3" eb="5">
      <t>ショクヒン</t>
    </rPh>
    <phoneticPr fontId="3"/>
  </si>
  <si>
    <t>おかず</t>
    <phoneticPr fontId="3"/>
  </si>
  <si>
    <t>牛乳</t>
    <phoneticPr fontId="3"/>
  </si>
  <si>
    <t>主食</t>
    <rPh sb="0" eb="2">
      <t>シュショク</t>
    </rPh>
    <phoneticPr fontId="3"/>
  </si>
  <si>
    <t>たんぱく質</t>
    <rPh sb="4" eb="5">
      <t>シツ</t>
    </rPh>
    <phoneticPr fontId="3"/>
  </si>
  <si>
    <t>エネルギー</t>
    <phoneticPr fontId="3"/>
  </si>
  <si>
    <t>熱や力になる</t>
    <rPh sb="0" eb="1">
      <t>ネツ</t>
    </rPh>
    <rPh sb="2" eb="3">
      <t>チカラ</t>
    </rPh>
    <phoneticPr fontId="11"/>
  </si>
  <si>
    <t>体の調子を整える</t>
    <rPh sb="0" eb="1">
      <t>カラダ</t>
    </rPh>
    <rPh sb="2" eb="4">
      <t>チョウシ</t>
    </rPh>
    <rPh sb="5" eb="6">
      <t>トトノ</t>
    </rPh>
    <phoneticPr fontId="11"/>
  </si>
  <si>
    <t>血や肉、骨になる</t>
    <rPh sb="0" eb="1">
      <t>チ</t>
    </rPh>
    <rPh sb="2" eb="3">
      <t>ニク</t>
    </rPh>
    <rPh sb="4" eb="5">
      <t>ホネ</t>
    </rPh>
    <phoneticPr fontId="11"/>
  </si>
  <si>
    <t>献　立　名</t>
    <rPh sb="0" eb="1">
      <t>ケン</t>
    </rPh>
    <rPh sb="2" eb="3">
      <t>リツ</t>
    </rPh>
    <rPh sb="4" eb="5">
      <t>メイ</t>
    </rPh>
    <phoneticPr fontId="3"/>
  </si>
  <si>
    <t>曜</t>
    <rPh sb="0" eb="1">
      <t>ヨウ</t>
    </rPh>
    <phoneticPr fontId="3"/>
  </si>
  <si>
    <t>日</t>
    <rPh sb="0" eb="1">
      <t>ヒ</t>
    </rPh>
    <phoneticPr fontId="3"/>
  </si>
  <si>
    <t>野々市市小学校給食センター</t>
    <rPh sb="0" eb="3">
      <t>ノノイチ</t>
    </rPh>
    <rPh sb="3" eb="4">
      <t>シ</t>
    </rPh>
    <rPh sb="4" eb="7">
      <t>ショウガッコウ</t>
    </rPh>
    <rPh sb="7" eb="9">
      <t>キュウショク</t>
    </rPh>
    <phoneticPr fontId="3"/>
  </si>
  <si>
    <t>月　学 校 給 食 献 立 表</t>
    <rPh sb="0" eb="1">
      <t>ガツ</t>
    </rPh>
    <rPh sb="2" eb="3">
      <t>ガク</t>
    </rPh>
    <rPh sb="4" eb="5">
      <t>コウ</t>
    </rPh>
    <rPh sb="6" eb="7">
      <t>キュウ</t>
    </rPh>
    <rPh sb="8" eb="9">
      <t>ショク</t>
    </rPh>
    <rPh sb="10" eb="11">
      <t>ケン</t>
    </rPh>
    <rPh sb="12" eb="13">
      <t>リツ</t>
    </rPh>
    <rPh sb="14" eb="15">
      <t>ヒョウ</t>
    </rPh>
    <phoneticPr fontId="3"/>
  </si>
  <si>
    <t>●たまねぎ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</si>
</sst>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.0;[Red]\-#,##0.0"/>
  </numFmts>
  <fonts count="17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HGPｺﾞｼｯｸM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b/>
      <sz val="16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b/>
      <sz val="15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4"/>
      <name val="HG丸ｺﾞｼｯｸM-PRO"/>
      <family val="3"/>
      <charset val="128"/>
    </font>
    <font>
      <b/>
      <sz val="20"/>
      <color theme="1"/>
      <name val="HG丸ｺﾞｼｯｸM-PRO"/>
      <family val="3"/>
      <charset val="128"/>
    </font>
    <font>
      <b/>
      <sz val="28"/>
      <color theme="1"/>
      <name val="HG丸ｺﾞｼｯｸM-PRO"/>
      <family val="3"/>
      <charset val="128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05">
    <xf numFmtId="0" fontId="0" fillId="0" borderId="0" xfId="0">
      <alignment vertical="center"/>
    </xf>
    <xf numFmtId="0" fontId="2" fillId="0" borderId="0" xfId="0" applyFont="1" applyProtection="1">
      <alignment vertical="center"/>
      <protection hidden="1"/>
    </xf>
    <xf numFmtId="0" fontId="2" fillId="0" borderId="0" xfId="0" applyFont="1" applyProtection="1">
      <alignment vertical="center"/>
      <protection locked="0"/>
    </xf>
    <xf numFmtId="0" fontId="2" fillId="0" borderId="0" xfId="0" applyFont="1" applyAlignment="1" applyProtection="1">
      <alignment vertical="center" textRotation="255"/>
      <protection hidden="1"/>
    </xf>
    <xf numFmtId="0" fontId="4" fillId="0" borderId="0" xfId="0" applyFont="1" applyProtection="1">
      <alignment vertical="center"/>
      <protection hidden="1"/>
    </xf>
    <xf numFmtId="0" fontId="4" fillId="0" borderId="0" xfId="0" applyFont="1" applyProtection="1">
      <alignment vertical="center"/>
      <protection locked="0"/>
    </xf>
    <xf numFmtId="0" fontId="4" fillId="0" borderId="0" xfId="0" applyFont="1" applyAlignment="1" applyProtection="1">
      <alignment vertical="center" textRotation="255"/>
      <protection hidden="1"/>
    </xf>
    <xf numFmtId="0" fontId="4" fillId="0" borderId="0" xfId="0" applyFont="1" applyAlignment="1" applyProtection="1">
      <alignment vertical="center" shrinkToFit="1"/>
      <protection hidden="1"/>
    </xf>
    <xf numFmtId="0" fontId="2" fillId="0" borderId="0" xfId="0" applyFont="1" applyAlignment="1" applyProtection="1">
      <alignment vertical="center" textRotation="255"/>
      <protection locked="0"/>
    </xf>
    <xf numFmtId="0" fontId="4" fillId="0" borderId="0" xfId="0" applyFont="1" applyAlignment="1" applyProtection="1">
      <alignment vertical="center" textRotation="255"/>
      <protection locked="0"/>
    </xf>
    <xf numFmtId="0" fontId="4" fillId="0" borderId="0" xfId="0" applyFont="1" applyAlignment="1" applyProtection="1">
      <alignment vertical="center" shrinkToFit="1"/>
      <protection locked="0"/>
    </xf>
    <xf numFmtId="0" fontId="5" fillId="0" borderId="0" xfId="0" applyFont="1" applyProtection="1">
      <alignment vertical="center"/>
      <protection locked="0"/>
    </xf>
    <xf numFmtId="176" fontId="6" fillId="0" borderId="6" xfId="1" applyNumberFormat="1" applyFont="1" applyFill="1" applyBorder="1" applyAlignment="1" applyProtection="1">
      <alignment horizontal="left" vertical="center" shrinkToFit="1"/>
      <protection hidden="1"/>
    </xf>
    <xf numFmtId="38" fontId="6" fillId="0" borderId="7" xfId="1" applyFont="1" applyFill="1" applyBorder="1" applyAlignment="1" applyProtection="1">
      <alignment horizontal="center" vertical="center" shrinkToFit="1"/>
      <protection hidden="1"/>
    </xf>
    <xf numFmtId="38" fontId="6" fillId="0" borderId="6" xfId="1" applyFont="1" applyFill="1" applyBorder="1" applyAlignment="1" applyProtection="1">
      <alignment horizontal="left" vertical="center" shrinkToFit="1"/>
      <protection hidden="1"/>
    </xf>
    <xf numFmtId="0" fontId="6" fillId="0" borderId="0" xfId="0" applyFont="1" applyProtection="1">
      <alignment vertical="center"/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right" vertical="center"/>
      <protection locked="0"/>
    </xf>
    <xf numFmtId="0" fontId="10" fillId="0" borderId="0" xfId="0" applyFont="1" applyProtection="1">
      <alignment vertical="center"/>
      <protection locked="0"/>
    </xf>
    <xf numFmtId="0" fontId="4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textRotation="255" wrapText="1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13" fillId="0" borderId="13" xfId="0" applyFont="1" applyFill="1" applyBorder="1" applyAlignment="1" applyProtection="1">
      <alignment vertical="center" shrinkToFit="1"/>
      <protection locked="0"/>
    </xf>
    <xf numFmtId="0" fontId="13" fillId="0" borderId="12" xfId="0" applyFont="1" applyFill="1" applyBorder="1" applyAlignment="1" applyProtection="1">
      <alignment vertical="center" shrinkToFit="1"/>
      <protection locked="0"/>
    </xf>
    <xf numFmtId="0" fontId="13" fillId="0" borderId="11" xfId="0" applyFont="1" applyFill="1" applyBorder="1" applyAlignment="1" applyProtection="1">
      <alignment vertical="center" shrinkToFit="1"/>
      <protection locked="0"/>
    </xf>
    <xf numFmtId="0" fontId="13" fillId="0" borderId="9" xfId="0" applyFont="1" applyFill="1" applyBorder="1" applyAlignment="1" applyProtection="1">
      <alignment vertical="center" shrinkToFit="1"/>
      <protection locked="0"/>
    </xf>
    <xf numFmtId="0" fontId="13" fillId="0" borderId="0" xfId="0" applyFont="1" applyFill="1" applyBorder="1" applyAlignment="1" applyProtection="1">
      <alignment vertical="center" shrinkToFit="1"/>
      <protection locked="0"/>
    </xf>
    <xf numFmtId="0" fontId="13" fillId="0" borderId="8" xfId="0" applyFont="1" applyFill="1" applyBorder="1" applyAlignment="1" applyProtection="1">
      <alignment vertical="center" shrinkToFit="1"/>
      <protection locked="0"/>
    </xf>
    <xf numFmtId="0" fontId="13" fillId="0" borderId="8" xfId="0" applyFont="1" applyBorder="1" applyAlignment="1" applyProtection="1">
      <alignment vertical="center" shrinkToFit="1"/>
      <protection locked="0"/>
    </xf>
    <xf numFmtId="0" fontId="13" fillId="0" borderId="0" xfId="0" applyFont="1" applyBorder="1" applyAlignment="1" applyProtection="1">
      <alignment vertical="center" shrinkToFit="1"/>
      <protection locked="0"/>
    </xf>
    <xf numFmtId="0" fontId="13" fillId="0" borderId="4" xfId="0" applyFont="1" applyFill="1" applyBorder="1" applyAlignment="1" applyProtection="1">
      <alignment vertical="center" shrinkToFit="1"/>
      <protection locked="0"/>
    </xf>
    <xf numFmtId="0" fontId="13" fillId="0" borderId="3" xfId="0" applyFont="1" applyFill="1" applyBorder="1" applyAlignment="1" applyProtection="1">
      <alignment vertical="center" shrinkToFit="1"/>
      <protection locked="0"/>
    </xf>
    <xf numFmtId="0" fontId="13" fillId="0" borderId="3" xfId="0" applyFont="1" applyBorder="1" applyAlignment="1" applyProtection="1">
      <alignment vertical="center" shrinkToFit="1"/>
      <protection locked="0"/>
    </xf>
    <xf numFmtId="0" fontId="13" fillId="0" borderId="2" xfId="0" applyFont="1" applyFill="1" applyBorder="1" applyAlignment="1" applyProtection="1">
      <alignment vertical="center" shrinkToFit="1"/>
      <protection locked="0"/>
    </xf>
    <xf numFmtId="0" fontId="13" fillId="0" borderId="2" xfId="0" applyFont="1" applyBorder="1" applyAlignment="1" applyProtection="1">
      <alignment vertical="center" shrinkToFit="1"/>
      <protection locked="0"/>
    </xf>
    <xf numFmtId="0" fontId="13" fillId="0" borderId="11" xfId="0" applyFont="1" applyBorder="1" applyAlignment="1" applyProtection="1">
      <alignment vertical="center" shrinkToFit="1"/>
      <protection locked="0"/>
    </xf>
    <xf numFmtId="0" fontId="13" fillId="0" borderId="8" xfId="0" applyFont="1" applyFill="1" applyBorder="1" applyAlignment="1" applyProtection="1">
      <alignment horizontal="left" vertical="center" shrinkToFit="1"/>
      <protection locked="0"/>
    </xf>
    <xf numFmtId="0" fontId="5" fillId="0" borderId="3" xfId="0" applyFont="1" applyFill="1" applyBorder="1" applyAlignment="1" applyProtection="1">
      <alignment horizontal="left" vertical="center" shrinkToFit="1"/>
      <protection hidden="1"/>
    </xf>
    <xf numFmtId="0" fontId="5" fillId="0" borderId="4" xfId="0" applyFont="1" applyFill="1" applyBorder="1" applyAlignment="1" applyProtection="1">
      <alignment horizontal="left" vertical="center" shrinkToFit="1"/>
      <protection hidden="1"/>
    </xf>
    <xf numFmtId="0" fontId="5" fillId="0" borderId="2" xfId="0" applyFont="1" applyFill="1" applyBorder="1" applyAlignment="1" applyProtection="1">
      <alignment horizontal="left" vertical="center" shrinkToFit="1"/>
      <protection hidden="1"/>
    </xf>
    <xf numFmtId="0" fontId="13" fillId="0" borderId="0" xfId="0" applyFont="1" applyProtection="1">
      <alignment vertical="center"/>
      <protection locked="0"/>
    </xf>
    <xf numFmtId="0" fontId="16" fillId="0" borderId="0" xfId="0" applyFont="1" applyAlignment="1" applyProtection="1">
      <alignment horizontal="right" vertical="center" shrinkToFit="1"/>
      <protection hidden="1"/>
    </xf>
    <xf numFmtId="0" fontId="16" fillId="0" borderId="0" xfId="0" applyFont="1" applyProtection="1">
      <alignment vertical="center"/>
      <protection hidden="1"/>
    </xf>
    <xf numFmtId="38" fontId="6" fillId="0" borderId="7" xfId="1" applyFont="1" applyFill="1" applyBorder="1" applyAlignment="1" applyProtection="1">
      <alignment horizontal="center" vertical="center" shrinkToFit="1"/>
      <protection hidden="1"/>
    </xf>
    <xf numFmtId="38" fontId="6" fillId="0" borderId="6" xfId="1" applyFont="1" applyFill="1" applyBorder="1" applyAlignment="1" applyProtection="1">
      <alignment horizontal="center" vertical="center" shrinkToFit="1"/>
      <protection hidden="1"/>
    </xf>
    <xf numFmtId="0" fontId="10" fillId="0" borderId="14" xfId="0" applyFont="1" applyBorder="1" applyAlignment="1" applyProtection="1">
      <alignment horizontal="center" vertical="center" shrinkToFit="1"/>
      <protection hidden="1"/>
    </xf>
    <xf numFmtId="0" fontId="10" fillId="0" borderId="10" xfId="0" applyFont="1" applyBorder="1" applyAlignment="1" applyProtection="1">
      <alignment horizontal="center" vertical="center" shrinkToFit="1"/>
      <protection hidden="1"/>
    </xf>
    <xf numFmtId="0" fontId="10" fillId="0" borderId="5" xfId="0" applyFont="1" applyBorder="1" applyAlignment="1" applyProtection="1">
      <alignment horizontal="center" vertical="center" shrinkToFit="1"/>
      <protection hidden="1"/>
    </xf>
    <xf numFmtId="0" fontId="8" fillId="0" borderId="14" xfId="0" applyFont="1" applyBorder="1" applyAlignment="1" applyProtection="1">
      <alignment horizontal="center" vertical="center"/>
      <protection hidden="1"/>
    </xf>
    <xf numFmtId="0" fontId="8" fillId="0" borderId="10" xfId="0" applyFont="1" applyBorder="1" applyAlignment="1" applyProtection="1">
      <alignment horizontal="center" vertical="center"/>
      <protection hidden="1"/>
    </xf>
    <xf numFmtId="0" fontId="8" fillId="0" borderId="5" xfId="0" applyFont="1" applyBorder="1" applyAlignment="1" applyProtection="1">
      <alignment horizontal="center" vertical="center"/>
      <protection hidden="1"/>
    </xf>
    <xf numFmtId="0" fontId="9" fillId="0" borderId="14" xfId="0" applyFont="1" applyFill="1" applyBorder="1" applyAlignment="1" applyProtection="1">
      <alignment horizontal="center" vertical="center" shrinkToFit="1"/>
      <protection hidden="1"/>
    </xf>
    <xf numFmtId="0" fontId="9" fillId="0" borderId="10" xfId="0" applyFont="1" applyFill="1" applyBorder="1" applyAlignment="1" applyProtection="1">
      <alignment horizontal="center" vertical="center" shrinkToFit="1"/>
      <protection hidden="1"/>
    </xf>
    <xf numFmtId="0" fontId="9" fillId="0" borderId="5" xfId="0" applyFont="1" applyFill="1" applyBorder="1" applyAlignment="1" applyProtection="1">
      <alignment horizontal="center" vertical="center" shrinkToFit="1"/>
      <protection hidden="1"/>
    </xf>
    <xf numFmtId="0" fontId="13" fillId="0" borderId="14" xfId="0" applyFont="1" applyFill="1" applyBorder="1" applyAlignment="1" applyProtection="1">
      <alignment horizontal="center" vertical="center" textRotation="255" shrinkToFit="1"/>
      <protection hidden="1"/>
    </xf>
    <xf numFmtId="0" fontId="13" fillId="0" borderId="10" xfId="0" applyFont="1" applyFill="1" applyBorder="1" applyAlignment="1" applyProtection="1">
      <alignment horizontal="center" vertical="center" textRotation="255" shrinkToFit="1"/>
      <protection hidden="1"/>
    </xf>
    <xf numFmtId="0" fontId="13" fillId="0" borderId="5" xfId="0" applyFont="1" applyFill="1" applyBorder="1" applyAlignment="1" applyProtection="1">
      <alignment horizontal="center" vertical="center" textRotation="255" shrinkToFit="1"/>
      <protection hidden="1"/>
    </xf>
    <xf numFmtId="0" fontId="5" fillId="0" borderId="13" xfId="0" applyFont="1" applyFill="1" applyBorder="1" applyAlignment="1" applyProtection="1">
      <alignment horizontal="left" vertical="center" shrinkToFit="1"/>
      <protection hidden="1"/>
    </xf>
    <xf numFmtId="0" fontId="5" fillId="0" borderId="11" xfId="0" applyFont="1" applyFill="1" applyBorder="1" applyAlignment="1" applyProtection="1">
      <alignment horizontal="left" vertical="center" shrinkToFit="1"/>
      <protection hidden="1"/>
    </xf>
    <xf numFmtId="0" fontId="5" fillId="0" borderId="9" xfId="0" applyFont="1" applyFill="1" applyBorder="1" applyAlignment="1" applyProtection="1">
      <alignment horizontal="left" vertical="center" shrinkToFit="1"/>
      <protection hidden="1"/>
    </xf>
    <xf numFmtId="0" fontId="5" fillId="0" borderId="8" xfId="0" applyFont="1" applyFill="1" applyBorder="1" applyAlignment="1" applyProtection="1">
      <alignment horizontal="left" vertical="center" shrinkToFit="1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0" fontId="6" fillId="0" borderId="1" xfId="0" applyFont="1" applyBorder="1" applyAlignment="1" applyProtection="1">
      <alignment horizontal="center" vertical="center" shrinkToFit="1"/>
      <protection hidden="1"/>
    </xf>
    <xf numFmtId="0" fontId="7" fillId="0" borderId="10" xfId="0" applyFont="1" applyBorder="1" applyAlignment="1" applyProtection="1">
      <alignment horizontal="center" vertical="center" shrinkToFit="1"/>
      <protection hidden="1"/>
    </xf>
    <xf numFmtId="0" fontId="7" fillId="0" borderId="5" xfId="0" applyFont="1" applyBorder="1" applyAlignment="1" applyProtection="1">
      <alignment horizontal="center" vertical="center" shrinkToFit="1"/>
      <protection hidden="1"/>
    </xf>
    <xf numFmtId="0" fontId="10" fillId="0" borderId="10" xfId="0" applyFont="1" applyBorder="1" applyAlignment="1" applyProtection="1">
      <alignment horizontal="center" vertical="center" textRotation="255" shrinkToFit="1"/>
      <protection hidden="1"/>
    </xf>
    <xf numFmtId="0" fontId="10" fillId="0" borderId="5" xfId="0" applyFont="1" applyBorder="1" applyAlignment="1" applyProtection="1">
      <alignment horizontal="center" vertical="center" textRotation="255" shrinkToFit="1"/>
      <protection hidden="1"/>
    </xf>
    <xf numFmtId="0" fontId="7" fillId="0" borderId="9" xfId="0" applyFont="1" applyBorder="1" applyAlignment="1" applyProtection="1">
      <alignment horizontal="center" vertical="center" shrinkToFit="1"/>
      <protection hidden="1"/>
    </xf>
    <xf numFmtId="0" fontId="7" fillId="0" borderId="8" xfId="0" applyFont="1" applyBorder="1" applyAlignment="1" applyProtection="1">
      <alignment horizontal="center" vertical="center" shrinkToFit="1"/>
      <protection hidden="1"/>
    </xf>
    <xf numFmtId="0" fontId="7" fillId="0" borderId="4" xfId="0" applyFont="1" applyBorder="1" applyAlignment="1" applyProtection="1">
      <alignment horizontal="center" vertical="center" shrinkToFit="1"/>
      <protection hidden="1"/>
    </xf>
    <xf numFmtId="0" fontId="7" fillId="0" borderId="2" xfId="0" applyFont="1" applyBorder="1" applyAlignment="1" applyProtection="1">
      <alignment horizontal="center" vertical="center" shrinkToFit="1"/>
      <protection hidden="1"/>
    </xf>
    <xf numFmtId="0" fontId="15" fillId="0" borderId="9" xfId="0" applyFont="1" applyBorder="1" applyAlignment="1" applyProtection="1">
      <alignment horizontal="center" vertical="top" wrapText="1" shrinkToFit="1"/>
      <protection hidden="1"/>
    </xf>
    <xf numFmtId="0" fontId="15" fillId="0" borderId="0" xfId="0" applyFont="1" applyBorder="1" applyAlignment="1" applyProtection="1">
      <alignment horizontal="center" vertical="top" wrapText="1" shrinkToFit="1"/>
      <protection hidden="1"/>
    </xf>
    <xf numFmtId="0" fontId="15" fillId="0" borderId="8" xfId="0" applyFont="1" applyBorder="1" applyAlignment="1" applyProtection="1">
      <alignment horizontal="center" vertical="top" wrapText="1" shrinkToFit="1"/>
      <protection hidden="1"/>
    </xf>
    <xf numFmtId="0" fontId="15" fillId="0" borderId="4" xfId="0" applyFont="1" applyBorder="1" applyAlignment="1" applyProtection="1">
      <alignment horizontal="center" vertical="top" wrapText="1" shrinkToFit="1"/>
      <protection hidden="1"/>
    </xf>
    <xf numFmtId="0" fontId="15" fillId="0" borderId="3" xfId="0" applyFont="1" applyBorder="1" applyAlignment="1" applyProtection="1">
      <alignment horizontal="center" vertical="top" wrapText="1" shrinkToFit="1"/>
      <protection hidden="1"/>
    </xf>
    <xf numFmtId="0" fontId="15" fillId="0" borderId="2" xfId="0" applyFont="1" applyBorder="1" applyAlignment="1" applyProtection="1">
      <alignment horizontal="center" vertical="top" wrapText="1" shrinkToFit="1"/>
      <protection hidden="1"/>
    </xf>
    <xf numFmtId="0" fontId="15" fillId="0" borderId="9" xfId="0" applyFont="1" applyBorder="1" applyAlignment="1" applyProtection="1">
      <alignment horizontal="center" vertical="top" wrapText="1"/>
      <protection hidden="1"/>
    </xf>
    <xf numFmtId="0" fontId="15" fillId="0" borderId="0" xfId="0" applyFont="1" applyBorder="1" applyAlignment="1" applyProtection="1">
      <alignment horizontal="center" vertical="top" wrapText="1"/>
      <protection hidden="1"/>
    </xf>
    <xf numFmtId="0" fontId="15" fillId="0" borderId="8" xfId="0" applyFont="1" applyBorder="1" applyAlignment="1" applyProtection="1">
      <alignment horizontal="center" vertical="top" wrapText="1"/>
      <protection hidden="1"/>
    </xf>
    <xf numFmtId="0" fontId="15" fillId="0" borderId="4" xfId="0" applyFont="1" applyBorder="1" applyAlignment="1" applyProtection="1">
      <alignment horizontal="center" vertical="top" wrapText="1"/>
      <protection hidden="1"/>
    </xf>
    <xf numFmtId="0" fontId="15" fillId="0" borderId="3" xfId="0" applyFont="1" applyBorder="1" applyAlignment="1" applyProtection="1">
      <alignment horizontal="center" vertical="top" wrapText="1"/>
      <protection hidden="1"/>
    </xf>
    <xf numFmtId="0" fontId="15" fillId="0" borderId="2" xfId="0" applyFont="1" applyBorder="1" applyAlignment="1" applyProtection="1">
      <alignment horizontal="center" vertical="top" wrapText="1"/>
      <protection hidden="1"/>
    </xf>
    <xf numFmtId="0" fontId="15" fillId="0" borderId="9" xfId="0" applyFont="1" applyBorder="1" applyAlignment="1" applyProtection="1">
      <alignment horizontal="center" vertical="top"/>
      <protection hidden="1"/>
    </xf>
    <xf numFmtId="0" fontId="15" fillId="0" borderId="0" xfId="0" applyFont="1" applyBorder="1" applyAlignment="1" applyProtection="1">
      <alignment horizontal="center" vertical="top"/>
      <protection hidden="1"/>
    </xf>
    <xf numFmtId="0" fontId="15" fillId="0" borderId="8" xfId="0" applyFont="1" applyBorder="1" applyAlignment="1" applyProtection="1">
      <alignment horizontal="center" vertical="top"/>
      <protection hidden="1"/>
    </xf>
    <xf numFmtId="0" fontId="15" fillId="0" borderId="4" xfId="0" applyFont="1" applyBorder="1" applyAlignment="1" applyProtection="1">
      <alignment horizontal="center" vertical="top"/>
      <protection hidden="1"/>
    </xf>
    <xf numFmtId="0" fontId="15" fillId="0" borderId="3" xfId="0" applyFont="1" applyBorder="1" applyAlignment="1" applyProtection="1">
      <alignment horizontal="center" vertical="top"/>
      <protection hidden="1"/>
    </xf>
    <xf numFmtId="0" fontId="15" fillId="0" borderId="2" xfId="0" applyFont="1" applyBorder="1" applyAlignment="1" applyProtection="1">
      <alignment horizontal="center" vertical="top"/>
      <protection hidden="1"/>
    </xf>
    <xf numFmtId="0" fontId="14" fillId="0" borderId="13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6" fillId="0" borderId="14" xfId="0" applyFont="1" applyBorder="1" applyAlignment="1" applyProtection="1">
      <alignment horizontal="center" vertical="center" shrinkToFit="1"/>
      <protection hidden="1"/>
    </xf>
    <xf numFmtId="0" fontId="6" fillId="0" borderId="10" xfId="0" applyFont="1" applyBorder="1" applyAlignment="1" applyProtection="1">
      <alignment horizontal="center" vertical="center" shrinkToFit="1"/>
      <protection hidden="1"/>
    </xf>
    <xf numFmtId="0" fontId="6" fillId="0" borderId="5" xfId="0" applyFont="1" applyBorder="1" applyAlignment="1" applyProtection="1">
      <alignment horizontal="center" vertical="center" shrinkToFit="1"/>
      <protection hidden="1"/>
    </xf>
    <xf numFmtId="0" fontId="15" fillId="0" borderId="13" xfId="0" applyFont="1" applyBorder="1" applyAlignment="1" applyProtection="1">
      <alignment horizontal="center" vertical="center" shrinkToFit="1"/>
      <protection hidden="1"/>
    </xf>
    <xf numFmtId="0" fontId="15" fillId="0" borderId="12" xfId="0" applyFont="1" applyBorder="1" applyAlignment="1" applyProtection="1">
      <alignment horizontal="center" vertical="center" shrinkToFit="1"/>
      <protection hidden="1"/>
    </xf>
    <xf numFmtId="0" fontId="15" fillId="0" borderId="11" xfId="0" applyFont="1" applyBorder="1" applyAlignment="1" applyProtection="1">
      <alignment horizontal="center" vertical="center" shrinkToFit="1"/>
      <protection hidden="1"/>
    </xf>
    <xf numFmtId="0" fontId="15" fillId="0" borderId="17" xfId="0" applyFont="1" applyBorder="1" applyAlignment="1" applyProtection="1">
      <alignment horizontal="center" vertical="center" shrinkToFit="1"/>
      <protection hidden="1"/>
    </xf>
    <xf numFmtId="0" fontId="15" fillId="0" borderId="16" xfId="0" applyFont="1" applyBorder="1" applyAlignment="1" applyProtection="1">
      <alignment horizontal="center" vertical="center" shrinkToFit="1"/>
      <protection hidden="1"/>
    </xf>
    <xf numFmtId="0" fontId="15" fillId="0" borderId="15" xfId="0" applyFont="1" applyBorder="1" applyAlignment="1" applyProtection="1">
      <alignment horizontal="center" vertical="center" shrinkToFit="1"/>
      <protection hidden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gif"/><Relationship Id="rId5" Type="http://schemas.openxmlformats.org/officeDocument/2006/relationships/image" Target="../media/image5.gi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722633</xdr:colOff>
      <xdr:row>29</xdr:row>
      <xdr:rowOff>102512</xdr:rowOff>
    </xdr:from>
    <xdr:to>
      <xdr:col>15</xdr:col>
      <xdr:colOff>817563</xdr:colOff>
      <xdr:row>32</xdr:row>
      <xdr:rowOff>35719</xdr:rowOff>
    </xdr:to>
    <xdr:pic>
      <xdr:nvPicPr>
        <xdr:cNvPr id="2" name="図 1" descr="3_03_1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0758" y="11734918"/>
          <a:ext cx="904555" cy="1076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595313</xdr:colOff>
      <xdr:row>0</xdr:row>
      <xdr:rowOff>47625</xdr:rowOff>
    </xdr:from>
    <xdr:ext cx="1704295" cy="869156"/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6" y="47625"/>
          <a:ext cx="1704295" cy="869156"/>
        </a:xfrm>
        <a:prstGeom prst="rect">
          <a:avLst/>
        </a:prstGeom>
      </xdr:spPr>
    </xdr:pic>
    <xdr:clientData/>
  </xdr:oneCellAnchor>
  <xdr:oneCellAnchor>
    <xdr:from>
      <xdr:col>9</xdr:col>
      <xdr:colOff>773906</xdr:colOff>
      <xdr:row>0</xdr:row>
      <xdr:rowOff>95250</xdr:rowOff>
    </xdr:from>
    <xdr:ext cx="1166813" cy="773908"/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906" y="95250"/>
          <a:ext cx="1166813" cy="773908"/>
        </a:xfrm>
        <a:prstGeom prst="rect">
          <a:avLst/>
        </a:prstGeom>
      </xdr:spPr>
    </xdr:pic>
    <xdr:clientData/>
  </xdr:oneCellAnchor>
  <xdr:twoCellAnchor editAs="oneCell">
    <xdr:from>
      <xdr:col>0</xdr:col>
      <xdr:colOff>166687</xdr:colOff>
      <xdr:row>32</xdr:row>
      <xdr:rowOff>119064</xdr:rowOff>
    </xdr:from>
    <xdr:to>
      <xdr:col>16</xdr:col>
      <xdr:colOff>142874</xdr:colOff>
      <xdr:row>53</xdr:row>
      <xdr:rowOff>166688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6687" y="10965658"/>
          <a:ext cx="13335000" cy="463153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238126</xdr:colOff>
      <xdr:row>54</xdr:row>
      <xdr:rowOff>178592</xdr:rowOff>
    </xdr:from>
    <xdr:to>
      <xdr:col>5</xdr:col>
      <xdr:colOff>416718</xdr:colOff>
      <xdr:row>74</xdr:row>
      <xdr:rowOff>154780</xdr:rowOff>
    </xdr:to>
    <xdr:pic>
      <xdr:nvPicPr>
        <xdr:cNvPr id="6" name="図 5" descr="朝食摂取と学力調査の平均正答率との関係（棒グラフ）／資料：文部科学省「全国学力・学習状況調査」（平成30（2018）年度）／注：（質問）あなたは、次のようなことをしていますか。当てはまるものを1つずつ選んでください。「朝食を毎日食べている」（選択肢）「している」、「どちらかといえば、している」、「あまりしていない」、「全くしていない」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686" b="21611"/>
        <a:stretch/>
      </xdr:blipFill>
      <xdr:spPr bwMode="auto">
        <a:xfrm>
          <a:off x="714376" y="15811498"/>
          <a:ext cx="3536155" cy="40243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154781</xdr:colOff>
      <xdr:row>75</xdr:row>
      <xdr:rowOff>83342</xdr:rowOff>
    </xdr:from>
    <xdr:to>
      <xdr:col>9</xdr:col>
      <xdr:colOff>23812</xdr:colOff>
      <xdr:row>77</xdr:row>
      <xdr:rowOff>190499</xdr:rowOff>
    </xdr:to>
    <xdr:pic>
      <xdr:nvPicPr>
        <xdr:cNvPr id="7" name="図 6" descr="朝食の摂取状況と新体力テストの体力合計点との関係（棒グラフ）／資料：スポーツ庁「全国体力・運動能力、運動習慣等調査」（平成30（2018）年度）／注：（質問）「朝食は毎日食べますか。（学校が休みの日も含める）（選択肢）「毎日食べる」、「食べない日もある」、「食べない日が多い」、「食べない」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344" r="41837" b="14453"/>
        <a:stretch/>
      </xdr:blipFill>
      <xdr:spPr bwMode="auto">
        <a:xfrm>
          <a:off x="631031" y="19966780"/>
          <a:ext cx="7012781" cy="5119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511967</xdr:colOff>
      <xdr:row>55</xdr:row>
      <xdr:rowOff>35720</xdr:rowOff>
    </xdr:from>
    <xdr:to>
      <xdr:col>9</xdr:col>
      <xdr:colOff>59531</xdr:colOff>
      <xdr:row>75</xdr:row>
      <xdr:rowOff>-1</xdr:rowOff>
    </xdr:to>
    <xdr:pic>
      <xdr:nvPicPr>
        <xdr:cNvPr id="8" name="図 7" descr="朝食の摂取状況と新体力テストの体力合計点との関係（棒グラフ）／資料：スポーツ庁「全国体力・運動能力、運動習慣等調査」（平成30（2018）年度）／注：（質問）「朝食は毎日食べますか。（学校が休みの日も含める）（選択肢）「毎日食べる」、「食べない日もある」、「食べない日が多い」、「食べない」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7755" b="21094"/>
        <a:stretch/>
      </xdr:blipFill>
      <xdr:spPr bwMode="auto">
        <a:xfrm>
          <a:off x="4345780" y="15871033"/>
          <a:ext cx="3333751" cy="401240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8</xdr:col>
      <xdr:colOff>666749</xdr:colOff>
      <xdr:row>54</xdr:row>
      <xdr:rowOff>0</xdr:rowOff>
    </xdr:from>
    <xdr:to>
      <xdr:col>16</xdr:col>
      <xdr:colOff>214312</xdr:colOff>
      <xdr:row>70</xdr:row>
      <xdr:rowOff>95250</xdr:rowOff>
    </xdr:to>
    <xdr:sp macro="" textlink="">
      <xdr:nvSpPr>
        <xdr:cNvPr id="9" name="雲形吹き出し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7477124" y="15632906"/>
          <a:ext cx="6096001" cy="3333750"/>
        </a:xfrm>
        <a:prstGeom prst="cloudCallout">
          <a:avLst>
            <a:gd name="adj1" fmla="val -55101"/>
            <a:gd name="adj2" fmla="val -26607"/>
          </a:avLst>
        </a:prstGeom>
        <a:ln w="3810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200"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朝ごはんを</a:t>
          </a:r>
          <a:r>
            <a:rPr kumimoji="1" lang="ja-JP" altLang="en-US" sz="2200">
              <a:solidFill>
                <a:srgbClr val="0070C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毎日食べている人</a:t>
          </a:r>
          <a:r>
            <a:rPr kumimoji="1" lang="ja-JP" altLang="en-US" sz="2200"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と</a:t>
          </a:r>
          <a:r>
            <a:rPr kumimoji="1" lang="ja-JP" altLang="en-US" sz="2200">
              <a:solidFill>
                <a:srgbClr val="FF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食べない人</a:t>
          </a:r>
          <a:r>
            <a:rPr kumimoji="1" lang="ja-JP" altLang="en-US" sz="2200"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では、勉強や体力に差が出ることがわかっています。</a:t>
          </a:r>
        </a:p>
        <a:p>
          <a:pPr algn="l"/>
          <a:r>
            <a:rPr kumimoji="1" lang="ja-JP" altLang="en-US" sz="2200"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朝ごはんを毎日食べて、学力・体力アップをめざそう</a:t>
          </a:r>
          <a:r>
            <a:rPr kumimoji="1" lang="en-US" altLang="ja-JP" sz="2200"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!!</a:t>
          </a:r>
          <a:endParaRPr kumimoji="1" lang="ja-JP" altLang="en-US" sz="2200"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</xdr:txBody>
    </xdr:sp>
    <xdr:clientData/>
  </xdr:twoCellAnchor>
  <xdr:twoCellAnchor editAs="oneCell">
    <xdr:from>
      <xdr:col>11</xdr:col>
      <xdr:colOff>416719</xdr:colOff>
      <xdr:row>66</xdr:row>
      <xdr:rowOff>98469</xdr:rowOff>
    </xdr:from>
    <xdr:to>
      <xdr:col>16</xdr:col>
      <xdr:colOff>154781</xdr:colOff>
      <xdr:row>77</xdr:row>
      <xdr:rowOff>130967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339"/>
        <a:stretch/>
      </xdr:blipFill>
      <xdr:spPr>
        <a:xfrm>
          <a:off x="9655969" y="18160250"/>
          <a:ext cx="3857625" cy="2258967"/>
        </a:xfrm>
        <a:prstGeom prst="rect">
          <a:avLst/>
        </a:prstGeom>
      </xdr:spPr>
    </xdr:pic>
    <xdr:clientData/>
  </xdr:twoCellAnchor>
  <xdr:twoCellAnchor editAs="oneCell">
    <xdr:from>
      <xdr:col>2</xdr:col>
      <xdr:colOff>107156</xdr:colOff>
      <xdr:row>74</xdr:row>
      <xdr:rowOff>47626</xdr:rowOff>
    </xdr:from>
    <xdr:to>
      <xdr:col>5</xdr:col>
      <xdr:colOff>321469</xdr:colOff>
      <xdr:row>75</xdr:row>
      <xdr:rowOff>59531</xdr:rowOff>
    </xdr:to>
    <xdr:pic>
      <xdr:nvPicPr>
        <xdr:cNvPr id="11" name="図 10" descr="朝食摂取と学力調査の平均正答率との関係（棒グラフ）／資料：文部科学省「全国学力・学習状況調査」（平成30（2018）年度）／注：（質問）あなたは、次のようなことをしていますか。当てはまるものを1つずつ選んでください。「朝食を毎日食べている」（選択肢）「している」、「どちらかといえば、している」、「あまりしていない」、「全くしていない」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5326" r="52071" b="9304"/>
        <a:stretch/>
      </xdr:blipFill>
      <xdr:spPr bwMode="auto">
        <a:xfrm>
          <a:off x="892969" y="19728657"/>
          <a:ext cx="3262313" cy="214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309564</xdr:colOff>
      <xdr:row>74</xdr:row>
      <xdr:rowOff>59531</xdr:rowOff>
    </xdr:from>
    <xdr:to>
      <xdr:col>8</xdr:col>
      <xdr:colOff>690564</xdr:colOff>
      <xdr:row>75</xdr:row>
      <xdr:rowOff>71436</xdr:rowOff>
    </xdr:to>
    <xdr:pic>
      <xdr:nvPicPr>
        <xdr:cNvPr id="12" name="図 11" descr="朝食の摂取状況と新体力テストの体力合計点との関係（棒グラフ）／資料：スポーツ庁「全国体力・運動能力、運動習慣等調査」（平成30（2018）年度）／注：（質問）「朝食は毎日食べますか。（学校が休みの日も含める）（選択肢）「毎日食べる」、「食べない日もある」、「食べない日が多い」、「食べない」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5068" r="45136" b="9502"/>
        <a:stretch/>
      </xdr:blipFill>
      <xdr:spPr bwMode="auto">
        <a:xfrm>
          <a:off x="4143377" y="19740562"/>
          <a:ext cx="3357562" cy="2143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yusyoku_center3\Desktop\&#32102;&#39135;&#31649;&#29702;\2020&#24180;&#24230;\&#9733;&#32102;&#39135;&#31649;&#29702;2020(r2.8)&#23567;&#23398;&#2665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主食"/>
      <sheetName val="牛乳"/>
      <sheetName val="パン計算"/>
      <sheetName val="米飯計算"/>
      <sheetName val="七訂成分表 (2)"/>
      <sheetName val="七訂成分表"/>
      <sheetName val="コード・基準値"/>
      <sheetName val="人数"/>
      <sheetName val="作成"/>
      <sheetName val="集計"/>
      <sheetName val="充足率"/>
      <sheetName val="献立ｶﾚﾝﾀﾞｰ"/>
      <sheetName val="発注書"/>
      <sheetName val="仕入簿"/>
      <sheetName val="検収簿"/>
      <sheetName val="アレルギー用献立（週）"/>
      <sheetName val="献立（日）"/>
      <sheetName val="献立（週）"/>
      <sheetName val="献立一覧"/>
      <sheetName val="ひとことメモ"/>
      <sheetName val="群分類"/>
      <sheetName val="食器具"/>
      <sheetName val="地場産調査"/>
      <sheetName val="週報１"/>
      <sheetName val="週報２"/>
      <sheetName val="使い方"/>
      <sheetName val="仕入２"/>
      <sheetName val="計算"/>
      <sheetName val="残食・金額"/>
      <sheetName val="給食日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2">
          <cell r="F12">
            <v>24</v>
          </cell>
        </row>
        <row r="13">
          <cell r="F13">
            <v>25</v>
          </cell>
        </row>
        <row r="14">
          <cell r="F14">
            <v>26</v>
          </cell>
        </row>
        <row r="15">
          <cell r="F15">
            <v>27</v>
          </cell>
        </row>
        <row r="16">
          <cell r="F16">
            <v>28</v>
          </cell>
        </row>
        <row r="17">
          <cell r="F17">
            <v>31</v>
          </cell>
        </row>
      </sheetData>
      <sheetData sheetId="8">
        <row r="1">
          <cell r="B1">
            <v>8</v>
          </cell>
        </row>
        <row r="3">
          <cell r="H3">
            <v>1</v>
          </cell>
          <cell r="I3">
            <v>1</v>
          </cell>
          <cell r="J3" t="str">
            <v>むぎごはん</v>
          </cell>
          <cell r="K3" t="str">
            <v>麦飯</v>
          </cell>
        </row>
        <row r="6">
          <cell r="H6">
            <v>2</v>
          </cell>
          <cell r="I6">
            <v>2</v>
          </cell>
          <cell r="J6" t="str">
            <v>牛乳</v>
          </cell>
          <cell r="K6" t="str">
            <v>牛乳</v>
          </cell>
        </row>
        <row r="8">
          <cell r="H8">
            <v>3</v>
          </cell>
          <cell r="I8">
            <v>3</v>
          </cell>
          <cell r="J8" t="str">
            <v>なつやさいカレー</v>
          </cell>
          <cell r="K8" t="str">
            <v>夏野菜カレー</v>
          </cell>
        </row>
        <row r="38">
          <cell r="H38">
            <v>4</v>
          </cell>
          <cell r="I38">
            <v>8</v>
          </cell>
          <cell r="J38" t="str">
            <v>フルーツカクテル</v>
          </cell>
          <cell r="K38" t="str">
            <v>フルーツカクテル</v>
          </cell>
        </row>
        <row r="58">
          <cell r="H58">
            <v>1</v>
          </cell>
          <cell r="I58">
            <v>1</v>
          </cell>
          <cell r="J58" t="str">
            <v>ごはん</v>
          </cell>
          <cell r="K58" t="str">
            <v>ごはん</v>
          </cell>
        </row>
        <row r="61">
          <cell r="H61">
            <v>2</v>
          </cell>
          <cell r="I61">
            <v>2</v>
          </cell>
          <cell r="J61" t="str">
            <v>牛乳</v>
          </cell>
          <cell r="K61" t="str">
            <v>牛乳</v>
          </cell>
        </row>
        <row r="63">
          <cell r="H63">
            <v>3</v>
          </cell>
          <cell r="I63">
            <v>4</v>
          </cell>
          <cell r="J63" t="str">
            <v>はるまき</v>
          </cell>
          <cell r="K63" t="str">
            <v>春巻き</v>
          </cell>
        </row>
        <row r="66">
          <cell r="H66">
            <v>4</v>
          </cell>
          <cell r="I66">
            <v>5</v>
          </cell>
          <cell r="J66" t="str">
            <v>こうやどうふのオイスターいため</v>
          </cell>
          <cell r="K66" t="str">
            <v>高野豆腐のオイスター炒め</v>
          </cell>
        </row>
        <row r="84">
          <cell r="H84">
            <v>5</v>
          </cell>
          <cell r="I84">
            <v>6</v>
          </cell>
          <cell r="J84" t="str">
            <v>ひやしラーメン</v>
          </cell>
          <cell r="K84" t="str">
            <v>冷やしラーメン</v>
          </cell>
        </row>
        <row r="113">
          <cell r="H113">
            <v>1</v>
          </cell>
          <cell r="I113">
            <v>1</v>
          </cell>
          <cell r="J113" t="str">
            <v>ごはん</v>
          </cell>
          <cell r="K113" t="str">
            <v>ごはん</v>
          </cell>
        </row>
        <row r="116">
          <cell r="H116">
            <v>2</v>
          </cell>
          <cell r="I116">
            <v>2</v>
          </cell>
          <cell r="J116" t="str">
            <v>牛乳</v>
          </cell>
          <cell r="K116" t="str">
            <v>牛乳</v>
          </cell>
        </row>
        <row r="118">
          <cell r="H118">
            <v>3</v>
          </cell>
          <cell r="I118">
            <v>4</v>
          </cell>
          <cell r="J118" t="str">
            <v>さけのマヨネーズやき</v>
          </cell>
          <cell r="K118" t="str">
            <v>鮭のマヨネーズ焼き</v>
          </cell>
        </row>
        <row r="131">
          <cell r="H131">
            <v>4</v>
          </cell>
          <cell r="I131">
            <v>7</v>
          </cell>
          <cell r="J131" t="str">
            <v>ポークビーンズ</v>
          </cell>
          <cell r="K131" t="str">
            <v>ポークビーンズ</v>
          </cell>
        </row>
        <row r="155">
          <cell r="H155">
            <v>5</v>
          </cell>
          <cell r="I155">
            <v>8</v>
          </cell>
          <cell r="J155" t="str">
            <v>くだもの</v>
          </cell>
          <cell r="K155" t="str">
            <v>くだもの(ルビーロマンor梨)</v>
          </cell>
        </row>
        <row r="157">
          <cell r="H157">
            <v>6</v>
          </cell>
          <cell r="I157">
            <v>9</v>
          </cell>
          <cell r="J157" t="str">
            <v>ふりかけ</v>
          </cell>
          <cell r="K157" t="str">
            <v>ふりかけ</v>
          </cell>
        </row>
        <row r="168">
          <cell r="H168">
            <v>1</v>
          </cell>
          <cell r="I168">
            <v>1</v>
          </cell>
          <cell r="J168" t="str">
            <v>ごはん</v>
          </cell>
          <cell r="K168" t="str">
            <v>ごはん</v>
          </cell>
        </row>
        <row r="171">
          <cell r="H171">
            <v>2</v>
          </cell>
          <cell r="I171">
            <v>2</v>
          </cell>
          <cell r="J171" t="str">
            <v>牛乳</v>
          </cell>
          <cell r="K171" t="str">
            <v>牛乳</v>
          </cell>
        </row>
        <row r="173">
          <cell r="H173">
            <v>3</v>
          </cell>
          <cell r="I173">
            <v>4</v>
          </cell>
          <cell r="J173" t="str">
            <v>まつかぜやき</v>
          </cell>
          <cell r="K173" t="str">
            <v>松風焼き</v>
          </cell>
        </row>
        <row r="186">
          <cell r="H186">
            <v>4</v>
          </cell>
          <cell r="I186">
            <v>5</v>
          </cell>
          <cell r="J186" t="str">
            <v>ごぼうサラダ</v>
          </cell>
          <cell r="K186" t="str">
            <v>ごぼうのサラダ</v>
          </cell>
        </row>
        <row r="199">
          <cell r="H199">
            <v>5</v>
          </cell>
          <cell r="I199">
            <v>7</v>
          </cell>
          <cell r="J199" t="str">
            <v>ふとあげのみそしる</v>
          </cell>
          <cell r="K199" t="str">
            <v>麩と揚げのみそ汁</v>
          </cell>
        </row>
        <row r="223">
          <cell r="H223">
            <v>1</v>
          </cell>
          <cell r="I223">
            <v>1</v>
          </cell>
          <cell r="J223" t="str">
            <v>エビピラフ</v>
          </cell>
          <cell r="K223" t="str">
            <v>エビピラフ</v>
          </cell>
        </row>
        <row r="238">
          <cell r="H238">
            <v>2</v>
          </cell>
          <cell r="I238">
            <v>2</v>
          </cell>
          <cell r="J238" t="str">
            <v>牛乳</v>
          </cell>
          <cell r="K238" t="str">
            <v>牛乳</v>
          </cell>
        </row>
        <row r="241">
          <cell r="H241">
            <v>3</v>
          </cell>
          <cell r="I241">
            <v>4</v>
          </cell>
          <cell r="J241" t="str">
            <v>ナスのラザニア</v>
          </cell>
          <cell r="K241" t="str">
            <v>ナスのラザニア</v>
          </cell>
        </row>
        <row r="265">
          <cell r="H265">
            <v>4</v>
          </cell>
          <cell r="I265">
            <v>7</v>
          </cell>
          <cell r="J265" t="str">
            <v>ペイザンヌスープ</v>
          </cell>
          <cell r="K265" t="str">
            <v>ペイザンヌスープ</v>
          </cell>
        </row>
        <row r="278">
          <cell r="H278">
            <v>1</v>
          </cell>
          <cell r="I278">
            <v>1</v>
          </cell>
          <cell r="J278" t="str">
            <v>ごはん</v>
          </cell>
          <cell r="K278" t="str">
            <v>ごはん</v>
          </cell>
        </row>
        <row r="281">
          <cell r="H281">
            <v>2</v>
          </cell>
          <cell r="I281">
            <v>2</v>
          </cell>
          <cell r="J281" t="str">
            <v>牛乳</v>
          </cell>
          <cell r="K281" t="str">
            <v>牛乳</v>
          </cell>
        </row>
        <row r="283">
          <cell r="H283">
            <v>3</v>
          </cell>
          <cell r="I283">
            <v>4</v>
          </cell>
          <cell r="J283" t="str">
            <v>ピリからチキン</v>
          </cell>
          <cell r="K283" t="str">
            <v>ピリ辛チキン</v>
          </cell>
        </row>
        <row r="299">
          <cell r="H299">
            <v>4</v>
          </cell>
          <cell r="I299">
            <v>5</v>
          </cell>
          <cell r="J299" t="str">
            <v>とうふとじゃこのサラダ</v>
          </cell>
          <cell r="K299" t="str">
            <v>豆腐とじゃこのサラダ</v>
          </cell>
        </row>
        <row r="314">
          <cell r="H314">
            <v>5</v>
          </cell>
          <cell r="I314">
            <v>7</v>
          </cell>
          <cell r="J314" t="str">
            <v>かきたまみそしる</v>
          </cell>
          <cell r="K314" t="str">
            <v>かきたまみそ汁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6">
          <cell r="U6">
            <v>773.54360000000008</v>
          </cell>
          <cell r="X6">
            <v>20.62837</v>
          </cell>
          <cell r="Z6">
            <v>21.697519999999997</v>
          </cell>
        </row>
        <row r="7">
          <cell r="U7">
            <v>666.03110000000004</v>
          </cell>
          <cell r="X7">
            <v>21.031309999999998</v>
          </cell>
          <cell r="Z7">
            <v>23.024629999999998</v>
          </cell>
        </row>
        <row r="8">
          <cell r="U8">
            <v>722.13</v>
          </cell>
          <cell r="X8">
            <v>29.720459999999996</v>
          </cell>
          <cell r="Z8">
            <v>21.826100000000004</v>
          </cell>
        </row>
        <row r="9">
          <cell r="U9">
            <v>635.80779999999982</v>
          </cell>
          <cell r="X9">
            <v>26.387339999999995</v>
          </cell>
          <cell r="Z9">
            <v>19.532060000000001</v>
          </cell>
        </row>
        <row r="10">
          <cell r="U10">
            <v>614.83169999999996</v>
          </cell>
          <cell r="X10">
            <v>24.998509999999992</v>
          </cell>
          <cell r="Z10">
            <v>19.470790000000004</v>
          </cell>
        </row>
        <row r="11">
          <cell r="U11">
            <v>645.23969999999986</v>
          </cell>
          <cell r="X11">
            <v>29.400680000000005</v>
          </cell>
          <cell r="Z11">
            <v>18.589609999999997</v>
          </cell>
        </row>
      </sheetData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43C70"/>
    <pageSetUpPr fitToPage="1"/>
  </sheetPr>
  <dimension ref="A1:S80"/>
  <sheetViews>
    <sheetView showGridLines="0" tabSelected="1" view="pageBreakPreview" topLeftCell="A9" zoomScaleNormal="100" zoomScaleSheetLayoutView="100" workbookViewId="0">
      <selection activeCell="J17" sqref="J17"/>
    </sheetView>
  </sheetViews>
  <sheetFormatPr defaultColWidth="0" defaultRowHeight="0" customHeight="1" zeroHeight="1" x14ac:dyDescent="0.4"/>
  <cols>
    <col min="1" max="1" width="6.25" style="1" customWidth="1"/>
    <col min="2" max="2" width="4.125" style="1" customWidth="1"/>
    <col min="3" max="3" width="17.75" style="3" customWidth="1"/>
    <col min="4" max="4" width="4.375" style="1" customWidth="1"/>
    <col min="5" max="6" width="17.75" style="1" customWidth="1"/>
    <col min="7" max="15" width="10.625" style="2" customWidth="1"/>
    <col min="16" max="16" width="11.5" style="1" customWidth="1"/>
    <col min="17" max="17" width="3.5" style="1" customWidth="1"/>
    <col min="18" max="18" width="3.5" style="2" customWidth="1"/>
    <col min="19" max="19" width="8.75" style="1" customWidth="1"/>
    <col min="20" max="16384" width="8.75" style="1" hidden="1"/>
  </cols>
  <sheetData>
    <row r="1" spans="1:19" ht="75.75" customHeight="1" x14ac:dyDescent="0.4">
      <c r="A1" s="7"/>
      <c r="B1" s="21"/>
      <c r="C1" s="20"/>
      <c r="D1" s="19"/>
      <c r="E1" s="41">
        <f>[1]作成!B1</f>
        <v>8</v>
      </c>
      <c r="F1" s="42" t="s">
        <v>103</v>
      </c>
      <c r="G1" s="18"/>
      <c r="H1" s="18"/>
      <c r="I1" s="11"/>
      <c r="J1" s="5"/>
      <c r="K1" s="5"/>
      <c r="L1" s="5"/>
      <c r="M1" s="18" t="s">
        <v>102</v>
      </c>
      <c r="N1" s="11"/>
      <c r="O1" s="17"/>
      <c r="P1" s="16"/>
      <c r="Q1" s="15"/>
      <c r="R1" s="5" t="s">
        <v>0</v>
      </c>
      <c r="S1" s="4"/>
    </row>
    <row r="2" spans="1:19" ht="30" customHeight="1" x14ac:dyDescent="0.4">
      <c r="A2" s="96" t="s">
        <v>101</v>
      </c>
      <c r="B2" s="96" t="s">
        <v>100</v>
      </c>
      <c r="C2" s="99" t="s">
        <v>99</v>
      </c>
      <c r="D2" s="100"/>
      <c r="E2" s="100"/>
      <c r="F2" s="101"/>
      <c r="G2" s="90" t="s">
        <v>98</v>
      </c>
      <c r="H2" s="91"/>
      <c r="I2" s="92"/>
      <c r="J2" s="90" t="s">
        <v>97</v>
      </c>
      <c r="K2" s="91"/>
      <c r="L2" s="92"/>
      <c r="M2" s="90" t="s">
        <v>96</v>
      </c>
      <c r="N2" s="91"/>
      <c r="O2" s="92"/>
      <c r="P2" s="63" t="s">
        <v>95</v>
      </c>
      <c r="Q2" s="63"/>
      <c r="R2" s="5" t="s">
        <v>0</v>
      </c>
      <c r="S2" s="4"/>
    </row>
    <row r="3" spans="1:19" ht="30" customHeight="1" x14ac:dyDescent="0.4">
      <c r="A3" s="97"/>
      <c r="B3" s="97"/>
      <c r="C3" s="102"/>
      <c r="D3" s="103"/>
      <c r="E3" s="103"/>
      <c r="F3" s="104"/>
      <c r="G3" s="93"/>
      <c r="H3" s="94"/>
      <c r="I3" s="95"/>
      <c r="J3" s="93"/>
      <c r="K3" s="94"/>
      <c r="L3" s="95"/>
      <c r="M3" s="93"/>
      <c r="N3" s="94"/>
      <c r="O3" s="95"/>
      <c r="P3" s="63" t="s">
        <v>94</v>
      </c>
      <c r="Q3" s="63"/>
      <c r="R3" s="5" t="s">
        <v>0</v>
      </c>
      <c r="S3" s="4"/>
    </row>
    <row r="4" spans="1:19" ht="30" customHeight="1" x14ac:dyDescent="0.4">
      <c r="A4" s="97"/>
      <c r="B4" s="97"/>
      <c r="C4" s="64" t="s">
        <v>93</v>
      </c>
      <c r="D4" s="66" t="s">
        <v>92</v>
      </c>
      <c r="E4" s="68" t="s">
        <v>91</v>
      </c>
      <c r="F4" s="69"/>
      <c r="G4" s="72" t="s">
        <v>90</v>
      </c>
      <c r="H4" s="73"/>
      <c r="I4" s="74"/>
      <c r="J4" s="78" t="s">
        <v>89</v>
      </c>
      <c r="K4" s="79"/>
      <c r="L4" s="80"/>
      <c r="M4" s="84" t="s">
        <v>88</v>
      </c>
      <c r="N4" s="85"/>
      <c r="O4" s="86"/>
      <c r="P4" s="63" t="s">
        <v>87</v>
      </c>
      <c r="Q4" s="63"/>
      <c r="R4" s="5" t="s">
        <v>0</v>
      </c>
      <c r="S4" s="4"/>
    </row>
    <row r="5" spans="1:19" ht="30" customHeight="1" x14ac:dyDescent="0.4">
      <c r="A5" s="98"/>
      <c r="B5" s="98"/>
      <c r="C5" s="65"/>
      <c r="D5" s="67"/>
      <c r="E5" s="70"/>
      <c r="F5" s="71"/>
      <c r="G5" s="75"/>
      <c r="H5" s="76"/>
      <c r="I5" s="77"/>
      <c r="J5" s="81"/>
      <c r="K5" s="82"/>
      <c r="L5" s="83"/>
      <c r="M5" s="87"/>
      <c r="N5" s="88"/>
      <c r="O5" s="89"/>
      <c r="P5" s="63" t="s">
        <v>86</v>
      </c>
      <c r="Q5" s="63"/>
      <c r="R5" s="5" t="s">
        <v>0</v>
      </c>
      <c r="S5" s="4"/>
    </row>
    <row r="6" spans="1:19" ht="24.75" customHeight="1" x14ac:dyDescent="0.4">
      <c r="A6" s="45">
        <f>IF([1]人数!$F12=0," ",[1]人数!$F12)</f>
        <v>24</v>
      </c>
      <c r="B6" s="48" t="s">
        <v>6</v>
      </c>
      <c r="C6" s="51" t="str">
        <f>IF(ISERROR(VLOOKUP(1,[1]作成!$H$3:$K$57,3,FALSE))," ",VLOOKUP(1,[1]作成!$H$3:$K$57,3,FALSE))</f>
        <v>むぎごはん</v>
      </c>
      <c r="D6" s="54" t="str">
        <f>IF(ISERROR(VLOOKUP(2,[1]作成!$H$3:$K$57,4,FALSE))," ",VLOOKUP(2,[1]作成!$H$3:$K$57,4,FALSE))</f>
        <v>牛乳</v>
      </c>
      <c r="E6" s="57" t="str">
        <f>IF(ISERROR(VLOOKUP(3,[1]作成!$H$3:$K$57,3,FALSE))," ",VLOOKUP(3,[1]作成!$H$3:$K$57,3,FALSE))</f>
        <v>なつやさいカレー</v>
      </c>
      <c r="F6" s="58"/>
      <c r="G6" s="22" t="s">
        <v>31</v>
      </c>
      <c r="H6" s="23"/>
      <c r="I6" s="24"/>
      <c r="J6" s="22" t="s">
        <v>85</v>
      </c>
      <c r="K6" s="23" t="s">
        <v>104</v>
      </c>
      <c r="L6" s="24" t="s">
        <v>84</v>
      </c>
      <c r="M6" s="23" t="s">
        <v>83</v>
      </c>
      <c r="N6" s="23" t="s">
        <v>82</v>
      </c>
      <c r="O6" s="23" t="s">
        <v>11</v>
      </c>
      <c r="P6" s="13">
        <f>IF([1]計算!U6=0," ",[1]計算!U6)</f>
        <v>773.54360000000008</v>
      </c>
      <c r="Q6" s="14" t="s">
        <v>5</v>
      </c>
      <c r="R6" s="5" t="s">
        <v>0</v>
      </c>
      <c r="S6" s="62" t="s">
        <v>81</v>
      </c>
    </row>
    <row r="7" spans="1:19" ht="24.75" customHeight="1" x14ac:dyDescent="0.4">
      <c r="A7" s="46"/>
      <c r="B7" s="49"/>
      <c r="C7" s="52"/>
      <c r="D7" s="55"/>
      <c r="E7" s="59" t="str">
        <f>IF(ISERROR(VLOOKUP(4,[1]作成!$H$3:$K$57,3,FALSE))," ",VLOOKUP(4,[1]作成!$H$3:$K$57,3,FALSE))</f>
        <v>フルーツカクテル</v>
      </c>
      <c r="F7" s="60"/>
      <c r="G7" s="25" t="s">
        <v>25</v>
      </c>
      <c r="H7" s="26"/>
      <c r="I7" s="27"/>
      <c r="J7" s="25" t="s">
        <v>80</v>
      </c>
      <c r="K7" s="26" t="s">
        <v>34</v>
      </c>
      <c r="L7" s="27"/>
      <c r="M7" s="26" t="s">
        <v>46</v>
      </c>
      <c r="N7" s="26" t="s">
        <v>79</v>
      </c>
      <c r="O7" s="26" t="s">
        <v>36</v>
      </c>
      <c r="P7" s="13">
        <f>IF([1]計算!X6=0," ",[1]計算!X6)</f>
        <v>20.62837</v>
      </c>
      <c r="Q7" s="12" t="s">
        <v>4</v>
      </c>
      <c r="R7" s="5" t="s">
        <v>0</v>
      </c>
      <c r="S7" s="62"/>
    </row>
    <row r="8" spans="1:19" ht="24.75" customHeight="1" x14ac:dyDescent="0.4">
      <c r="A8" s="46"/>
      <c r="B8" s="49"/>
      <c r="C8" s="52"/>
      <c r="D8" s="55"/>
      <c r="E8" s="59" t="str">
        <f>IF(ISERROR(VLOOKUP(5,[1]作成!$H$3:$K$57,3,FALSE))," ",VLOOKUP(5,[1]作成!$H$3:$K$57,3,FALSE))</f>
        <v xml:space="preserve"> </v>
      </c>
      <c r="F8" s="60"/>
      <c r="G8" s="25" t="s">
        <v>40</v>
      </c>
      <c r="H8" s="26"/>
      <c r="I8" s="27"/>
      <c r="J8" s="25" t="s">
        <v>13</v>
      </c>
      <c r="K8" s="26" t="s">
        <v>78</v>
      </c>
      <c r="L8" s="28"/>
      <c r="M8" s="26" t="s">
        <v>33</v>
      </c>
      <c r="N8" s="26" t="s">
        <v>21</v>
      </c>
      <c r="O8" s="29" t="s">
        <v>77</v>
      </c>
      <c r="P8" s="13">
        <f>IF([1]計算!Z6=0," ",[1]計算!Z6)</f>
        <v>21.697519999999997</v>
      </c>
      <c r="Q8" s="12" t="s">
        <v>4</v>
      </c>
      <c r="R8" s="5" t="s">
        <v>0</v>
      </c>
      <c r="S8" s="62"/>
    </row>
    <row r="9" spans="1:19" ht="24.75" customHeight="1" x14ac:dyDescent="0.4">
      <c r="A9" s="47"/>
      <c r="B9" s="50"/>
      <c r="C9" s="53"/>
      <c r="D9" s="56"/>
      <c r="E9" s="37" t="str">
        <f>IF(ISERROR(VLOOKUP(6,[1]作成!$H$3:$K$57,3,FALSE))," ",VLOOKUP(6,[1]作成!$H$3:$K$57,3,FALSE))</f>
        <v xml:space="preserve"> </v>
      </c>
      <c r="F9" s="37" t="str">
        <f>IF(ISERROR(VLOOKUP(7,[1]作成!$H$3:$K$57,3,FALSE))," ",VLOOKUP(7,[1]作成!$H$3:$K$57,3,FALSE))</f>
        <v xml:space="preserve"> </v>
      </c>
      <c r="G9" s="25"/>
      <c r="H9" s="26"/>
      <c r="I9" s="28"/>
      <c r="J9" s="25" t="s">
        <v>18</v>
      </c>
      <c r="K9" s="26" t="s">
        <v>76</v>
      </c>
      <c r="L9" s="28"/>
      <c r="M9" s="26" t="s">
        <v>75</v>
      </c>
      <c r="N9" s="26" t="s">
        <v>42</v>
      </c>
      <c r="O9" s="29"/>
      <c r="P9" s="43"/>
      <c r="Q9" s="44"/>
      <c r="R9" s="5" t="s">
        <v>0</v>
      </c>
      <c r="S9" s="62"/>
    </row>
    <row r="10" spans="1:19" ht="24.75" customHeight="1" x14ac:dyDescent="0.4">
      <c r="A10" s="45">
        <f>IF([1]人数!$F13=0," ",[1]人数!$F13)</f>
        <v>25</v>
      </c>
      <c r="B10" s="61" t="s">
        <v>10</v>
      </c>
      <c r="C10" s="51" t="str">
        <f>IF(ISERROR(VLOOKUP(1,[1]作成!$H$58:$K$112,3,FALSE))," ",VLOOKUP(1,[1]作成!$H$58:$K$112,3,FALSE))</f>
        <v>ごはん</v>
      </c>
      <c r="D10" s="54" t="str">
        <f>IF(ISERROR(VLOOKUP(2,[1]作成!$H$58:$K$112,4,FALSE))," ",VLOOKUP(2,[1]作成!$H$58:$K$112,4,FALSE))</f>
        <v>牛乳</v>
      </c>
      <c r="E10" s="57" t="str">
        <f>IF(ISERROR(VLOOKUP(3,[1]作成!$H$58:$K$112,3,FALSE))," ",VLOOKUP(3,[1]作成!$H$58:$K$112,3,FALSE))</f>
        <v>はるまき</v>
      </c>
      <c r="F10" s="58"/>
      <c r="G10" s="22" t="s">
        <v>31</v>
      </c>
      <c r="H10" s="23" t="s">
        <v>59</v>
      </c>
      <c r="I10" s="23"/>
      <c r="J10" s="22" t="s">
        <v>74</v>
      </c>
      <c r="K10" s="23" t="s">
        <v>73</v>
      </c>
      <c r="L10" s="24" t="s">
        <v>18</v>
      </c>
      <c r="M10" s="23" t="s">
        <v>27</v>
      </c>
      <c r="N10" s="23" t="s">
        <v>11</v>
      </c>
      <c r="O10" s="24"/>
      <c r="P10" s="13">
        <f>IF([1]計算!U7=0," ",[1]計算!U7)</f>
        <v>666.03110000000004</v>
      </c>
      <c r="Q10" s="14" t="s">
        <v>5</v>
      </c>
      <c r="R10" s="5" t="s">
        <v>0</v>
      </c>
      <c r="S10" s="62"/>
    </row>
    <row r="11" spans="1:19" ht="24.75" customHeight="1" x14ac:dyDescent="0.4">
      <c r="A11" s="46"/>
      <c r="B11" s="61"/>
      <c r="C11" s="52"/>
      <c r="D11" s="55"/>
      <c r="E11" s="59" t="str">
        <f>IF(ISERROR(VLOOKUP(4,[1]作成!$H$58:$K$112,3,FALSE))," ",VLOOKUP(4,[1]作成!$H$58:$K$112,3,FALSE))</f>
        <v>こうやどうふのオイスターいため</v>
      </c>
      <c r="F11" s="60"/>
      <c r="G11" s="25" t="s">
        <v>72</v>
      </c>
      <c r="H11" s="26" t="s">
        <v>71</v>
      </c>
      <c r="I11" s="29"/>
      <c r="J11" s="25" t="s">
        <v>70</v>
      </c>
      <c r="K11" s="26" t="s">
        <v>13</v>
      </c>
      <c r="L11" s="27"/>
      <c r="M11" s="26" t="s">
        <v>21</v>
      </c>
      <c r="N11" s="26"/>
      <c r="O11" s="27"/>
      <c r="P11" s="13">
        <f>IF([1]計算!X7=0," ",[1]計算!X7)</f>
        <v>21.031309999999998</v>
      </c>
      <c r="Q11" s="12" t="s">
        <v>4</v>
      </c>
      <c r="R11" s="5" t="s">
        <v>0</v>
      </c>
      <c r="S11" s="62"/>
    </row>
    <row r="12" spans="1:19" ht="24.75" customHeight="1" x14ac:dyDescent="0.4">
      <c r="A12" s="46"/>
      <c r="B12" s="61"/>
      <c r="C12" s="52"/>
      <c r="D12" s="55"/>
      <c r="E12" s="59" t="str">
        <f>IF(ISERROR(VLOOKUP(5,[1]作成!$H$58:$K$112,3,FALSE))," ",VLOOKUP(5,[1]作成!$H$58:$K$112,3,FALSE))</f>
        <v>ひやしラーメン</v>
      </c>
      <c r="F12" s="60"/>
      <c r="G12" s="25" t="s">
        <v>69</v>
      </c>
      <c r="H12" s="26"/>
      <c r="I12" s="29"/>
      <c r="J12" s="25" t="s">
        <v>29</v>
      </c>
      <c r="K12" s="26" t="s">
        <v>68</v>
      </c>
      <c r="L12" s="27"/>
      <c r="M12" s="26" t="s">
        <v>16</v>
      </c>
      <c r="N12" s="26"/>
      <c r="O12" s="28"/>
      <c r="P12" s="13">
        <f>IF([1]計算!Z7=0," ",[1]計算!Z7)</f>
        <v>23.024629999999998</v>
      </c>
      <c r="Q12" s="12" t="s">
        <v>4</v>
      </c>
      <c r="R12" s="5" t="s">
        <v>0</v>
      </c>
      <c r="S12" s="62"/>
    </row>
    <row r="13" spans="1:19" ht="24.75" customHeight="1" x14ac:dyDescent="0.4">
      <c r="A13" s="47"/>
      <c r="B13" s="61"/>
      <c r="C13" s="53"/>
      <c r="D13" s="56"/>
      <c r="E13" s="38" t="str">
        <f>IF(ISERROR(VLOOKUP(6,[1]作成!$H$58:$K$112,3,FALSE))," ",VLOOKUP(6,[1]作成!$H$58:$K$112,3,FALSE))</f>
        <v xml:space="preserve"> </v>
      </c>
      <c r="F13" s="39" t="str">
        <f>IF(ISERROR(VLOOKUP(7,[1]作成!$H$58:$K$112,3,FALSE))," ",VLOOKUP(7,[1]作成!$H$58:$K$112,3,FALSE))</f>
        <v xml:space="preserve"> </v>
      </c>
      <c r="G13" s="30" t="s">
        <v>41</v>
      </c>
      <c r="H13" s="31"/>
      <c r="I13" s="32"/>
      <c r="J13" s="30" t="s">
        <v>104</v>
      </c>
      <c r="K13" s="31" t="s">
        <v>67</v>
      </c>
      <c r="L13" s="33"/>
      <c r="M13" s="31" t="s">
        <v>66</v>
      </c>
      <c r="N13" s="31"/>
      <c r="O13" s="34"/>
      <c r="P13" s="43"/>
      <c r="Q13" s="44"/>
      <c r="R13" s="5" t="s">
        <v>0</v>
      </c>
      <c r="S13" s="62"/>
    </row>
    <row r="14" spans="1:19" ht="24.75" customHeight="1" x14ac:dyDescent="0.4">
      <c r="A14" s="45">
        <f>IF([1]人数!$F14=0," ",[1]人数!$F14)</f>
        <v>26</v>
      </c>
      <c r="B14" s="61" t="s">
        <v>9</v>
      </c>
      <c r="C14" s="51" t="str">
        <f>IF(ISERROR(VLOOKUP(1,[1]作成!$H$113:$K$167,3,FALSE))," ",VLOOKUP(1,[1]作成!$H$113:$K$167,3,FALSE))</f>
        <v>ごはん</v>
      </c>
      <c r="D14" s="54" t="str">
        <f>IF(ISERROR(VLOOKUP(2,[1]作成!$H$113:$K$167,4,FALSE))," ",VLOOKUP(2,[1]作成!$H$113:$K$167,4,FALSE))</f>
        <v>牛乳</v>
      </c>
      <c r="E14" s="57" t="str">
        <f>IF(ISERROR(VLOOKUP(3,[1]作成!$H$113:$K$167,3,FALSE))," ",VLOOKUP(3,[1]作成!$H$113:$K$167,3,FALSE))</f>
        <v>さけのマヨネーズやき</v>
      </c>
      <c r="F14" s="58"/>
      <c r="G14" s="22" t="s">
        <v>31</v>
      </c>
      <c r="H14" s="23" t="s">
        <v>65</v>
      </c>
      <c r="I14" s="35"/>
      <c r="J14" s="22" t="s">
        <v>64</v>
      </c>
      <c r="K14" s="23" t="s">
        <v>13</v>
      </c>
      <c r="L14" s="24"/>
      <c r="M14" s="23" t="s">
        <v>27</v>
      </c>
      <c r="N14" s="23" t="s">
        <v>63</v>
      </c>
      <c r="O14" s="35" t="s">
        <v>42</v>
      </c>
      <c r="P14" s="13">
        <f>IF([1]計算!U8=0," ",[1]計算!U8)</f>
        <v>722.13</v>
      </c>
      <c r="Q14" s="14" t="s">
        <v>5</v>
      </c>
      <c r="R14" s="5" t="s">
        <v>0</v>
      </c>
      <c r="S14" s="62"/>
    </row>
    <row r="15" spans="1:19" ht="24.75" customHeight="1" x14ac:dyDescent="0.4">
      <c r="A15" s="46"/>
      <c r="B15" s="61"/>
      <c r="C15" s="52"/>
      <c r="D15" s="55"/>
      <c r="E15" s="59" t="str">
        <f>IF(ISERROR(VLOOKUP(4,[1]作成!$H$113:$K$167,3,FALSE))," ",VLOOKUP(4,[1]作成!$H$113:$K$167,3,FALSE))</f>
        <v>ポークビーンズ</v>
      </c>
      <c r="F15" s="60"/>
      <c r="G15" s="25" t="s">
        <v>62</v>
      </c>
      <c r="H15" s="26" t="s">
        <v>53</v>
      </c>
      <c r="I15" s="28"/>
      <c r="J15" s="25" t="s">
        <v>29</v>
      </c>
      <c r="K15" s="26" t="s">
        <v>104</v>
      </c>
      <c r="L15" s="27"/>
      <c r="M15" s="26" t="s">
        <v>16</v>
      </c>
      <c r="N15" s="26" t="s">
        <v>33</v>
      </c>
      <c r="O15" s="28" t="s">
        <v>36</v>
      </c>
      <c r="P15" s="13">
        <f>IF([1]計算!X8=0," ",[1]計算!X8)</f>
        <v>29.720459999999996</v>
      </c>
      <c r="Q15" s="12" t="s">
        <v>4</v>
      </c>
      <c r="R15" s="5" t="s">
        <v>0</v>
      </c>
      <c r="S15" s="62"/>
    </row>
    <row r="16" spans="1:19" ht="24.75" customHeight="1" x14ac:dyDescent="0.4">
      <c r="A16" s="46"/>
      <c r="B16" s="61"/>
      <c r="C16" s="52"/>
      <c r="D16" s="55"/>
      <c r="E16" s="59" t="str">
        <f>IF(ISERROR(VLOOKUP(5,[1]作成!$H$113:$K$167,3,FALSE))," ",VLOOKUP(5,[1]作成!$H$113:$K$167,3,FALSE))</f>
        <v>くだもの</v>
      </c>
      <c r="F16" s="60"/>
      <c r="G16" s="25" t="s">
        <v>30</v>
      </c>
      <c r="H16" s="26" t="s">
        <v>40</v>
      </c>
      <c r="I16" s="28"/>
      <c r="J16" s="25" t="s">
        <v>39</v>
      </c>
      <c r="K16" s="26" t="s">
        <v>61</v>
      </c>
      <c r="L16" s="28"/>
      <c r="M16" s="26" t="s">
        <v>55</v>
      </c>
      <c r="N16" s="26" t="s">
        <v>21</v>
      </c>
      <c r="O16" s="28"/>
      <c r="P16" s="13">
        <f>IF([1]計算!Z8=0," ",[1]計算!Z8)</f>
        <v>21.826100000000004</v>
      </c>
      <c r="Q16" s="12" t="s">
        <v>4</v>
      </c>
      <c r="R16" s="5" t="s">
        <v>0</v>
      </c>
      <c r="S16" s="62"/>
    </row>
    <row r="17" spans="1:19" ht="24.75" customHeight="1" x14ac:dyDescent="0.4">
      <c r="A17" s="47"/>
      <c r="B17" s="61"/>
      <c r="C17" s="53"/>
      <c r="D17" s="56"/>
      <c r="E17" s="38" t="str">
        <f>IF(ISERROR(VLOOKUP(6,[1]作成!$H$113:$K$167,3,FALSE))," ",VLOOKUP(6,[1]作成!$H$113:$K$167,3,FALSE))</f>
        <v>ふりかけ</v>
      </c>
      <c r="F17" s="39" t="str">
        <f>IF(ISERROR(VLOOKUP(7,[1]作成!$H$113:$K$167,3,FALSE))," ",VLOOKUP(7,[1]作成!$H$113:$K$167,3,FALSE))</f>
        <v xml:space="preserve"> </v>
      </c>
      <c r="G17" s="30" t="s">
        <v>41</v>
      </c>
      <c r="H17" s="31" t="s">
        <v>60</v>
      </c>
      <c r="I17" s="34"/>
      <c r="J17" s="30"/>
      <c r="K17" s="31"/>
      <c r="L17" s="34"/>
      <c r="M17" s="31" t="s">
        <v>46</v>
      </c>
      <c r="N17" s="31" t="s">
        <v>54</v>
      </c>
      <c r="O17" s="34"/>
      <c r="P17" s="43"/>
      <c r="Q17" s="44"/>
      <c r="R17" s="5" t="s">
        <v>0</v>
      </c>
      <c r="S17" s="62"/>
    </row>
    <row r="18" spans="1:19" ht="24.75" customHeight="1" x14ac:dyDescent="0.4">
      <c r="A18" s="45">
        <f>IF([1]人数!$F15=0," ",[1]人数!$F15)</f>
        <v>27</v>
      </c>
      <c r="B18" s="61" t="s">
        <v>8</v>
      </c>
      <c r="C18" s="51" t="str">
        <f>IF(ISERROR(VLOOKUP(1,[1]作成!$H$168:$K$222,3,FALSE))," ",VLOOKUP(1,[1]作成!$H$168:$K$222,3,FALSE))</f>
        <v>ごはん</v>
      </c>
      <c r="D18" s="54" t="str">
        <f>IF(ISERROR(VLOOKUP(2,[1]作成!$H$168:$K$222,4,FALSE))," ",VLOOKUP(2,[1]作成!$H$168:$K$222,4,FALSE))</f>
        <v>牛乳</v>
      </c>
      <c r="E18" s="57" t="str">
        <f>IF(ISERROR(VLOOKUP(3,[1]作成!$H$168:$K$222,3,FALSE))," ",VLOOKUP(3,[1]作成!$H$168:$K$222,3,FALSE))</f>
        <v>まつかぜやき</v>
      </c>
      <c r="F18" s="58"/>
      <c r="G18" s="25" t="s">
        <v>31</v>
      </c>
      <c r="H18" s="26" t="s">
        <v>59</v>
      </c>
      <c r="I18" s="28"/>
      <c r="J18" s="25" t="s">
        <v>29</v>
      </c>
      <c r="K18" s="26" t="s">
        <v>22</v>
      </c>
      <c r="L18" s="27"/>
      <c r="M18" s="26" t="s">
        <v>27</v>
      </c>
      <c r="N18" s="26" t="s">
        <v>58</v>
      </c>
      <c r="O18" s="36"/>
      <c r="P18" s="13">
        <f>IF([1]計算!U9=0," ",[1]計算!U9)</f>
        <v>635.80779999999982</v>
      </c>
      <c r="Q18" s="14" t="s">
        <v>5</v>
      </c>
      <c r="R18" s="5" t="s">
        <v>0</v>
      </c>
      <c r="S18" s="4"/>
    </row>
    <row r="19" spans="1:19" ht="24.75" customHeight="1" x14ac:dyDescent="0.4">
      <c r="A19" s="46"/>
      <c r="B19" s="61"/>
      <c r="C19" s="52"/>
      <c r="D19" s="55"/>
      <c r="E19" s="59" t="str">
        <f>IF(ISERROR(VLOOKUP(4,[1]作成!$H$168:$K$222,3,FALSE))," ",VLOOKUP(4,[1]作成!$H$168:$K$222,3,FALSE))</f>
        <v>ごぼうサラダ</v>
      </c>
      <c r="F19" s="60"/>
      <c r="G19" s="25" t="s">
        <v>25</v>
      </c>
      <c r="H19" s="26" t="s">
        <v>57</v>
      </c>
      <c r="I19" s="28"/>
      <c r="J19" s="25" t="s">
        <v>23</v>
      </c>
      <c r="K19" s="26" t="s">
        <v>56</v>
      </c>
      <c r="L19" s="28"/>
      <c r="M19" s="26" t="s">
        <v>55</v>
      </c>
      <c r="N19" s="26" t="s">
        <v>54</v>
      </c>
      <c r="O19" s="36"/>
      <c r="P19" s="13">
        <f>IF([1]計算!X9=0," ",[1]計算!X9)</f>
        <v>26.387339999999995</v>
      </c>
      <c r="Q19" s="12" t="s">
        <v>4</v>
      </c>
      <c r="R19" s="5" t="s">
        <v>0</v>
      </c>
      <c r="S19" s="4"/>
    </row>
    <row r="20" spans="1:19" ht="24.75" customHeight="1" x14ac:dyDescent="0.4">
      <c r="A20" s="46"/>
      <c r="B20" s="61"/>
      <c r="C20" s="52"/>
      <c r="D20" s="55"/>
      <c r="E20" s="59" t="str">
        <f>IF(ISERROR(VLOOKUP(5,[1]作成!$H$168:$K$222,3,FALSE))," ",VLOOKUP(5,[1]作成!$H$168:$K$222,3,FALSE))</f>
        <v>ふとあげのみそしる</v>
      </c>
      <c r="F20" s="60"/>
      <c r="G20" s="25" t="s">
        <v>24</v>
      </c>
      <c r="H20" s="26" t="s">
        <v>30</v>
      </c>
      <c r="I20" s="28"/>
      <c r="J20" s="25" t="s">
        <v>17</v>
      </c>
      <c r="K20" s="26" t="s">
        <v>48</v>
      </c>
      <c r="L20" s="28"/>
      <c r="M20" s="26" t="s">
        <v>21</v>
      </c>
      <c r="N20" s="26"/>
      <c r="O20" s="36"/>
      <c r="P20" s="13">
        <f>IF([1]計算!Z9=0," ",[1]計算!Z9)</f>
        <v>19.532060000000001</v>
      </c>
      <c r="Q20" s="12" t="s">
        <v>4</v>
      </c>
      <c r="R20" s="5" t="s">
        <v>0</v>
      </c>
      <c r="S20" s="4"/>
    </row>
    <row r="21" spans="1:19" ht="24.75" customHeight="1" x14ac:dyDescent="0.4">
      <c r="A21" s="47"/>
      <c r="B21" s="61"/>
      <c r="C21" s="53"/>
      <c r="D21" s="56"/>
      <c r="E21" s="38" t="str">
        <f>IF(ISERROR(VLOOKUP(6,[1]作成!$H$168:$K$222,3,FALSE))," ",VLOOKUP(6,[1]作成!$H$168:$K$222,3,FALSE))</f>
        <v xml:space="preserve"> </v>
      </c>
      <c r="F21" s="39" t="str">
        <f>IF(ISERROR(VLOOKUP(7,[1]作成!$H$168:$K$222,3,FALSE))," ",VLOOKUP(7,[1]作成!$H$168:$K$222,3,FALSE))</f>
        <v xml:space="preserve"> </v>
      </c>
      <c r="G21" s="25" t="s">
        <v>40</v>
      </c>
      <c r="H21" s="26" t="s">
        <v>53</v>
      </c>
      <c r="I21" s="28"/>
      <c r="J21" s="25" t="s">
        <v>52</v>
      </c>
      <c r="K21" s="26" t="s">
        <v>51</v>
      </c>
      <c r="L21" s="28"/>
      <c r="M21" s="26" t="s">
        <v>50</v>
      </c>
      <c r="N21" s="29"/>
      <c r="O21" s="36"/>
      <c r="P21" s="43"/>
      <c r="Q21" s="44"/>
      <c r="R21" s="5" t="s">
        <v>0</v>
      </c>
      <c r="S21" s="4"/>
    </row>
    <row r="22" spans="1:19" ht="24.75" customHeight="1" x14ac:dyDescent="0.4">
      <c r="A22" s="45">
        <f>IF([1]人数!$F16=0," ",[1]人数!$F16)</f>
        <v>28</v>
      </c>
      <c r="B22" s="61" t="s">
        <v>7</v>
      </c>
      <c r="C22" s="51" t="str">
        <f>IF(ISERROR(VLOOKUP(1,[1]作成!$H$223:$K$277,3,FALSE))," ",VLOOKUP(1,[1]作成!$H$223:$K$277,3,FALSE))</f>
        <v>エビピラフ</v>
      </c>
      <c r="D22" s="54" t="str">
        <f>IF(ISERROR(VLOOKUP(2,[1]作成!$H$223:$K$277,4,FALSE))," ",VLOOKUP(2,[1]作成!$H$223:$K$277,4,FALSE))</f>
        <v>牛乳</v>
      </c>
      <c r="E22" s="57" t="str">
        <f>IF(ISERROR(VLOOKUP(3,[1]作成!$H$223:$K$277,3,FALSE))," ",VLOOKUP(3,[1]作成!$H$223:$K$277,3,FALSE))</f>
        <v>ナスのラザニア</v>
      </c>
      <c r="F22" s="58"/>
      <c r="G22" s="22" t="s">
        <v>31</v>
      </c>
      <c r="H22" s="23" t="s">
        <v>49</v>
      </c>
      <c r="I22" s="35"/>
      <c r="J22" s="22" t="s">
        <v>29</v>
      </c>
      <c r="K22" s="23" t="s">
        <v>13</v>
      </c>
      <c r="L22" s="24" t="s">
        <v>48</v>
      </c>
      <c r="M22" s="23" t="s">
        <v>47</v>
      </c>
      <c r="N22" s="23" t="s">
        <v>46</v>
      </c>
      <c r="O22" s="24"/>
      <c r="P22" s="13">
        <f>IF([1]計算!U10=0," ",[1]計算!U10)</f>
        <v>614.83169999999996</v>
      </c>
      <c r="Q22" s="14" t="s">
        <v>5</v>
      </c>
      <c r="R22" s="5" t="s">
        <v>0</v>
      </c>
      <c r="S22" s="4"/>
    </row>
    <row r="23" spans="1:19" ht="24.75" customHeight="1" x14ac:dyDescent="0.4">
      <c r="A23" s="46"/>
      <c r="B23" s="61"/>
      <c r="C23" s="52"/>
      <c r="D23" s="55"/>
      <c r="E23" s="59" t="str">
        <f>IF(ISERROR(VLOOKUP(4,[1]作成!$H$223:$K$277,3,FALSE))," ",VLOOKUP(4,[1]作成!$H$223:$K$277,3,FALSE))</f>
        <v>ペイザンヌスープ</v>
      </c>
      <c r="F23" s="60"/>
      <c r="G23" s="25" t="s">
        <v>45</v>
      </c>
      <c r="H23" s="26" t="s">
        <v>25</v>
      </c>
      <c r="I23" s="28"/>
      <c r="J23" s="25" t="s">
        <v>44</v>
      </c>
      <c r="K23" s="26" t="s">
        <v>17</v>
      </c>
      <c r="L23" s="27"/>
      <c r="M23" s="26" t="s">
        <v>43</v>
      </c>
      <c r="N23" s="26" t="s">
        <v>42</v>
      </c>
      <c r="O23" s="27"/>
      <c r="P23" s="13">
        <f>IF([1]計算!X10=0," ",[1]計算!X10)</f>
        <v>24.998509999999992</v>
      </c>
      <c r="Q23" s="12" t="s">
        <v>4</v>
      </c>
      <c r="R23" s="5" t="s">
        <v>0</v>
      </c>
      <c r="S23" s="4"/>
    </row>
    <row r="24" spans="1:19" ht="24.75" customHeight="1" x14ac:dyDescent="0.4">
      <c r="A24" s="46"/>
      <c r="B24" s="61"/>
      <c r="C24" s="52"/>
      <c r="D24" s="55"/>
      <c r="E24" s="59" t="str">
        <f>IF(ISERROR(VLOOKUP(5,[1]作成!$H$223:$K$277,3,FALSE))," ",VLOOKUP(5,[1]作成!$H$223:$K$277,3,FALSE))</f>
        <v xml:space="preserve"> </v>
      </c>
      <c r="F24" s="60"/>
      <c r="G24" s="25" t="s">
        <v>41</v>
      </c>
      <c r="H24" s="26" t="s">
        <v>40</v>
      </c>
      <c r="I24" s="28"/>
      <c r="J24" s="25" t="s">
        <v>39</v>
      </c>
      <c r="K24" s="26" t="s">
        <v>38</v>
      </c>
      <c r="L24" s="27"/>
      <c r="M24" s="26" t="s">
        <v>37</v>
      </c>
      <c r="N24" s="26" t="s">
        <v>36</v>
      </c>
      <c r="O24" s="28"/>
      <c r="P24" s="13">
        <f>IF([1]計算!Z10=0," ",[1]計算!Z10)</f>
        <v>19.470790000000004</v>
      </c>
      <c r="Q24" s="12" t="s">
        <v>4</v>
      </c>
      <c r="R24" s="5" t="s">
        <v>0</v>
      </c>
      <c r="S24" s="4"/>
    </row>
    <row r="25" spans="1:19" ht="24.75" customHeight="1" x14ac:dyDescent="0.4">
      <c r="A25" s="47"/>
      <c r="B25" s="61"/>
      <c r="C25" s="53"/>
      <c r="D25" s="56"/>
      <c r="E25" s="38" t="str">
        <f>IF(ISERROR(VLOOKUP(6,[1]作成!$H$223:$K$277,3,FALSE))," ",VLOOKUP(6,[1]作成!$H$223:$K$277,3,FALSE))</f>
        <v xml:space="preserve"> </v>
      </c>
      <c r="F25" s="39" t="str">
        <f>IF(ISERROR(VLOOKUP(7,[1]作成!$H$223:$K$277,3,FALSE))," ",VLOOKUP(7,[1]作成!$H$223:$K$277,3,FALSE))</f>
        <v xml:space="preserve"> </v>
      </c>
      <c r="G25" s="30" t="s">
        <v>35</v>
      </c>
      <c r="H25" s="31"/>
      <c r="I25" s="34"/>
      <c r="J25" s="30" t="s">
        <v>23</v>
      </c>
      <c r="K25" s="31" t="s">
        <v>34</v>
      </c>
      <c r="L25" s="33"/>
      <c r="M25" s="31" t="s">
        <v>33</v>
      </c>
      <c r="N25" s="31" t="s">
        <v>32</v>
      </c>
      <c r="O25" s="34"/>
      <c r="P25" s="43"/>
      <c r="Q25" s="44"/>
      <c r="R25" s="5" t="s">
        <v>0</v>
      </c>
      <c r="S25" s="4"/>
    </row>
    <row r="26" spans="1:19" ht="24.75" customHeight="1" x14ac:dyDescent="0.4">
      <c r="A26" s="45">
        <f>IF([1]人数!$F17=0," ",[1]人数!$F17)</f>
        <v>31</v>
      </c>
      <c r="B26" s="48" t="s">
        <v>6</v>
      </c>
      <c r="C26" s="51" t="str">
        <f>IF(ISERROR(VLOOKUP(1,[1]作成!$H$278:$K$332,3,FALSE))," ",VLOOKUP(1,[1]作成!$H$278:$K$332,3,FALSE))</f>
        <v>ごはん</v>
      </c>
      <c r="D26" s="54" t="str">
        <f>IF(ISERROR(VLOOKUP(2,[1]作成!$H$278:$K$332,4,FALSE))," ",VLOOKUP(2,[1]作成!$H$278:$K$332,4,FALSE))</f>
        <v>牛乳</v>
      </c>
      <c r="E26" s="57" t="str">
        <f>IF(ISERROR(VLOOKUP(3,[1]作成!$H$278:$K$332,3,FALSE))," ",VLOOKUP(3,[1]作成!$H$278:$K$332,3,FALSE))</f>
        <v>ピリからチキン</v>
      </c>
      <c r="F26" s="58"/>
      <c r="G26" s="25" t="s">
        <v>31</v>
      </c>
      <c r="H26" s="26" t="s">
        <v>30</v>
      </c>
      <c r="I26" s="27"/>
      <c r="J26" s="25" t="s">
        <v>29</v>
      </c>
      <c r="K26" s="26" t="s">
        <v>28</v>
      </c>
      <c r="L26" s="27"/>
      <c r="M26" s="26" t="s">
        <v>27</v>
      </c>
      <c r="N26" s="26" t="s">
        <v>26</v>
      </c>
      <c r="O26" s="26"/>
      <c r="P26" s="13">
        <f>IF([1]計算!U11=0," ",[1]計算!U11)</f>
        <v>645.23969999999986</v>
      </c>
      <c r="Q26" s="14" t="s">
        <v>5</v>
      </c>
      <c r="R26" s="5" t="s">
        <v>0</v>
      </c>
      <c r="S26" s="4"/>
    </row>
    <row r="27" spans="1:19" ht="24.75" customHeight="1" x14ac:dyDescent="0.4">
      <c r="A27" s="46"/>
      <c r="B27" s="49"/>
      <c r="C27" s="52"/>
      <c r="D27" s="55"/>
      <c r="E27" s="59" t="str">
        <f>IF(ISERROR(VLOOKUP(4,[1]作成!$H$278:$K$332,3,FALSE))," ",VLOOKUP(4,[1]作成!$H$278:$K$332,3,FALSE))</f>
        <v>とうふとじゃこのサラダ</v>
      </c>
      <c r="F27" s="60"/>
      <c r="G27" s="25" t="s">
        <v>25</v>
      </c>
      <c r="H27" s="26" t="s">
        <v>24</v>
      </c>
      <c r="I27" s="27"/>
      <c r="J27" s="25" t="s">
        <v>23</v>
      </c>
      <c r="K27" s="26" t="s">
        <v>22</v>
      </c>
      <c r="L27" s="28"/>
      <c r="M27" s="26" t="s">
        <v>21</v>
      </c>
      <c r="N27" s="26"/>
      <c r="O27" s="29"/>
      <c r="P27" s="13">
        <f>IF([1]計算!X11=0," ",[1]計算!X11)</f>
        <v>29.400680000000005</v>
      </c>
      <c r="Q27" s="12" t="s">
        <v>4</v>
      </c>
      <c r="R27" s="5" t="s">
        <v>0</v>
      </c>
      <c r="S27" s="4"/>
    </row>
    <row r="28" spans="1:19" ht="24.75" customHeight="1" x14ac:dyDescent="0.4">
      <c r="A28" s="46"/>
      <c r="B28" s="49"/>
      <c r="C28" s="52"/>
      <c r="D28" s="55"/>
      <c r="E28" s="59" t="str">
        <f>IF(ISERROR(VLOOKUP(5,[1]作成!$H$278:$K$332,3,FALSE))," ",VLOOKUP(5,[1]作成!$H$278:$K$332,3,FALSE))</f>
        <v>かきたまみそしる</v>
      </c>
      <c r="F28" s="60"/>
      <c r="G28" s="25" t="s">
        <v>20</v>
      </c>
      <c r="H28" s="26" t="s">
        <v>19</v>
      </c>
      <c r="I28" s="27"/>
      <c r="J28" s="25" t="s">
        <v>18</v>
      </c>
      <c r="K28" s="26" t="s">
        <v>17</v>
      </c>
      <c r="L28" s="28"/>
      <c r="M28" s="26" t="s">
        <v>16</v>
      </c>
      <c r="N28" s="26"/>
      <c r="O28" s="29"/>
      <c r="P28" s="13">
        <f>IF([1]計算!Z11=0," ",[1]計算!Z11)</f>
        <v>18.589609999999997</v>
      </c>
      <c r="Q28" s="12" t="s">
        <v>4</v>
      </c>
      <c r="R28" s="5" t="s">
        <v>0</v>
      </c>
      <c r="S28" s="4"/>
    </row>
    <row r="29" spans="1:19" ht="24.75" customHeight="1" x14ac:dyDescent="0.4">
      <c r="A29" s="47"/>
      <c r="B29" s="50"/>
      <c r="C29" s="53"/>
      <c r="D29" s="56"/>
      <c r="E29" s="37" t="str">
        <f>IF(ISERROR(VLOOKUP(6,[1]作成!$H$278:$K$332,3,FALSE))," ",VLOOKUP(6,[1]作成!$H$278:$K$332,3,FALSE))</f>
        <v xml:space="preserve"> </v>
      </c>
      <c r="F29" s="37" t="str">
        <f>IF(ISERROR(VLOOKUP(7,[1]作成!$H$278:$K$332,3,FALSE))," ",VLOOKUP(7,[1]作成!$H$278:$K$332,3,FALSE))</f>
        <v xml:space="preserve"> </v>
      </c>
      <c r="G29" s="30" t="s">
        <v>15</v>
      </c>
      <c r="H29" s="31" t="s">
        <v>14</v>
      </c>
      <c r="I29" s="33"/>
      <c r="J29" s="30" t="s">
        <v>13</v>
      </c>
      <c r="K29" s="31" t="s">
        <v>12</v>
      </c>
      <c r="L29" s="34"/>
      <c r="M29" s="31" t="s">
        <v>11</v>
      </c>
      <c r="N29" s="31"/>
      <c r="O29" s="32"/>
      <c r="P29" s="43"/>
      <c r="Q29" s="44"/>
      <c r="R29" s="5" t="s">
        <v>0</v>
      </c>
      <c r="S29" s="4"/>
    </row>
    <row r="30" spans="1:19" ht="24.75" customHeight="1" x14ac:dyDescent="0.4">
      <c r="A30" s="10"/>
      <c r="B30" s="40" t="s">
        <v>3</v>
      </c>
      <c r="C30" s="9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 t="s">
        <v>0</v>
      </c>
      <c r="S30" s="4"/>
    </row>
    <row r="31" spans="1:19" ht="24.75" customHeight="1" x14ac:dyDescent="0.4">
      <c r="A31" s="10"/>
      <c r="B31" s="40" t="s">
        <v>2</v>
      </c>
      <c r="C31" s="9"/>
      <c r="D31" s="5"/>
      <c r="E31" s="5"/>
      <c r="F31" s="5"/>
      <c r="G31" s="5"/>
      <c r="H31" s="5"/>
      <c r="I31" s="5"/>
      <c r="J31" s="5"/>
      <c r="K31" s="5"/>
      <c r="L31" s="11"/>
      <c r="M31" s="11"/>
      <c r="N31" s="11"/>
      <c r="O31" s="5"/>
      <c r="P31" s="5"/>
      <c r="Q31" s="5"/>
      <c r="R31" s="5" t="s">
        <v>0</v>
      </c>
      <c r="S31" s="4"/>
    </row>
    <row r="32" spans="1:19" ht="24.75" customHeight="1" x14ac:dyDescent="0.4">
      <c r="A32" s="10"/>
      <c r="B32" s="40" t="s">
        <v>1</v>
      </c>
      <c r="C32" s="9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 t="s">
        <v>0</v>
      </c>
      <c r="S32" s="4"/>
    </row>
    <row r="33" spans="1:19" ht="19.5" customHeight="1" x14ac:dyDescent="0.4">
      <c r="A33" s="10"/>
      <c r="B33" s="5"/>
      <c r="C33" s="9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 t="s">
        <v>0</v>
      </c>
      <c r="S33" s="4"/>
    </row>
    <row r="34" spans="1:19" ht="19.5" customHeight="1" x14ac:dyDescent="0.4">
      <c r="A34" s="10"/>
      <c r="B34" s="5"/>
      <c r="C34" s="9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4"/>
    </row>
    <row r="35" spans="1:19" ht="19.5" customHeight="1" x14ac:dyDescent="0.4">
      <c r="A35" s="10"/>
      <c r="B35" s="5"/>
      <c r="C35" s="9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4"/>
    </row>
    <row r="36" spans="1:19" ht="19.5" customHeight="1" x14ac:dyDescent="0.4">
      <c r="A36" s="10"/>
      <c r="B36" s="5"/>
      <c r="C36" s="9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4"/>
    </row>
    <row r="37" spans="1:19" ht="19.5" customHeight="1" x14ac:dyDescent="0.4">
      <c r="A37" s="10"/>
      <c r="B37" s="5"/>
      <c r="C37" s="9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4"/>
    </row>
    <row r="38" spans="1:19" ht="19.5" customHeight="1" x14ac:dyDescent="0.4">
      <c r="A38" s="10"/>
      <c r="B38" s="5"/>
      <c r="C38" s="9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4"/>
    </row>
    <row r="39" spans="1:19" ht="19.5" customHeight="1" x14ac:dyDescent="0.4">
      <c r="A39" s="10"/>
      <c r="B39" s="5"/>
      <c r="C39" s="9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 t="s">
        <v>0</v>
      </c>
      <c r="S39" s="4"/>
    </row>
    <row r="40" spans="1:19" ht="15.95" customHeight="1" x14ac:dyDescent="0.4">
      <c r="A40" s="2"/>
      <c r="B40" s="2"/>
      <c r="C40" s="8"/>
      <c r="D40" s="2"/>
      <c r="E40" s="2"/>
      <c r="F40" s="2"/>
      <c r="P40" s="2"/>
      <c r="Q40" s="2"/>
    </row>
    <row r="41" spans="1:19" ht="15.95" customHeight="1" x14ac:dyDescent="0.4">
      <c r="A41" s="2"/>
      <c r="B41" s="2"/>
      <c r="C41" s="8"/>
      <c r="D41" s="2"/>
      <c r="E41" s="2"/>
      <c r="F41" s="2"/>
      <c r="P41" s="2"/>
      <c r="Q41" s="2"/>
    </row>
    <row r="42" spans="1:19" ht="15.95" customHeight="1" x14ac:dyDescent="0.4">
      <c r="A42" s="2"/>
      <c r="B42" s="2"/>
      <c r="C42" s="8"/>
      <c r="D42" s="2"/>
      <c r="E42" s="2"/>
      <c r="F42" s="2"/>
      <c r="P42" s="2"/>
      <c r="Q42" s="2"/>
    </row>
    <row r="43" spans="1:19" ht="15.95" customHeight="1" x14ac:dyDescent="0.4">
      <c r="A43" s="2"/>
      <c r="B43" s="2"/>
      <c r="C43" s="8"/>
      <c r="D43" s="2"/>
      <c r="E43" s="2"/>
      <c r="F43" s="2"/>
      <c r="P43" s="2"/>
      <c r="Q43" s="2"/>
    </row>
    <row r="44" spans="1:19" ht="15.95" customHeight="1" x14ac:dyDescent="0.4">
      <c r="A44" s="2"/>
      <c r="B44" s="2"/>
      <c r="C44" s="8"/>
      <c r="D44" s="2"/>
      <c r="E44" s="2"/>
      <c r="F44" s="2"/>
      <c r="P44" s="2"/>
      <c r="Q44" s="2"/>
    </row>
    <row r="45" spans="1:19" ht="15.95" customHeight="1" x14ac:dyDescent="0.4">
      <c r="A45" s="2"/>
      <c r="B45" s="2"/>
      <c r="C45" s="8"/>
      <c r="D45" s="2"/>
      <c r="E45" s="2"/>
      <c r="F45" s="2"/>
      <c r="P45" s="2"/>
      <c r="Q45" s="2"/>
    </row>
    <row r="46" spans="1:19" ht="15.95" customHeight="1" x14ac:dyDescent="0.4">
      <c r="A46" s="2"/>
      <c r="B46" s="2"/>
      <c r="C46" s="8"/>
      <c r="D46" s="2"/>
      <c r="E46" s="2"/>
      <c r="F46" s="2"/>
      <c r="P46" s="2"/>
      <c r="Q46" s="2"/>
    </row>
    <row r="47" spans="1:19" ht="15.95" customHeight="1" x14ac:dyDescent="0.4">
      <c r="A47" s="2"/>
      <c r="B47" s="2"/>
      <c r="C47" s="8"/>
      <c r="D47" s="2"/>
      <c r="E47" s="2"/>
      <c r="F47" s="2"/>
      <c r="P47" s="2"/>
      <c r="Q47" s="2"/>
    </row>
    <row r="48" spans="1:19" ht="15.95" customHeight="1" x14ac:dyDescent="0.4">
      <c r="A48" s="2"/>
      <c r="B48" s="2"/>
      <c r="C48" s="8"/>
      <c r="D48" s="2"/>
      <c r="E48" s="2"/>
      <c r="F48" s="2"/>
      <c r="P48" s="2"/>
      <c r="Q48" s="2"/>
    </row>
    <row r="49" spans="1:17" ht="15.95" customHeight="1" x14ac:dyDescent="0.4">
      <c r="A49" s="2"/>
      <c r="B49" s="2"/>
      <c r="C49" s="8"/>
      <c r="D49" s="2"/>
      <c r="E49" s="2"/>
      <c r="F49" s="2"/>
      <c r="P49" s="2"/>
      <c r="Q49" s="2"/>
    </row>
    <row r="50" spans="1:17" ht="15.95" customHeight="1" x14ac:dyDescent="0.4">
      <c r="A50" s="2"/>
      <c r="B50" s="2"/>
      <c r="C50" s="8"/>
      <c r="D50" s="2"/>
      <c r="E50" s="2"/>
      <c r="F50" s="2"/>
      <c r="P50" s="2"/>
      <c r="Q50" s="2"/>
    </row>
    <row r="51" spans="1:17" ht="15.95" customHeight="1" x14ac:dyDescent="0.4">
      <c r="A51" s="2"/>
      <c r="B51" s="2"/>
      <c r="C51" s="8"/>
      <c r="D51" s="2"/>
      <c r="E51" s="2"/>
      <c r="F51" s="2"/>
      <c r="P51" s="2"/>
      <c r="Q51" s="2"/>
    </row>
    <row r="52" spans="1:17" ht="15.95" customHeight="1" x14ac:dyDescent="0.4">
      <c r="A52" s="2"/>
      <c r="B52" s="2"/>
      <c r="C52" s="8"/>
      <c r="D52" s="2"/>
      <c r="E52" s="2"/>
      <c r="F52" s="2"/>
      <c r="P52" s="2"/>
      <c r="Q52" s="2"/>
    </row>
    <row r="53" spans="1:17" ht="15.95" customHeight="1" x14ac:dyDescent="0.4">
      <c r="A53" s="2"/>
      <c r="B53" s="2"/>
      <c r="C53" s="8"/>
      <c r="D53" s="2"/>
      <c r="E53" s="2"/>
      <c r="F53" s="2"/>
      <c r="P53" s="2"/>
      <c r="Q53" s="2"/>
    </row>
    <row r="54" spans="1:17" ht="15.95" customHeight="1" x14ac:dyDescent="0.4">
      <c r="A54" s="2"/>
      <c r="B54" s="2"/>
      <c r="C54" s="8"/>
      <c r="D54" s="2"/>
      <c r="E54" s="2"/>
      <c r="F54" s="2"/>
      <c r="P54" s="2"/>
      <c r="Q54" s="2"/>
    </row>
    <row r="55" spans="1:17" ht="15.95" customHeight="1" x14ac:dyDescent="0.4">
      <c r="A55" s="2"/>
      <c r="B55" s="2"/>
      <c r="C55" s="8"/>
      <c r="D55" s="2"/>
      <c r="E55" s="2"/>
      <c r="F55" s="2"/>
      <c r="P55" s="2"/>
      <c r="Q55" s="2"/>
    </row>
    <row r="56" spans="1:17" ht="15.95" customHeight="1" x14ac:dyDescent="0.4">
      <c r="A56" s="2"/>
      <c r="B56" s="2"/>
      <c r="C56" s="8"/>
      <c r="D56" s="2"/>
      <c r="E56" s="2"/>
      <c r="F56" s="2"/>
      <c r="P56" s="2"/>
      <c r="Q56" s="2"/>
    </row>
    <row r="57" spans="1:17" ht="15.95" customHeight="1" x14ac:dyDescent="0.4">
      <c r="A57" s="2"/>
      <c r="B57" s="2"/>
      <c r="C57" s="8"/>
      <c r="D57" s="2"/>
      <c r="E57" s="2"/>
      <c r="F57" s="2"/>
      <c r="P57" s="2"/>
      <c r="Q57" s="2"/>
    </row>
    <row r="58" spans="1:17" ht="15.95" customHeight="1" x14ac:dyDescent="0.4">
      <c r="A58" s="2"/>
      <c r="B58" s="2"/>
      <c r="C58" s="8"/>
      <c r="D58" s="2"/>
      <c r="E58" s="2"/>
      <c r="F58" s="2"/>
      <c r="P58" s="2"/>
      <c r="Q58" s="2"/>
    </row>
    <row r="59" spans="1:17" ht="15.95" customHeight="1" x14ac:dyDescent="0.4">
      <c r="A59" s="2"/>
      <c r="B59" s="2"/>
      <c r="C59" s="8"/>
      <c r="D59" s="2"/>
      <c r="E59" s="2"/>
      <c r="F59" s="2"/>
      <c r="P59" s="2"/>
      <c r="Q59" s="2"/>
    </row>
    <row r="60" spans="1:17" ht="15.95" customHeight="1" x14ac:dyDescent="0.4">
      <c r="A60" s="2"/>
      <c r="B60" s="2"/>
      <c r="C60" s="8"/>
      <c r="D60" s="2"/>
      <c r="E60" s="2"/>
      <c r="F60" s="2"/>
      <c r="P60" s="2"/>
      <c r="Q60" s="2"/>
    </row>
    <row r="61" spans="1:17" ht="15.95" customHeight="1" x14ac:dyDescent="0.4">
      <c r="A61" s="2"/>
      <c r="B61" s="2"/>
      <c r="C61" s="8"/>
      <c r="D61" s="2"/>
      <c r="E61" s="2"/>
      <c r="F61" s="2"/>
      <c r="P61" s="2"/>
      <c r="Q61" s="2"/>
    </row>
    <row r="62" spans="1:17" ht="15.95" customHeight="1" x14ac:dyDescent="0.4">
      <c r="A62" s="2"/>
      <c r="B62" s="2"/>
      <c r="C62" s="8"/>
      <c r="D62" s="2"/>
      <c r="E62" s="2"/>
      <c r="F62" s="2"/>
      <c r="P62" s="2"/>
      <c r="Q62" s="2"/>
    </row>
    <row r="63" spans="1:17" ht="15.95" customHeight="1" x14ac:dyDescent="0.4">
      <c r="A63" s="2"/>
      <c r="B63" s="2"/>
      <c r="C63" s="8"/>
      <c r="D63" s="2"/>
      <c r="E63" s="2"/>
      <c r="F63" s="2"/>
      <c r="P63" s="2"/>
      <c r="Q63" s="2"/>
    </row>
    <row r="64" spans="1:17" ht="15.95" customHeight="1" x14ac:dyDescent="0.4">
      <c r="A64" s="2"/>
      <c r="B64" s="2"/>
      <c r="C64" s="8"/>
      <c r="D64" s="2"/>
      <c r="E64" s="2"/>
      <c r="F64" s="2"/>
      <c r="P64" s="2"/>
      <c r="Q64" s="2"/>
    </row>
    <row r="65" spans="1:19" ht="15.95" customHeight="1" x14ac:dyDescent="0.4">
      <c r="A65" s="2"/>
      <c r="B65" s="2"/>
      <c r="C65" s="8"/>
      <c r="D65" s="2"/>
      <c r="E65" s="2"/>
      <c r="F65" s="2"/>
      <c r="P65" s="2"/>
      <c r="Q65" s="2"/>
    </row>
    <row r="66" spans="1:19" ht="15.95" customHeight="1" x14ac:dyDescent="0.4">
      <c r="A66" s="2"/>
      <c r="B66" s="2"/>
      <c r="C66" s="8"/>
      <c r="D66" s="2"/>
      <c r="E66" s="2"/>
      <c r="F66" s="2"/>
      <c r="P66" s="2"/>
      <c r="Q66" s="2"/>
    </row>
    <row r="67" spans="1:19" ht="15.95" customHeight="1" x14ac:dyDescent="0.4">
      <c r="A67" s="2"/>
      <c r="B67" s="2"/>
      <c r="C67" s="8"/>
      <c r="D67" s="2"/>
      <c r="E67" s="2"/>
      <c r="F67" s="2"/>
      <c r="P67" s="2"/>
      <c r="Q67" s="2"/>
    </row>
    <row r="68" spans="1:19" ht="15.95" customHeight="1" x14ac:dyDescent="0.4">
      <c r="A68" s="2"/>
      <c r="B68" s="2"/>
      <c r="C68" s="8"/>
      <c r="D68" s="2"/>
      <c r="E68" s="2"/>
      <c r="F68" s="2"/>
      <c r="P68" s="2"/>
      <c r="Q68" s="2"/>
    </row>
    <row r="69" spans="1:19" ht="15.95" customHeight="1" x14ac:dyDescent="0.4">
      <c r="A69" s="2"/>
      <c r="B69" s="2"/>
      <c r="C69" s="8"/>
      <c r="D69" s="2"/>
      <c r="E69" s="2"/>
      <c r="F69" s="2"/>
      <c r="P69" s="2"/>
      <c r="Q69" s="2"/>
    </row>
    <row r="70" spans="1:19" ht="15.95" customHeight="1" x14ac:dyDescent="0.4">
      <c r="A70" s="2"/>
      <c r="B70" s="2"/>
      <c r="C70" s="8"/>
      <c r="D70" s="2"/>
      <c r="E70" s="2"/>
      <c r="F70" s="2"/>
      <c r="P70" s="2"/>
      <c r="Q70" s="2"/>
    </row>
    <row r="71" spans="1:19" ht="15.95" customHeight="1" x14ac:dyDescent="0.4">
      <c r="A71" s="2"/>
      <c r="B71" s="2"/>
      <c r="C71" s="8"/>
      <c r="D71" s="2"/>
      <c r="E71" s="2"/>
      <c r="F71" s="2"/>
      <c r="P71" s="2"/>
      <c r="Q71" s="2"/>
    </row>
    <row r="72" spans="1:19" ht="15.95" customHeight="1" x14ac:dyDescent="0.4">
      <c r="A72" s="2"/>
      <c r="B72" s="2"/>
      <c r="C72" s="8"/>
      <c r="D72" s="2"/>
      <c r="E72" s="2"/>
      <c r="F72" s="2"/>
      <c r="P72" s="2"/>
      <c r="Q72" s="2"/>
    </row>
    <row r="73" spans="1:19" ht="15.95" customHeight="1" x14ac:dyDescent="0.4">
      <c r="A73" s="2"/>
      <c r="B73" s="2"/>
      <c r="C73" s="8"/>
      <c r="D73" s="2"/>
      <c r="E73" s="2"/>
      <c r="F73" s="2"/>
      <c r="P73" s="2"/>
      <c r="Q73" s="2"/>
    </row>
    <row r="74" spans="1:19" ht="15.95" customHeight="1" x14ac:dyDescent="0.4">
      <c r="A74" s="2"/>
      <c r="B74" s="2"/>
      <c r="C74" s="8"/>
      <c r="D74" s="2"/>
      <c r="E74" s="2"/>
      <c r="F74" s="2"/>
      <c r="P74" s="2"/>
      <c r="Q74" s="2"/>
    </row>
    <row r="75" spans="1:19" ht="15.95" customHeight="1" x14ac:dyDescent="0.4">
      <c r="A75" s="2"/>
      <c r="B75" s="2"/>
      <c r="C75" s="8"/>
      <c r="D75" s="2"/>
      <c r="E75" s="2"/>
      <c r="F75" s="2"/>
      <c r="P75" s="2"/>
      <c r="Q75" s="2"/>
    </row>
    <row r="76" spans="1:19" ht="15.95" customHeight="1" x14ac:dyDescent="0.4">
      <c r="A76" s="2"/>
      <c r="B76" s="2"/>
      <c r="C76" s="8"/>
      <c r="D76" s="2"/>
      <c r="E76" s="2"/>
      <c r="F76" s="2"/>
      <c r="P76" s="2"/>
      <c r="Q76" s="2"/>
    </row>
    <row r="77" spans="1:19" ht="15.95" customHeight="1" x14ac:dyDescent="0.4">
      <c r="A77" s="2"/>
      <c r="B77" s="2"/>
      <c r="C77" s="8"/>
      <c r="D77" s="2"/>
      <c r="E77" s="2"/>
      <c r="F77" s="2"/>
      <c r="P77" s="2"/>
      <c r="Q77" s="2"/>
    </row>
    <row r="78" spans="1:19" ht="15.95" customHeight="1" x14ac:dyDescent="0.4">
      <c r="A78" s="2"/>
      <c r="B78" s="2"/>
      <c r="C78" s="8"/>
      <c r="D78" s="2"/>
      <c r="E78" s="2"/>
      <c r="F78" s="2"/>
      <c r="P78" s="2"/>
      <c r="Q78" s="2"/>
    </row>
    <row r="79" spans="1:19" ht="13.5" x14ac:dyDescent="0.4">
      <c r="A79" s="7"/>
      <c r="B79" s="4"/>
      <c r="C79" s="6"/>
      <c r="D79" s="4"/>
      <c r="E79" s="4"/>
      <c r="F79" s="4"/>
      <c r="G79" s="5"/>
      <c r="H79" s="5"/>
      <c r="I79" s="5"/>
      <c r="J79" s="5"/>
      <c r="K79" s="5"/>
      <c r="L79" s="5"/>
      <c r="M79" s="5"/>
      <c r="N79" s="5"/>
      <c r="O79" s="5"/>
      <c r="P79" s="4"/>
      <c r="Q79" s="4"/>
      <c r="R79" s="5"/>
      <c r="S79" s="4"/>
    </row>
    <row r="80" spans="1:19" ht="13.5" x14ac:dyDescent="0.4">
      <c r="A80" s="7"/>
      <c r="B80" s="4"/>
      <c r="C80" s="6"/>
      <c r="D80" s="4"/>
      <c r="E80" s="4"/>
      <c r="F80" s="4"/>
      <c r="G80" s="5"/>
      <c r="H80" s="5"/>
      <c r="I80" s="5"/>
      <c r="J80" s="5"/>
      <c r="K80" s="5"/>
      <c r="L80" s="5"/>
      <c r="M80" s="5"/>
      <c r="N80" s="5"/>
      <c r="O80" s="5"/>
      <c r="P80" s="4"/>
      <c r="Q80" s="4"/>
      <c r="R80" s="5"/>
      <c r="S80" s="4"/>
    </row>
  </sheetData>
  <sheetProtection autoFilter="0"/>
  <autoFilter ref="R1:R78" xr:uid="{00000000-0009-0000-0000-000000000000}"/>
  <mergeCells count="65">
    <mergeCell ref="A2:A5"/>
    <mergeCell ref="B2:B5"/>
    <mergeCell ref="C2:F3"/>
    <mergeCell ref="G2:I3"/>
    <mergeCell ref="J2:L3"/>
    <mergeCell ref="P2:Q2"/>
    <mergeCell ref="P3:Q3"/>
    <mergeCell ref="C4:C5"/>
    <mergeCell ref="D4:D5"/>
    <mergeCell ref="E4:F5"/>
    <mergeCell ref="G4:I5"/>
    <mergeCell ref="J4:L5"/>
    <mergeCell ref="M4:O5"/>
    <mergeCell ref="P4:Q4"/>
    <mergeCell ref="P5:Q5"/>
    <mergeCell ref="M2:O3"/>
    <mergeCell ref="S6:S17"/>
    <mergeCell ref="E7:F7"/>
    <mergeCell ref="E8:F8"/>
    <mergeCell ref="P9:Q9"/>
    <mergeCell ref="A10:A13"/>
    <mergeCell ref="A6:A9"/>
    <mergeCell ref="B6:B9"/>
    <mergeCell ref="C6:C9"/>
    <mergeCell ref="D6:D9"/>
    <mergeCell ref="E6:F6"/>
    <mergeCell ref="P13:Q13"/>
    <mergeCell ref="A14:A17"/>
    <mergeCell ref="B14:B17"/>
    <mergeCell ref="C14:C17"/>
    <mergeCell ref="D14:D17"/>
    <mergeCell ref="E14:F14"/>
    <mergeCell ref="E15:F15"/>
    <mergeCell ref="E16:F16"/>
    <mergeCell ref="P17:Q17"/>
    <mergeCell ref="B10:B13"/>
    <mergeCell ref="C10:C13"/>
    <mergeCell ref="D10:D13"/>
    <mergeCell ref="E10:F10"/>
    <mergeCell ref="E11:F11"/>
    <mergeCell ref="E12:F12"/>
    <mergeCell ref="P21:Q21"/>
    <mergeCell ref="A22:A25"/>
    <mergeCell ref="B22:B25"/>
    <mergeCell ref="C22:C25"/>
    <mergeCell ref="D22:D25"/>
    <mergeCell ref="E22:F22"/>
    <mergeCell ref="E23:F23"/>
    <mergeCell ref="E24:F24"/>
    <mergeCell ref="P25:Q25"/>
    <mergeCell ref="A18:A21"/>
    <mergeCell ref="B18:B21"/>
    <mergeCell ref="C18:C21"/>
    <mergeCell ref="D18:D21"/>
    <mergeCell ref="E18:F18"/>
    <mergeCell ref="E19:F19"/>
    <mergeCell ref="E20:F20"/>
    <mergeCell ref="P29:Q29"/>
    <mergeCell ref="A26:A29"/>
    <mergeCell ref="B26:B29"/>
    <mergeCell ref="C26:C29"/>
    <mergeCell ref="D26:D29"/>
    <mergeCell ref="E26:F26"/>
    <mergeCell ref="E27:F27"/>
    <mergeCell ref="E28:F28"/>
  </mergeCells>
  <phoneticPr fontId="3"/>
  <pageMargins left="0.51181102362204722" right="0.31496062992125984" top="0.55118110236220474" bottom="0.35433070866141736" header="0.31496062992125984" footer="0.31496062992125984"/>
  <pageSetup paperSize="9" scale="48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家庭配布 (2)</vt:lpstr>
      <vt:lpstr>'家庭配布 (2)'!Print_Area</vt:lpstr>
    </vt:vector>
  </TitlesOfParts>
  <Company>野々市市教育委員会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2020-07-29T05:18:07Z</cp:lastPrinted>
  <dcterms:created xsi:type="dcterms:W3CDTF">2020-07-27T01:24:51Z</dcterms:created>
  <dcterms:modified xsi:type="dcterms:W3CDTF">2020-07-29T08:50:22Z</dcterms:modified>
</cp:coreProperties>
</file>