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中学校\"/>
    </mc:Choice>
  </mc:AlternateContent>
  <xr:revisionPtr revIDLastSave="0" documentId="8_{5688C32C-F6C7-43FE-A3BF-B24DDD33BC71}" xr6:coauthVersionLast="44" xr6:coauthVersionMax="44" xr10:uidLastSave="{00000000-0000-0000-0000-000000000000}"/>
  <bookViews>
    <workbookView xWindow="2970" yWindow="3105" windowWidth="21375" windowHeight="1008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<sst xmlns="http://schemas.openxmlformats.org/spreadsheetml/2006/main" count="708" uniqueCount="190">
  <si>
    <t>令和２年度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</si>
  <si>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</si>
  <si>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</si>
  <si>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</si>
  <si>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</si>
  <si>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</si>
  <si>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2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</si>
  <si>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2"/>
  </si>
  <si>
    <t>主にエネルギーになる</t>
    <rPh sb="0" eb="1">
      <t>オモ</t>
    </rPh>
    <phoneticPr fontId="12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</si>
  <si>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</si>
  <si>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</si>
  <si>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</si>
  <si>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</si>
  <si>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</si>
  <si>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</si>
  <si>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</si>
  <si>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</si>
  <si>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</si>
  <si>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</si>
  <si>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</si>
  <si>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</si>
  <si>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</si>
  <si>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2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</si>
  <si>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2"/>
  </si>
  <si>
    <t>緑黄色野菜</t>
    <rPh sb="0" eb="3">
      <t>リョクオウショク</t>
    </rPh>
    <rPh sb="3" eb="5">
      <t>ヤサイ</t>
    </rPh>
    <phoneticPr fontId="12"/>
  </si>
  <si>
    <t>その他の
野菜・果物</t>
    <rPh sb="2" eb="3">
      <t>タ</t>
    </rPh>
    <rPh sb="5" eb="7">
      <t>ヤサイ</t>
    </rPh>
    <rPh sb="8" eb="10">
      <t>クダモノ</t>
    </rPh>
    <phoneticPr fontId="12"/>
  </si>
  <si>
    <t>穀類・いも類
砂糖</t>
    <rPh sb="0" eb="2">
      <t>コクルイ</t>
    </rPh>
    <rPh sb="5" eb="6">
      <t>ルイ</t>
    </rPh>
    <rPh sb="7" eb="9">
      <t>サトウ</t>
    </rPh>
    <phoneticPr fontId="12"/>
  </si>
  <si>
    <t>油脂</t>
    <rPh sb="0" eb="2">
      <t>ユシ</t>
    </rPh>
    <phoneticPr fontId="12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</si>
  <si>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</si>
  <si>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</si>
  <si>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</si>
  <si>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</si>
  <si>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</si>
  <si>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</si>
  <si>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</si>
  <si>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</si>
  <si>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</si>
  <si>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</si>
  <si>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うすあげ</t>
  </si>
  <si>
    <t>牛乳</t>
  </si>
  <si>
    <t>にんじん</t>
  </si>
  <si>
    <t>えだまめ</t>
  </si>
  <si>
    <t>桜麦飯</t>
    <rPh sb="0" eb="1">
      <t>サクラ</t>
    </rPh>
    <rPh sb="1" eb="2">
      <t>ムギ</t>
    </rPh>
    <rPh sb="2" eb="3">
      <t>メシ</t>
    </rPh>
    <phoneticPr fontId="3"/>
  </si>
  <si>
    <t>白玉粉</t>
  </si>
  <si>
    <t>サラダ油</t>
  </si>
  <si>
    <t>鶏肉</t>
  </si>
  <si>
    <t>さやいんげん</t>
  </si>
  <si>
    <t>たまねぎ</t>
  </si>
  <si>
    <t>三温糖</t>
  </si>
  <si>
    <t>お月見デザート</t>
  </si>
  <si>
    <t>豚肉</t>
  </si>
  <si>
    <t>かぼちゃ</t>
  </si>
  <si>
    <t>しょうが</t>
  </si>
  <si>
    <t>片栗粉</t>
  </si>
  <si>
    <t>こまつな</t>
  </si>
  <si>
    <t>しめじ</t>
  </si>
  <si>
    <t>じゃがいも</t>
  </si>
  <si>
    <t>金</t>
    <rPh sb="0" eb="1">
      <t>キン</t>
    </rPh>
    <phoneticPr fontId="3"/>
  </si>
  <si>
    <t>ベーコン</t>
  </si>
  <si>
    <t>赤ピーマン</t>
  </si>
  <si>
    <t>ごぼう</t>
  </si>
  <si>
    <t>白飯</t>
    <rPh sb="0" eb="2">
      <t>シロメシ</t>
    </rPh>
    <phoneticPr fontId="3"/>
  </si>
  <si>
    <t>Kcal</t>
    <phoneticPr fontId="3"/>
  </si>
  <si>
    <t>●</t>
    <phoneticPr fontId="3"/>
  </si>
  <si>
    <t>鶏卵</t>
  </si>
  <si>
    <t>チーズ</t>
  </si>
  <si>
    <t>ほうれんそう</t>
  </si>
  <si>
    <t>コーン</t>
  </si>
  <si>
    <t>だいこん</t>
  </si>
  <si>
    <t>ｇ</t>
    <phoneticPr fontId="3"/>
  </si>
  <si>
    <t>豆乳</t>
  </si>
  <si>
    <t>みそ</t>
  </si>
  <si>
    <t>ひじき</t>
  </si>
  <si>
    <t>キャベツ</t>
  </si>
  <si>
    <t>ねぎ</t>
  </si>
  <si>
    <t>まぐろフレーク</t>
  </si>
  <si>
    <t>ロースハム　　</t>
  </si>
  <si>
    <t>しいたけ</t>
  </si>
  <si>
    <t>Kcal</t>
    <phoneticPr fontId="3"/>
  </si>
  <si>
    <t>●</t>
    <phoneticPr fontId="3"/>
  </si>
  <si>
    <t>あつあげ</t>
  </si>
  <si>
    <t>黄ピーマン</t>
  </si>
  <si>
    <t>パン粉</t>
  </si>
  <si>
    <t>オリーブ油</t>
  </si>
  <si>
    <t>ｇ</t>
    <phoneticPr fontId="3"/>
  </si>
  <si>
    <t>牛肉</t>
  </si>
  <si>
    <t>きゅうり</t>
  </si>
  <si>
    <t>大豆ペースト</t>
  </si>
  <si>
    <t>切り干し大根</t>
  </si>
  <si>
    <t>焼きちくわ</t>
  </si>
  <si>
    <t>こんにゃく</t>
  </si>
  <si>
    <t>Kcal</t>
    <phoneticPr fontId="3"/>
  </si>
  <si>
    <t>●</t>
    <phoneticPr fontId="3"/>
  </si>
  <si>
    <t>青のり粉</t>
  </si>
  <si>
    <t>小麦粉</t>
  </si>
  <si>
    <t>うどん</t>
  </si>
  <si>
    <t>ごま</t>
  </si>
  <si>
    <t>米粉</t>
  </si>
  <si>
    <t>さば</t>
  </si>
  <si>
    <t>木綿豆腐</t>
  </si>
  <si>
    <t>Kcal</t>
    <phoneticPr fontId="3"/>
  </si>
  <si>
    <t>●</t>
    <phoneticPr fontId="3"/>
  </si>
  <si>
    <t>ｇ</t>
    <phoneticPr fontId="3"/>
  </si>
  <si>
    <t>もやし</t>
  </si>
  <si>
    <t>えのきたけ</t>
  </si>
  <si>
    <t>ごま油</t>
  </si>
  <si>
    <t>ギョウザ</t>
  </si>
  <si>
    <t>干ししいたけ</t>
  </si>
  <si>
    <t>糸かまぼこ</t>
  </si>
  <si>
    <t>八丁みそ</t>
    <rPh sb="0" eb="2">
      <t>ハッチョウ</t>
    </rPh>
    <phoneticPr fontId="3"/>
  </si>
  <si>
    <t>ごま油　　</t>
  </si>
  <si>
    <t>●</t>
    <phoneticPr fontId="3"/>
  </si>
  <si>
    <t>にんにく</t>
  </si>
  <si>
    <t>大豆たんぱく</t>
  </si>
  <si>
    <t>たけのこ</t>
  </si>
  <si>
    <t>食パン</t>
    <rPh sb="0" eb="1">
      <t>ショク</t>
    </rPh>
    <phoneticPr fontId="3"/>
  </si>
  <si>
    <t>Kcal</t>
    <phoneticPr fontId="3"/>
  </si>
  <si>
    <t>●</t>
    <phoneticPr fontId="3"/>
  </si>
  <si>
    <t>白いんげん豆</t>
  </si>
  <si>
    <t>バター</t>
  </si>
  <si>
    <t>ｇ</t>
    <phoneticPr fontId="3"/>
  </si>
  <si>
    <t>ブルーベリージャム</t>
  </si>
  <si>
    <t>はちみつマーガリン</t>
  </si>
  <si>
    <t>鮭</t>
  </si>
  <si>
    <t>青ピーマン</t>
  </si>
  <si>
    <t>さといも</t>
  </si>
  <si>
    <t>マヨネーズ</t>
  </si>
  <si>
    <t>ごぼう　ねぎ</t>
    <phoneticPr fontId="3"/>
  </si>
  <si>
    <t>四方はべん</t>
  </si>
  <si>
    <t>パセリ</t>
  </si>
  <si>
    <t>生姜</t>
  </si>
  <si>
    <t>きざみのり</t>
  </si>
  <si>
    <t>ごま</t>
    <phoneticPr fontId="3"/>
  </si>
  <si>
    <t>焼きかまぼこ</t>
  </si>
  <si>
    <t>しお昆布</t>
  </si>
  <si>
    <t>●</t>
    <phoneticPr fontId="3"/>
  </si>
  <si>
    <t>福神漬け</t>
  </si>
  <si>
    <t>油麩</t>
  </si>
  <si>
    <t>●</t>
    <phoneticPr fontId="3"/>
  </si>
  <si>
    <t>焼き豚</t>
  </si>
  <si>
    <t>チャーハンベースライス</t>
    <phoneticPr fontId="3"/>
  </si>
  <si>
    <t>Kcal</t>
    <phoneticPr fontId="3"/>
  </si>
  <si>
    <t>ヨーグルト</t>
  </si>
  <si>
    <t>ｇ</t>
    <phoneticPr fontId="3"/>
  </si>
  <si>
    <t>大豆</t>
  </si>
  <si>
    <t>チンゲンサイ</t>
  </si>
  <si>
    <t>●</t>
    <phoneticPr fontId="3"/>
  </si>
  <si>
    <t>春雨</t>
  </si>
  <si>
    <t>レモン</t>
  </si>
  <si>
    <t>わかめ　海藻</t>
    <rPh sb="4" eb="6">
      <t>カイソウ</t>
    </rPh>
    <phoneticPr fontId="3"/>
  </si>
  <si>
    <t>生クリーム</t>
  </si>
  <si>
    <t>あさりむき身</t>
  </si>
  <si>
    <t>ﾁｰｽﾞ</t>
    <phoneticPr fontId="3"/>
  </si>
  <si>
    <t>絹ごし豆腐</t>
  </si>
  <si>
    <t>トマト水煮</t>
  </si>
  <si>
    <t>わかめ</t>
  </si>
  <si>
    <t>ｇ</t>
    <phoneticPr fontId="3"/>
  </si>
  <si>
    <t>パスタ</t>
    <phoneticPr fontId="3"/>
  </si>
  <si>
    <t>白菜ｷﾑﾁ</t>
  </si>
  <si>
    <t>Kcal</t>
    <phoneticPr fontId="3"/>
  </si>
  <si>
    <t>のり</t>
  </si>
  <si>
    <t>はくさい</t>
  </si>
  <si>
    <t>にら</t>
  </si>
  <si>
    <t>ハーブ</t>
    <phoneticPr fontId="3"/>
  </si>
  <si>
    <t>さつまいも</t>
  </si>
  <si>
    <t>れんこん</t>
  </si>
  <si>
    <t>Kcal</t>
    <phoneticPr fontId="3"/>
  </si>
  <si>
    <t>ししゃも</t>
  </si>
  <si>
    <t>あじ</t>
    <phoneticPr fontId="3"/>
  </si>
  <si>
    <t>サラダ油</t>
    <phoneticPr fontId="3"/>
  </si>
  <si>
    <t>Kcal</t>
    <phoneticPr fontId="3"/>
  </si>
  <si>
    <t>昆布</t>
  </si>
  <si>
    <t>バナナ</t>
  </si>
  <si>
    <t>麦飯</t>
    <rPh sb="0" eb="2">
      <t>ムギメシ</t>
    </rPh>
    <phoneticPr fontId="3"/>
  </si>
  <si>
    <t>パイン缶</t>
  </si>
  <si>
    <t>黄桃缶</t>
  </si>
  <si>
    <t>カレールウ</t>
  </si>
  <si>
    <t>春巻き</t>
  </si>
  <si>
    <t>緑豆春雨</t>
  </si>
  <si>
    <t>ブロッコリー</t>
  </si>
  <si>
    <t>りんご</t>
  </si>
  <si>
    <t>水餃子</t>
  </si>
  <si>
    <t>フルーツ杏仁</t>
  </si>
  <si>
    <t>さけ</t>
    <phoneticPr fontId="3"/>
  </si>
  <si>
    <t>うずら卵</t>
  </si>
  <si>
    <t>かつおぶし</t>
  </si>
  <si>
    <t>さつまあげ</t>
  </si>
  <si>
    <t>ｇ</t>
    <phoneticPr fontId="3"/>
  </si>
  <si>
    <t>マカロニ</t>
  </si>
  <si>
    <t>パンプキンババロア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</si>
</sst>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2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17" fillId="0" borderId="5" xfId="0" applyFont="1" applyFill="1" applyBorder="1" applyAlignment="1" applyProtection="1">
      <alignment vertical="center" shrinkToFit="1"/>
      <protection locked="0"/>
    </xf>
    <xf numFmtId="0" fontId="17" fillId="0" borderId="4" xfId="0" applyFont="1" applyFill="1" applyBorder="1" applyAlignment="1" applyProtection="1">
      <alignment vertical="center" shrinkToFit="1"/>
      <protection locked="0"/>
    </xf>
    <xf numFmtId="38" fontId="2" fillId="0" borderId="7" xfId="1" applyFont="1" applyFill="1" applyBorder="1" applyAlignment="1" applyProtection="1">
      <alignment horizontal="center" vertical="center" shrinkToFit="1"/>
      <protection hidden="1"/>
    </xf>
    <xf numFmtId="38" fontId="2" fillId="0" borderId="9" xfId="1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vertical="center" shrinkToFit="1"/>
      <protection locked="0"/>
    </xf>
    <xf numFmtId="0" fontId="17" fillId="0" borderId="15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176" fontId="2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hidden="1"/>
    </xf>
    <xf numFmtId="0" fontId="2" fillId="0" borderId="17" xfId="0" applyFont="1" applyFill="1" applyBorder="1" applyAlignment="1" applyProtection="1">
      <alignment horizontal="left" vertical="center" shrinkToFit="1"/>
      <protection hidden="1"/>
    </xf>
    <xf numFmtId="0" fontId="2" fillId="0" borderId="18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17" fillId="0" borderId="18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8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17" fillId="0" borderId="14" xfId="0" applyFont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vertical="center" shrinkToFit="1"/>
    </xf>
    <xf numFmtId="0" fontId="1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>
      <alignment vertical="center" shrinkToFit="1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16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17" fillId="0" borderId="3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0" fillId="0" borderId="0" xfId="0" applyBorder="1">
      <alignment vertical="center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Alignment="1" applyProtection="1">
      <alignment vertical="center" textRotation="255"/>
      <protection hidden="1"/>
    </xf>
    <xf numFmtId="38" fontId="2" fillId="0" borderId="6" xfId="1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3" xfId="0" applyFont="1" applyFill="1" applyBorder="1" applyAlignment="1" applyProtection="1">
      <alignment horizontal="left" vertical="center" shrinkToFit="1"/>
      <protection hidden="1"/>
    </xf>
    <xf numFmtId="0" fontId="2" fillId="0" borderId="5" xfId="0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Fill="1" applyBorder="1" applyAlignment="1" applyProtection="1">
      <alignment horizontal="left" vertical="center" shrinkToFit="1"/>
      <protection hidden="1"/>
    </xf>
    <xf numFmtId="0" fontId="2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left" vertical="center" shrinkToFit="1"/>
      <protection hidden="1"/>
    </xf>
    <xf numFmtId="38" fontId="2" fillId="0" borderId="7" xfId="1" applyFont="1" applyFill="1" applyBorder="1" applyAlignment="1" applyProtection="1">
      <alignment horizontal="center" vertical="center" shrinkToFit="1"/>
      <protection hidden="1"/>
    </xf>
    <xf numFmtId="38" fontId="2" fillId="0" borderId="9" xfId="1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left" vertical="center" shrinkToFit="1"/>
      <protection hidden="1"/>
    </xf>
    <xf numFmtId="0" fontId="18" fillId="0" borderId="4" xfId="0" applyFont="1" applyFill="1" applyBorder="1" applyAlignment="1" applyProtection="1">
      <alignment horizontal="left" vertical="center" shrinkToFit="1"/>
      <protection hidden="1"/>
    </xf>
    <xf numFmtId="0" fontId="1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59531</xdr:colOff>
      <xdr:row>109</xdr:row>
      <xdr:rowOff>47625</xdr:rowOff>
    </xdr:from>
    <xdr:ext cx="7072312" cy="928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" y="18697575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10</xdr:col>
      <xdr:colOff>0</xdr:colOff>
      <xdr:row>109</xdr:row>
      <xdr:rowOff>47625</xdr:rowOff>
    </xdr:from>
    <xdr:to>
      <xdr:col>15</xdr:col>
      <xdr:colOff>702468</xdr:colOff>
      <xdr:row>112</xdr:row>
      <xdr:rowOff>107156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10450" y="18697575"/>
          <a:ext cx="4750593" cy="65960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今月の野々市産食材・・しいたけ・大豆・ハーブ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きゅうり・ねぎ　　　　　　　　　　　　　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10&#26376;\&#9733;&#32102;&#39135;&#31649;&#29702;2020&#20013;&#65288;10&#26376;&#65289;xlsb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1</v>
          </cell>
          <cell r="I15" t="str">
            <v>お月見献立</v>
          </cell>
        </row>
        <row r="16">
          <cell r="F16">
            <v>2</v>
          </cell>
        </row>
        <row r="17">
          <cell r="F17">
            <v>5</v>
          </cell>
        </row>
        <row r="18">
          <cell r="F18">
            <v>6</v>
          </cell>
        </row>
        <row r="19">
          <cell r="F19">
            <v>7</v>
          </cell>
        </row>
        <row r="20">
          <cell r="F20">
            <v>8</v>
          </cell>
        </row>
        <row r="21">
          <cell r="F21">
            <v>9</v>
          </cell>
        </row>
        <row r="22">
          <cell r="F22">
            <v>12</v>
          </cell>
        </row>
        <row r="23">
          <cell r="F23">
            <v>13</v>
          </cell>
        </row>
        <row r="24">
          <cell r="F24">
            <v>14</v>
          </cell>
        </row>
        <row r="25">
          <cell r="F25">
            <v>15</v>
          </cell>
        </row>
        <row r="26">
          <cell r="F26">
            <v>16</v>
          </cell>
        </row>
        <row r="27">
          <cell r="F27">
            <v>19</v>
          </cell>
          <cell r="I27" t="str">
            <v>オリンピック開催地献立（韓国）</v>
          </cell>
        </row>
        <row r="28">
          <cell r="F28">
            <v>20</v>
          </cell>
        </row>
        <row r="29">
          <cell r="F29">
            <v>21</v>
          </cell>
        </row>
        <row r="30">
          <cell r="F30">
            <v>22</v>
          </cell>
        </row>
        <row r="31">
          <cell r="F31">
            <v>23</v>
          </cell>
        </row>
        <row r="32">
          <cell r="F32">
            <v>26</v>
          </cell>
        </row>
        <row r="33">
          <cell r="F33">
            <v>27</v>
          </cell>
        </row>
        <row r="34">
          <cell r="F34">
            <v>28</v>
          </cell>
        </row>
        <row r="35">
          <cell r="F35">
            <v>29</v>
          </cell>
        </row>
        <row r="36">
          <cell r="F36">
            <v>30</v>
          </cell>
        </row>
        <row r="37">
          <cell r="F37">
            <v>0</v>
          </cell>
        </row>
      </sheetData>
      <sheetData sheetId="27">
        <row r="1">
          <cell r="B1">
            <v>10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68">
          <cell r="H168">
            <v>1</v>
          </cell>
          <cell r="I168">
            <v>1</v>
          </cell>
          <cell r="K168" t="str">
            <v>さくら麦飯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4</v>
          </cell>
          <cell r="I173">
            <v>3</v>
          </cell>
          <cell r="K173" t="str">
            <v>こぎつねご飯</v>
          </cell>
        </row>
        <row r="184">
          <cell r="H184">
            <v>5</v>
          </cell>
          <cell r="I184">
            <v>4</v>
          </cell>
          <cell r="K184" t="str">
            <v>豚肉と野菜の照り和え</v>
          </cell>
        </row>
        <row r="197">
          <cell r="K197" t="str">
            <v/>
          </cell>
        </row>
        <row r="202">
          <cell r="H202">
            <v>6</v>
          </cell>
          <cell r="I202">
            <v>6</v>
          </cell>
          <cell r="K202" t="str">
            <v>お月見汁</v>
          </cell>
        </row>
        <row r="217">
          <cell r="H217">
            <v>7</v>
          </cell>
          <cell r="I217">
            <v>8</v>
          </cell>
          <cell r="K217" t="str">
            <v>お月見ゼリー</v>
          </cell>
        </row>
        <row r="220">
          <cell r="H220">
            <v>3</v>
          </cell>
          <cell r="K220" t="str">
            <v>【お月見献立】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ほうれん草のオムレツ</v>
          </cell>
        </row>
        <row r="240">
          <cell r="H240">
            <v>4</v>
          </cell>
          <cell r="I240">
            <v>5</v>
          </cell>
          <cell r="K240" t="str">
            <v>ひじきのサラダ</v>
          </cell>
        </row>
        <row r="255">
          <cell r="H255">
            <v>5</v>
          </cell>
          <cell r="I255">
            <v>7</v>
          </cell>
          <cell r="K255" t="str">
            <v>根菜のみそ汁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手作りハンバーグ</v>
          </cell>
        </row>
        <row r="301">
          <cell r="H301">
            <v>4</v>
          </cell>
          <cell r="I301">
            <v>5</v>
          </cell>
          <cell r="K301" t="str">
            <v>カラフルサラダ</v>
          </cell>
        </row>
        <row r="313">
          <cell r="H313">
            <v>5</v>
          </cell>
          <cell r="I313">
            <v>7</v>
          </cell>
          <cell r="K313" t="str">
            <v>切干大根のみそ汁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竹輪の磯部揚げ</v>
          </cell>
        </row>
        <row r="347">
          <cell r="H347">
            <v>4</v>
          </cell>
          <cell r="I347">
            <v>5</v>
          </cell>
          <cell r="K347" t="str">
            <v>ひじきとツナの炒め煮</v>
          </cell>
        </row>
        <row r="360">
          <cell r="H360">
            <v>5</v>
          </cell>
          <cell r="I360">
            <v>6</v>
          </cell>
          <cell r="K360" t="str">
            <v>かやくうどん</v>
          </cell>
        </row>
        <row r="376">
          <cell r="H376">
            <v>6</v>
          </cell>
          <cell r="I376">
            <v>9</v>
          </cell>
          <cell r="K376" t="str">
            <v>ひと口チーズ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さばの味噌煮</v>
          </cell>
        </row>
        <row r="403">
          <cell r="H403">
            <v>4</v>
          </cell>
          <cell r="I403">
            <v>5</v>
          </cell>
          <cell r="K403" t="str">
            <v>野菜のごま和え</v>
          </cell>
        </row>
        <row r="413">
          <cell r="H413">
            <v>5</v>
          </cell>
          <cell r="I413">
            <v>7</v>
          </cell>
          <cell r="K413" t="str">
            <v>けんちんみそ汁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ギョーザ</v>
          </cell>
        </row>
        <row r="451">
          <cell r="H451">
            <v>4</v>
          </cell>
          <cell r="I451">
            <v>5</v>
          </cell>
          <cell r="K451" t="str">
            <v>もやしのナムル</v>
          </cell>
        </row>
        <row r="462">
          <cell r="H462">
            <v>5</v>
          </cell>
          <cell r="I462">
            <v>6</v>
          </cell>
          <cell r="K462" t="str">
            <v>麻婆豆腐</v>
          </cell>
        </row>
        <row r="498">
          <cell r="H498">
            <v>1</v>
          </cell>
          <cell r="I498">
            <v>1</v>
          </cell>
          <cell r="K498" t="str">
            <v>食パン</v>
          </cell>
        </row>
        <row r="500">
          <cell r="H500">
            <v>2</v>
          </cell>
          <cell r="I500">
            <v>2</v>
          </cell>
          <cell r="K500" t="str">
            <v>牛乳</v>
          </cell>
        </row>
        <row r="503">
          <cell r="H503">
            <v>4</v>
          </cell>
          <cell r="I503">
            <v>4</v>
          </cell>
          <cell r="K503" t="str">
            <v>鶏肉のブルーベリーソース</v>
          </cell>
        </row>
        <row r="519">
          <cell r="H519">
            <v>5</v>
          </cell>
          <cell r="I519">
            <v>5</v>
          </cell>
          <cell r="K519" t="str">
            <v>ほうれん草のサラダ</v>
          </cell>
        </row>
        <row r="532">
          <cell r="H532">
            <v>6</v>
          </cell>
          <cell r="I532">
            <v>7</v>
          </cell>
          <cell r="K532" t="str">
            <v>かぼちゃのポタージュ</v>
          </cell>
        </row>
        <row r="548">
          <cell r="H548">
            <v>7</v>
          </cell>
          <cell r="I548">
            <v>9</v>
          </cell>
          <cell r="K548" t="str">
            <v>ジャム</v>
          </cell>
        </row>
        <row r="550">
          <cell r="H550">
            <v>3</v>
          </cell>
          <cell r="K550" t="str">
            <v>【目によい献立】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鮭のチャンチャン焼き</v>
          </cell>
        </row>
        <row r="575">
          <cell r="H575">
            <v>4</v>
          </cell>
          <cell r="I575">
            <v>5</v>
          </cell>
          <cell r="K575" t="str">
            <v>ごぼうのゴマネーズサラダ</v>
          </cell>
        </row>
        <row r="588">
          <cell r="H588">
            <v>5</v>
          </cell>
          <cell r="I588">
            <v>7</v>
          </cell>
          <cell r="K588" t="str">
            <v>のっぺい汁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四方はべんの磯辺あげ</v>
          </cell>
        </row>
        <row r="623">
          <cell r="H623">
            <v>4</v>
          </cell>
          <cell r="I623">
            <v>5</v>
          </cell>
          <cell r="K623" t="str">
            <v>即席和え</v>
          </cell>
        </row>
        <row r="632">
          <cell r="H632">
            <v>5</v>
          </cell>
          <cell r="I632">
            <v>6</v>
          </cell>
          <cell r="K632" t="str">
            <v>油麩の卵とじ</v>
          </cell>
        </row>
        <row r="663">
          <cell r="H663">
            <v>1</v>
          </cell>
          <cell r="I663">
            <v>1</v>
          </cell>
          <cell r="K663" t="str">
            <v>チャーハンベースライス</v>
          </cell>
        </row>
        <row r="665">
          <cell r="H665">
            <v>2</v>
          </cell>
          <cell r="I665">
            <v>2</v>
          </cell>
          <cell r="K665" t="str">
            <v>牛乳</v>
          </cell>
        </row>
        <row r="667">
          <cell r="H667">
            <v>3</v>
          </cell>
          <cell r="I667">
            <v>3</v>
          </cell>
          <cell r="K667" t="str">
            <v>チャーハン</v>
          </cell>
        </row>
        <row r="680">
          <cell r="H680">
            <v>4</v>
          </cell>
          <cell r="I680">
            <v>4</v>
          </cell>
          <cell r="K680" t="str">
            <v>鶏肉と大豆のチリソース</v>
          </cell>
        </row>
        <row r="700">
          <cell r="H700">
            <v>5</v>
          </cell>
          <cell r="I700">
            <v>7</v>
          </cell>
          <cell r="K700" t="str">
            <v>春雨スープ</v>
          </cell>
        </row>
        <row r="714">
          <cell r="H714">
            <v>6</v>
          </cell>
          <cell r="I714">
            <v>8</v>
          </cell>
          <cell r="K714" t="str">
            <v>ヨーグルト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タンドリーチキン</v>
          </cell>
        </row>
        <row r="734">
          <cell r="H734">
            <v>4</v>
          </cell>
          <cell r="I734">
            <v>5</v>
          </cell>
          <cell r="K734" t="str">
            <v>海藻サラダ</v>
          </cell>
        </row>
        <row r="748">
          <cell r="H748">
            <v>5</v>
          </cell>
          <cell r="I748">
            <v>7</v>
          </cell>
          <cell r="K748" t="str">
            <v>クラムチャウダー</v>
          </cell>
        </row>
        <row r="773">
          <cell r="H773">
            <v>1</v>
          </cell>
          <cell r="I773">
            <v>1</v>
          </cell>
          <cell r="K773" t="str">
            <v>白飯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K778" t="str">
            <v>ラザニア</v>
          </cell>
        </row>
        <row r="800">
          <cell r="H800">
            <v>4</v>
          </cell>
          <cell r="I800">
            <v>5</v>
          </cell>
          <cell r="K800" t="str">
            <v>コーンサラダ</v>
          </cell>
        </row>
        <row r="812">
          <cell r="H812">
            <v>5</v>
          </cell>
          <cell r="I812">
            <v>7</v>
          </cell>
          <cell r="K812" t="str">
            <v>わかめスープ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4</v>
          </cell>
          <cell r="I833">
            <v>4</v>
          </cell>
          <cell r="K833" t="str">
            <v>ヤンニョムチキン</v>
          </cell>
        </row>
        <row r="847">
          <cell r="H847">
            <v>5</v>
          </cell>
          <cell r="I847">
            <v>5</v>
          </cell>
          <cell r="K847" t="str">
            <v>韓国のりと小松菜のナムル</v>
          </cell>
        </row>
        <row r="858">
          <cell r="H858">
            <v>6</v>
          </cell>
          <cell r="I858">
            <v>7</v>
          </cell>
          <cell r="K858" t="str">
            <v>豆腐チゲ</v>
          </cell>
        </row>
        <row r="877">
          <cell r="H877">
            <v>3</v>
          </cell>
          <cell r="K877" t="str">
            <v>【オリンピック開催地献立（韓国）】</v>
          </cell>
        </row>
        <row r="883">
          <cell r="H883">
            <v>1</v>
          </cell>
          <cell r="I883">
            <v>1</v>
          </cell>
          <cell r="K883" t="str">
            <v>白飯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K888" t="str">
            <v>鶏肉の香草パン粉焼き</v>
          </cell>
        </row>
        <row r="900">
          <cell r="H900">
            <v>4</v>
          </cell>
          <cell r="I900">
            <v>5</v>
          </cell>
          <cell r="K900" t="str">
            <v>ツナサラダ</v>
          </cell>
        </row>
        <row r="910">
          <cell r="H910">
            <v>5</v>
          </cell>
          <cell r="I910">
            <v>6</v>
          </cell>
          <cell r="K910" t="str">
            <v>秋味シチュー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ししゃものごま揚げ</v>
          </cell>
        </row>
        <row r="952">
          <cell r="H952">
            <v>4</v>
          </cell>
          <cell r="I952">
            <v>5</v>
          </cell>
          <cell r="K952" t="str">
            <v>れんこんサラダ</v>
          </cell>
        </row>
        <row r="965">
          <cell r="H965">
            <v>5</v>
          </cell>
          <cell r="I965">
            <v>7</v>
          </cell>
          <cell r="K965" t="str">
            <v>豚汁</v>
          </cell>
        </row>
        <row r="966">
          <cell r="K966" t="str">
            <v/>
          </cell>
        </row>
        <row r="967">
          <cell r="K967" t="str">
            <v/>
          </cell>
        </row>
        <row r="968">
          <cell r="K968" t="str">
            <v/>
          </cell>
        </row>
        <row r="969">
          <cell r="K969" t="str">
            <v/>
          </cell>
        </row>
        <row r="970">
          <cell r="K970" t="str">
            <v/>
          </cell>
        </row>
        <row r="971">
          <cell r="K971" t="str">
            <v/>
          </cell>
        </row>
        <row r="972">
          <cell r="K972" t="str">
            <v/>
          </cell>
        </row>
        <row r="973">
          <cell r="K973" t="str">
            <v/>
          </cell>
        </row>
        <row r="974">
          <cell r="K974" t="str">
            <v/>
          </cell>
        </row>
        <row r="993">
          <cell r="H993">
            <v>1</v>
          </cell>
          <cell r="I993">
            <v>1</v>
          </cell>
          <cell r="K993" t="str">
            <v>白飯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K998" t="str">
            <v>鯵のアングレーズ</v>
          </cell>
        </row>
        <row r="1009">
          <cell r="H1009">
            <v>4</v>
          </cell>
          <cell r="I1009">
            <v>5</v>
          </cell>
          <cell r="K1009" t="str">
            <v>はりはり漬け</v>
          </cell>
        </row>
        <row r="1023">
          <cell r="H1023">
            <v>5</v>
          </cell>
          <cell r="I1023">
            <v>7</v>
          </cell>
          <cell r="K1023" t="str">
            <v>いもっこ汁</v>
          </cell>
        </row>
        <row r="1048">
          <cell r="H1048">
            <v>1</v>
          </cell>
          <cell r="I1048">
            <v>1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K1053" t="str">
            <v>カレー</v>
          </cell>
        </row>
        <row r="1079">
          <cell r="H1079">
            <v>4</v>
          </cell>
          <cell r="I1079">
            <v>5</v>
          </cell>
          <cell r="K1079" t="str">
            <v>福神漬</v>
          </cell>
        </row>
        <row r="1081">
          <cell r="H1081">
            <v>5</v>
          </cell>
          <cell r="I1081">
            <v>8</v>
          </cell>
          <cell r="K1081" t="str">
            <v>フルーツヨーグルト</v>
          </cell>
        </row>
        <row r="1103">
          <cell r="H1103">
            <v>1</v>
          </cell>
          <cell r="I1103">
            <v>1</v>
          </cell>
          <cell r="K1103" t="str">
            <v>白飯</v>
          </cell>
        </row>
        <row r="1106">
          <cell r="H1106">
            <v>2</v>
          </cell>
          <cell r="I1106">
            <v>2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K1108" t="str">
            <v>春巻き</v>
          </cell>
        </row>
        <row r="1111">
          <cell r="H1111">
            <v>4</v>
          </cell>
          <cell r="I1111">
            <v>5</v>
          </cell>
          <cell r="K1111" t="str">
            <v>野菜のピリ辛</v>
          </cell>
        </row>
        <row r="1123">
          <cell r="H1123">
            <v>5</v>
          </cell>
          <cell r="I1123">
            <v>7</v>
          </cell>
          <cell r="K1123" t="str">
            <v>肉団子スープ</v>
          </cell>
        </row>
        <row r="1124">
          <cell r="K1124" t="str">
            <v/>
          </cell>
        </row>
        <row r="1125">
          <cell r="K1125" t="str">
            <v/>
          </cell>
        </row>
        <row r="1126">
          <cell r="K1126" t="str">
            <v/>
          </cell>
        </row>
        <row r="1127">
          <cell r="K1127" t="str">
            <v/>
          </cell>
        </row>
        <row r="1128">
          <cell r="K1128" t="str">
            <v/>
          </cell>
        </row>
        <row r="1129">
          <cell r="K1129" t="str">
            <v/>
          </cell>
        </row>
        <row r="1130">
          <cell r="K1130" t="str">
            <v/>
          </cell>
        </row>
        <row r="1131">
          <cell r="K1131" t="str">
            <v/>
          </cell>
        </row>
        <row r="1158">
          <cell r="H1158">
            <v>1</v>
          </cell>
          <cell r="I1158">
            <v>1</v>
          </cell>
          <cell r="K1158" t="str">
            <v>白飯</v>
          </cell>
        </row>
        <row r="1161">
          <cell r="H1161">
            <v>2</v>
          </cell>
          <cell r="I1161">
            <v>2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K1163" t="str">
            <v>ポークピカタ</v>
          </cell>
        </row>
        <row r="1174">
          <cell r="H1174">
            <v>4</v>
          </cell>
          <cell r="I1174">
            <v>5</v>
          </cell>
          <cell r="K1174" t="str">
            <v>ブロッコリーの和風サラダ</v>
          </cell>
        </row>
        <row r="1187">
          <cell r="H1187">
            <v>5</v>
          </cell>
          <cell r="I1187">
            <v>7</v>
          </cell>
          <cell r="K1187" t="str">
            <v>じゃが芋と玉ねぎの味噌汁</v>
          </cell>
        </row>
        <row r="1213">
          <cell r="H1213">
            <v>1</v>
          </cell>
          <cell r="I1213">
            <v>1</v>
          </cell>
          <cell r="K1213" t="str">
            <v>麦飯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3</v>
          </cell>
          <cell r="K1218" t="str">
            <v>鶏肉のスタミナ丼</v>
          </cell>
        </row>
        <row r="1240">
          <cell r="H1240">
            <v>4</v>
          </cell>
          <cell r="I1240">
            <v>7</v>
          </cell>
          <cell r="K1240" t="str">
            <v>ワンタンスープ</v>
          </cell>
        </row>
        <row r="1252">
          <cell r="H1252">
            <v>5</v>
          </cell>
          <cell r="I1252">
            <v>8</v>
          </cell>
          <cell r="K1252" t="str">
            <v>フルーツ杏仁</v>
          </cell>
        </row>
        <row r="1268">
          <cell r="H1268">
            <v>1</v>
          </cell>
          <cell r="I1268">
            <v>1</v>
          </cell>
          <cell r="K1268" t="str">
            <v>白飯</v>
          </cell>
        </row>
        <row r="1271">
          <cell r="H1271">
            <v>2</v>
          </cell>
          <cell r="I1271">
            <v>2</v>
          </cell>
          <cell r="K1271" t="str">
            <v>牛乳</v>
          </cell>
        </row>
        <row r="1273">
          <cell r="H1273">
            <v>3</v>
          </cell>
          <cell r="I1273">
            <v>4</v>
          </cell>
          <cell r="K1273" t="str">
            <v>鮭の照り焼き</v>
          </cell>
        </row>
        <row r="1286">
          <cell r="H1286">
            <v>4</v>
          </cell>
          <cell r="I1286">
            <v>5</v>
          </cell>
          <cell r="K1286" t="str">
            <v>昆布和え</v>
          </cell>
        </row>
        <row r="1295">
          <cell r="H1295">
            <v>5</v>
          </cell>
          <cell r="I1295">
            <v>6</v>
          </cell>
          <cell r="K1295" t="str">
            <v>おでん</v>
          </cell>
        </row>
        <row r="1323">
          <cell r="H1323">
            <v>1</v>
          </cell>
          <cell r="I1323">
            <v>1</v>
          </cell>
          <cell r="K1323" t="str">
            <v>麦飯</v>
          </cell>
        </row>
        <row r="1326">
          <cell r="H1326">
            <v>2</v>
          </cell>
          <cell r="I1326">
            <v>2</v>
          </cell>
          <cell r="K1326" t="str">
            <v>牛乳</v>
          </cell>
        </row>
        <row r="1328">
          <cell r="H1328">
            <v>3</v>
          </cell>
          <cell r="I1328">
            <v>3</v>
          </cell>
          <cell r="K1328" t="str">
            <v>大豆のキーマカレー</v>
          </cell>
        </row>
        <row r="1346">
          <cell r="H1346">
            <v>4</v>
          </cell>
          <cell r="I1346">
            <v>7</v>
          </cell>
          <cell r="K1346" t="str">
            <v>野菜スープ</v>
          </cell>
        </row>
        <row r="1360">
          <cell r="H1360">
            <v>5</v>
          </cell>
          <cell r="I1360">
            <v>8</v>
          </cell>
          <cell r="K1360" t="str">
            <v>かぼちゃのババロア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842.04399999999987</v>
          </cell>
          <cell r="X9">
            <v>33.835800000000006</v>
          </cell>
          <cell r="Z9">
            <v>17.331999999999997</v>
          </cell>
        </row>
        <row r="10">
          <cell r="U10">
            <v>822.64469999999994</v>
          </cell>
          <cell r="X10">
            <v>32.458060000000003</v>
          </cell>
          <cell r="Z10">
            <v>26.460190000000001</v>
          </cell>
        </row>
        <row r="11">
          <cell r="U11">
            <v>843.44269999999983</v>
          </cell>
          <cell r="X11">
            <v>40.381419999999999</v>
          </cell>
          <cell r="Z11">
            <v>23.986360000000001</v>
          </cell>
        </row>
        <row r="12">
          <cell r="U12">
            <v>862.53449999999998</v>
          </cell>
          <cell r="X12">
            <v>34.07067</v>
          </cell>
          <cell r="Z12">
            <v>23.636589999999998</v>
          </cell>
        </row>
        <row r="13">
          <cell r="U13">
            <v>812.5139999999999</v>
          </cell>
          <cell r="X13">
            <v>36.661650000000009</v>
          </cell>
          <cell r="Z13">
            <v>23.937550000000005</v>
          </cell>
        </row>
        <row r="14">
          <cell r="U14">
            <v>863.58269999999993</v>
          </cell>
          <cell r="X14">
            <v>32.823679999999996</v>
          </cell>
          <cell r="Z14">
            <v>27.861520000000002</v>
          </cell>
        </row>
        <row r="15">
          <cell r="U15">
            <v>835.34810000000004</v>
          </cell>
          <cell r="X15">
            <v>34.501930000000002</v>
          </cell>
          <cell r="Z15">
            <v>33.523830000000004</v>
          </cell>
        </row>
        <row r="16">
          <cell r="U16">
            <v>799.1447999999998</v>
          </cell>
          <cell r="X16">
            <v>34.878290000000007</v>
          </cell>
          <cell r="Z16">
            <v>22.448809999999995</v>
          </cell>
        </row>
        <row r="17">
          <cell r="U17">
            <v>807.77449999999953</v>
          </cell>
          <cell r="X17">
            <v>32.649150000000006</v>
          </cell>
          <cell r="Z17">
            <v>20.882449999999999</v>
          </cell>
        </row>
        <row r="18">
          <cell r="U18">
            <v>824.83347999999978</v>
          </cell>
          <cell r="X18">
            <v>34.910344000000009</v>
          </cell>
          <cell r="Z18">
            <v>21.870226000000002</v>
          </cell>
        </row>
        <row r="19">
          <cell r="U19">
            <v>811.67519999999979</v>
          </cell>
          <cell r="X19">
            <v>33.522199999999991</v>
          </cell>
          <cell r="Z19">
            <v>22.372859999999999</v>
          </cell>
        </row>
        <row r="20">
          <cell r="U20">
            <v>846.32380000000001</v>
          </cell>
          <cell r="X20">
            <v>34.405090000000001</v>
          </cell>
          <cell r="Z20">
            <v>25.995060000000002</v>
          </cell>
        </row>
        <row r="21">
          <cell r="U21">
            <v>794.77700000000004</v>
          </cell>
          <cell r="X21">
            <v>33.632499999999993</v>
          </cell>
          <cell r="Z21">
            <v>24.534200000000013</v>
          </cell>
        </row>
        <row r="22">
          <cell r="U22">
            <v>846.83259999999996</v>
          </cell>
          <cell r="X22">
            <v>37.221879999999985</v>
          </cell>
          <cell r="Z22">
            <v>22.148139999999994</v>
          </cell>
        </row>
        <row r="23">
          <cell r="U23">
            <v>861.98179999999934</v>
          </cell>
          <cell r="X23">
            <v>31.151439999999994</v>
          </cell>
          <cell r="Z23">
            <v>29.871860000000002</v>
          </cell>
        </row>
        <row r="24">
          <cell r="U24">
            <v>796.90719999999942</v>
          </cell>
          <cell r="X24">
            <v>31.846100000000018</v>
          </cell>
          <cell r="Z24">
            <v>21.990590000000015</v>
          </cell>
        </row>
        <row r="25">
          <cell r="U25">
            <v>898.1554000000001</v>
          </cell>
          <cell r="X25">
            <v>24.038620000000002</v>
          </cell>
          <cell r="Z25">
            <v>23.944480000000002</v>
          </cell>
        </row>
        <row r="26">
          <cell r="U26">
            <v>815.38339999999971</v>
          </cell>
          <cell r="X26">
            <v>25.712460000000007</v>
          </cell>
          <cell r="Z26">
            <v>25.037880000000001</v>
          </cell>
        </row>
        <row r="27">
          <cell r="U27">
            <v>829.59109999999998</v>
          </cell>
          <cell r="X27">
            <v>34.761060000000001</v>
          </cell>
          <cell r="Z27">
            <v>24.911719999999995</v>
          </cell>
        </row>
        <row r="28">
          <cell r="U28">
            <v>813.95469999999989</v>
          </cell>
          <cell r="X28">
            <v>29.929810000000003</v>
          </cell>
          <cell r="Z28">
            <v>16.596589999999996</v>
          </cell>
        </row>
        <row r="29">
          <cell r="U29">
            <v>796.07399999999961</v>
          </cell>
          <cell r="X29">
            <v>35.902699999999996</v>
          </cell>
          <cell r="Z29">
            <v>21.616899999999998</v>
          </cell>
        </row>
        <row r="30">
          <cell r="U30">
            <v>826.48289999999974</v>
          </cell>
          <cell r="X30">
            <v>29.942369999999993</v>
          </cell>
          <cell r="Z30">
            <v>18.572630000000004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B2" zoomScaleNormal="100" zoomScaleSheetLayoutView="100" workbookViewId="0">
      <selection activeCell="P69" sqref="P69:Q69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55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08" t="s">
        <v>0</v>
      </c>
      <c r="B1" s="108"/>
      <c r="C1" s="108"/>
      <c r="D1" s="108"/>
      <c r="E1" s="1">
        <f>[1]作成!B1</f>
        <v>10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09" t="s">
        <v>3</v>
      </c>
      <c r="B2" s="109" t="s">
        <v>4</v>
      </c>
      <c r="C2" s="112" t="s">
        <v>5</v>
      </c>
      <c r="D2" s="113"/>
      <c r="E2" s="113"/>
      <c r="F2" s="114"/>
      <c r="G2" s="118" t="s">
        <v>6</v>
      </c>
      <c r="H2" s="118"/>
      <c r="I2" s="118"/>
      <c r="J2" s="118" t="s">
        <v>7</v>
      </c>
      <c r="K2" s="118"/>
      <c r="L2" s="118"/>
      <c r="M2" s="101" t="s">
        <v>8</v>
      </c>
      <c r="N2" s="102"/>
      <c r="O2" s="103"/>
      <c r="P2" s="100" t="s">
        <v>9</v>
      </c>
      <c r="Q2" s="100"/>
      <c r="R2" s="9" t="s">
        <v>10</v>
      </c>
    </row>
    <row r="3" spans="1:18" ht="13.5" customHeight="1">
      <c r="A3" s="110"/>
      <c r="B3" s="110"/>
      <c r="C3" s="115"/>
      <c r="D3" s="116"/>
      <c r="E3" s="116"/>
      <c r="F3" s="117"/>
      <c r="G3" s="104" t="s">
        <v>11</v>
      </c>
      <c r="H3" s="105"/>
      <c r="I3" s="11" t="s">
        <v>12</v>
      </c>
      <c r="J3" s="12" t="s">
        <v>13</v>
      </c>
      <c r="K3" s="106" t="s">
        <v>14</v>
      </c>
      <c r="L3" s="107"/>
      <c r="M3" s="106" t="s">
        <v>15</v>
      </c>
      <c r="N3" s="107"/>
      <c r="O3" s="13" t="s">
        <v>16</v>
      </c>
      <c r="P3" s="100" t="s">
        <v>17</v>
      </c>
      <c r="Q3" s="100"/>
      <c r="R3" s="9" t="s">
        <v>18</v>
      </c>
    </row>
    <row r="4" spans="1:18" ht="13.5" customHeight="1">
      <c r="A4" s="110"/>
      <c r="B4" s="110"/>
      <c r="C4" s="119" t="s">
        <v>19</v>
      </c>
      <c r="D4" s="121" t="s">
        <v>20</v>
      </c>
      <c r="E4" s="123" t="s">
        <v>21</v>
      </c>
      <c r="F4" s="124"/>
      <c r="G4" s="92" t="s">
        <v>22</v>
      </c>
      <c r="H4" s="93"/>
      <c r="I4" s="88" t="s">
        <v>23</v>
      </c>
      <c r="J4" s="90" t="s">
        <v>24</v>
      </c>
      <c r="K4" s="92" t="s">
        <v>25</v>
      </c>
      <c r="L4" s="93"/>
      <c r="M4" s="96" t="s">
        <v>26</v>
      </c>
      <c r="N4" s="97"/>
      <c r="O4" s="90" t="s">
        <v>27</v>
      </c>
      <c r="P4" s="100" t="s">
        <v>28</v>
      </c>
      <c r="Q4" s="100"/>
      <c r="R4" s="9" t="s">
        <v>10</v>
      </c>
    </row>
    <row r="5" spans="1:18" ht="13.5" customHeight="1">
      <c r="A5" s="111"/>
      <c r="B5" s="111"/>
      <c r="C5" s="120"/>
      <c r="D5" s="122"/>
      <c r="E5" s="125"/>
      <c r="F5" s="126"/>
      <c r="G5" s="94"/>
      <c r="H5" s="95"/>
      <c r="I5" s="89"/>
      <c r="J5" s="91"/>
      <c r="K5" s="94"/>
      <c r="L5" s="95"/>
      <c r="M5" s="98"/>
      <c r="N5" s="99"/>
      <c r="O5" s="91"/>
      <c r="P5" s="100" t="s">
        <v>29</v>
      </c>
      <c r="Q5" s="100"/>
      <c r="R5" s="9" t="s">
        <v>10</v>
      </c>
    </row>
    <row r="6" spans="1:18" ht="15.95" hidden="1" customHeight="1">
      <c r="A6" s="57" t="str">
        <f>IF([1]人数!$F12=0," ",[1]人数!$F12)</f>
        <v xml:space="preserve"> </v>
      </c>
      <c r="B6" s="60" t="s">
        <v>30</v>
      </c>
      <c r="C6" s="63" t="str">
        <f>IF(ISERROR(VLOOKUP(1,[1]作成!$H$2:$K$56,4,FALSE))," ",VLOOKUP(1,[1]作成!$H$2:$K$56,4,FALSE))</f>
        <v xml:space="preserve"> </v>
      </c>
      <c r="D6" s="66" t="str">
        <f>IF(ISERROR(VLOOKUP(2,[1]作成!$H$2:$K$56,4,FALSE))," ",VLOOKUP(2,[1]作成!$H$2:$K$56,4,FALSE))</f>
        <v xml:space="preserve"> </v>
      </c>
      <c r="E6" s="69" t="str">
        <f>IF(ISERROR(VLOOKUP(3,[1]作成!$H$2:$K$56,4,FALSE))," ",VLOOKUP(3,[1]作成!$H$2:$K$56,4,FALSE))</f>
        <v xml:space="preserve"> </v>
      </c>
      <c r="F6" s="70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31</v>
      </c>
    </row>
    <row r="7" spans="1:18" ht="15.95" hidden="1" customHeight="1">
      <c r="A7" s="58"/>
      <c r="B7" s="61"/>
      <c r="C7" s="64"/>
      <c r="D7" s="67"/>
      <c r="E7" s="71" t="str">
        <f>IF(ISERROR(VLOOKUP(4,[1]作成!$H$2:$K$56,4,FALSE))," ",VLOOKUP(4,[1]作成!$H$2:$K$56,4,FALSE))</f>
        <v xml:space="preserve"> </v>
      </c>
      <c r="F7" s="72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32</v>
      </c>
    </row>
    <row r="8" spans="1:18" ht="15.95" hidden="1" customHeight="1">
      <c r="A8" s="58"/>
      <c r="B8" s="61"/>
      <c r="C8" s="64"/>
      <c r="D8" s="67"/>
      <c r="E8" s="71" t="str">
        <f>IF(ISERROR(VLOOKUP(5,[1]作成!$H$2:$K$56,4,FALSE))," ",VLOOKUP(5,[1]作成!$H$2:$K$56,4,FALSE))</f>
        <v xml:space="preserve"> </v>
      </c>
      <c r="F8" s="72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32</v>
      </c>
    </row>
    <row r="9" spans="1:18" ht="15.95" hidden="1" customHeight="1">
      <c r="A9" s="59"/>
      <c r="B9" s="62"/>
      <c r="C9" s="65"/>
      <c r="D9" s="68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78" t="str">
        <f>IF([1]人数!I12=0," ",[1]人数!I12)</f>
        <v xml:space="preserve"> </v>
      </c>
      <c r="Q9" s="79"/>
    </row>
    <row r="10" spans="1:18" ht="15.95" hidden="1" customHeight="1">
      <c r="A10" s="57" t="str">
        <f>IF([1]人数!$F13=0," ",[1]人数!$F13)</f>
        <v xml:space="preserve"> </v>
      </c>
      <c r="B10" s="80" t="s">
        <v>33</v>
      </c>
      <c r="C10" s="63" t="str">
        <f>IF(ISERROR(VLOOKUP(1,[1]作成!$H$57:$K$111,4,FALSE))," ",VLOOKUP(1,[1]作成!$H$57:$K$111,4,FALSE))</f>
        <v xml:space="preserve"> </v>
      </c>
      <c r="D10" s="66" t="str">
        <f>IF(ISERROR(VLOOKUP(2,[1]作成!$H$57:$K$111,4,FALSE))," ",VLOOKUP(2,[1]作成!$H$57:$K$111,4,FALSE))</f>
        <v xml:space="preserve"> </v>
      </c>
      <c r="E10" s="69" t="str">
        <f>IF(ISERROR(VLOOKUP(3,[1]作成!$H$57:$K$111,4,FALSE))," ",VLOOKUP(3,[1]作成!$H$57:$K$111,4,FALSE))</f>
        <v xml:space="preserve"> </v>
      </c>
      <c r="F10" s="70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34</v>
      </c>
    </row>
    <row r="11" spans="1:18" ht="15.95" hidden="1" customHeight="1">
      <c r="A11" s="58"/>
      <c r="B11" s="80"/>
      <c r="C11" s="64"/>
      <c r="D11" s="67"/>
      <c r="E11" s="71" t="str">
        <f>IF(ISERROR(VLOOKUP(4,[1]作成!$H$57:$K$111,4,FALSE))," ",VLOOKUP(4,[1]作成!$H$57:$K$111,4,FALSE))</f>
        <v xml:space="preserve"> </v>
      </c>
      <c r="F11" s="72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32</v>
      </c>
    </row>
    <row r="12" spans="1:18" ht="15.95" hidden="1" customHeight="1">
      <c r="A12" s="58"/>
      <c r="B12" s="80"/>
      <c r="C12" s="64"/>
      <c r="D12" s="67"/>
      <c r="E12" s="71" t="str">
        <f>IF(ISERROR(VLOOKUP(5,[1]作成!$H$57:$K$111,4,FALSE))," ",VLOOKUP(5,[1]作成!$H$57:$K$111,4,FALSE))</f>
        <v xml:space="preserve"> </v>
      </c>
      <c r="F12" s="72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35</v>
      </c>
    </row>
    <row r="13" spans="1:18" ht="15.95" hidden="1" customHeight="1">
      <c r="A13" s="59"/>
      <c r="B13" s="80"/>
      <c r="C13" s="65"/>
      <c r="D13" s="68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78" t="str">
        <f>IF([1]人数!I13=0," ",[1]人数!I13)</f>
        <v xml:space="preserve"> </v>
      </c>
      <c r="Q13" s="79"/>
    </row>
    <row r="14" spans="1:18" ht="15.95" hidden="1" customHeight="1">
      <c r="A14" s="57" t="str">
        <f>IF([1]人数!$F14=0," ",[1]人数!$F14)</f>
        <v xml:space="preserve"> </v>
      </c>
      <c r="B14" s="80" t="s">
        <v>36</v>
      </c>
      <c r="C14" s="63" t="str">
        <f>IF(ISERROR(VLOOKUP(1,[1]作成!$H$112:$K$166,4,FALSE))," ",VLOOKUP(1,[1]作成!$H$112:$K$166,4,FALSE))</f>
        <v xml:space="preserve"> </v>
      </c>
      <c r="D14" s="66" t="str">
        <f>IF(ISERROR(VLOOKUP(2,[1]作成!$H$112:$K$166,4,FALSE))," ",VLOOKUP(2,[1]作成!$H$112:$K$166,4,FALSE))</f>
        <v xml:space="preserve"> </v>
      </c>
      <c r="E14" s="69" t="str">
        <f>IF(ISERROR(VLOOKUP(3,[1]作成!$H$112:$K$166,4,FALSE))," ",VLOOKUP(3,[1]作成!$H$112:$K$166,4,FALSE))</f>
        <v xml:space="preserve"> </v>
      </c>
      <c r="F14" s="70"/>
      <c r="G14" s="14"/>
      <c r="H14" s="15"/>
      <c r="I14" s="33"/>
      <c r="J14" s="14"/>
      <c r="K14" s="14"/>
      <c r="L14" s="15"/>
      <c r="M14" s="16"/>
      <c r="N14" s="15"/>
      <c r="O14" s="33"/>
      <c r="P14" s="17" t="str">
        <f>IF([1]計算!U8=0," ",[1]計算!U8)</f>
        <v xml:space="preserve"> </v>
      </c>
      <c r="Q14" s="18" t="s">
        <v>31</v>
      </c>
    </row>
    <row r="15" spans="1:18" ht="15.95" hidden="1" customHeight="1">
      <c r="A15" s="58"/>
      <c r="B15" s="80"/>
      <c r="C15" s="64"/>
      <c r="D15" s="67"/>
      <c r="E15" s="71" t="str">
        <f>IF(ISERROR(VLOOKUP(4,[1]作成!$H$112:$K$166,4,FALSE))," ",VLOOKUP(4,[1]作成!$H$112:$K$166,4,FALSE))</f>
        <v xml:space="preserve"> </v>
      </c>
      <c r="F15" s="72"/>
      <c r="G15" s="19"/>
      <c r="H15" s="20"/>
      <c r="I15" s="23"/>
      <c r="J15" s="19"/>
      <c r="K15" s="19"/>
      <c r="L15" s="20"/>
      <c r="M15" s="21"/>
      <c r="N15" s="20"/>
      <c r="O15" s="23"/>
      <c r="P15" s="17" t="str">
        <f>IF([1]計算!X8=0," ",[1]計算!X8)</f>
        <v xml:space="preserve"> </v>
      </c>
      <c r="Q15" s="22" t="s">
        <v>32</v>
      </c>
    </row>
    <row r="16" spans="1:18" ht="15.95" hidden="1" customHeight="1">
      <c r="A16" s="58"/>
      <c r="B16" s="80"/>
      <c r="C16" s="64"/>
      <c r="D16" s="67"/>
      <c r="E16" s="71" t="str">
        <f>IF(ISERROR(VLOOKUP(5,[1]作成!$H$112:$K$166,4,FALSE))," ",VLOOKUP(5,[1]作成!$H$112:$K$166,4,FALSE))</f>
        <v xml:space="preserve"> </v>
      </c>
      <c r="F16" s="72"/>
      <c r="G16" s="19"/>
      <c r="H16" s="20"/>
      <c r="I16" s="23"/>
      <c r="J16" s="19"/>
      <c r="K16" s="19"/>
      <c r="L16" s="23"/>
      <c r="M16" s="21"/>
      <c r="N16" s="20"/>
      <c r="O16" s="23"/>
      <c r="P16" s="17" t="str">
        <f>IF([1]計算!Z8=0," ",[1]計算!Z8)</f>
        <v xml:space="preserve"> </v>
      </c>
      <c r="Q16" s="22" t="s">
        <v>32</v>
      </c>
    </row>
    <row r="17" spans="1:18" ht="15.95" hidden="1" customHeight="1">
      <c r="A17" s="59"/>
      <c r="B17" s="80"/>
      <c r="C17" s="65"/>
      <c r="D17" s="68"/>
      <c r="E17" s="26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2"/>
      <c r="J17" s="28"/>
      <c r="K17" s="28"/>
      <c r="L17" s="32"/>
      <c r="M17" s="31"/>
      <c r="N17" s="29"/>
      <c r="O17" s="32"/>
      <c r="P17" s="78" t="str">
        <f>IF([1]人数!I14=0," ",[1]人数!I14)</f>
        <v xml:space="preserve"> </v>
      </c>
      <c r="Q17" s="79"/>
    </row>
    <row r="18" spans="1:18" ht="15.95" customHeight="1">
      <c r="A18" s="73">
        <f>IF([1]人数!$F15=0," ",[1]人数!$F15)</f>
        <v>1</v>
      </c>
      <c r="B18" s="80" t="s">
        <v>37</v>
      </c>
      <c r="C18" s="63" t="str">
        <f>IF(ISERROR(VLOOKUP(1,[1]作成!$H$167:$K$221,4,FALSE))," ",VLOOKUP(1,[1]作成!$H$167:$K$221,4,FALSE))</f>
        <v>さくら麦飯</v>
      </c>
      <c r="D18" s="66" t="str">
        <f>IF(ISERROR(VLOOKUP(2,[1]作成!$H$167:$K$221,4,FALSE))," ",VLOOKUP(2,[1]作成!$H$167:$K$221,4,FALSE))</f>
        <v>牛乳</v>
      </c>
      <c r="E18" s="81" t="str">
        <f>IF(ISERROR(VLOOKUP(3,[1]作成!$H$167:$K$221,4,FALSE))," ",VLOOKUP(3,[1]作成!$H$167:$K$221,4,FALSE))</f>
        <v>【お月見献立】</v>
      </c>
      <c r="F18" s="82"/>
      <c r="G18" s="34" t="s">
        <v>38</v>
      </c>
      <c r="H18" s="21"/>
      <c r="I18" s="34" t="s">
        <v>39</v>
      </c>
      <c r="J18" s="34" t="s">
        <v>40</v>
      </c>
      <c r="K18" s="34" t="s">
        <v>41</v>
      </c>
      <c r="L18" s="21"/>
      <c r="M18" s="14" t="s">
        <v>42</v>
      </c>
      <c r="N18" s="35" t="s">
        <v>43</v>
      </c>
      <c r="O18" s="36" t="s">
        <v>44</v>
      </c>
      <c r="P18" s="17">
        <f>IF([1]計算!U9=0," ",[1]計算!U9)</f>
        <v>842.04399999999987</v>
      </c>
      <c r="Q18" s="18" t="s">
        <v>31</v>
      </c>
      <c r="R18" s="9" t="s">
        <v>10</v>
      </c>
    </row>
    <row r="19" spans="1:18" ht="15.95" customHeight="1">
      <c r="A19" s="74"/>
      <c r="B19" s="80"/>
      <c r="C19" s="64"/>
      <c r="D19" s="67"/>
      <c r="E19" s="71" t="str">
        <f>IF(ISERROR(VLOOKUP(4,[1]作成!$H$167:$K$221,4,FALSE))," ",VLOOKUP(4,[1]作成!$H$167:$K$221,4,FALSE))</f>
        <v>こぎつねご飯</v>
      </c>
      <c r="F19" s="77"/>
      <c r="G19" s="37" t="s">
        <v>45</v>
      </c>
      <c r="H19" s="21"/>
      <c r="I19" s="38"/>
      <c r="J19" s="37" t="s">
        <v>46</v>
      </c>
      <c r="K19" s="37" t="s">
        <v>47</v>
      </c>
      <c r="L19" s="24"/>
      <c r="M19" s="37" t="s">
        <v>48</v>
      </c>
      <c r="N19" s="35" t="s">
        <v>49</v>
      </c>
      <c r="O19" s="39"/>
      <c r="P19" s="17">
        <f>IF([1]計算!X9=0," ",[1]計算!X9)</f>
        <v>33.835800000000006</v>
      </c>
      <c r="Q19" s="22" t="s">
        <v>32</v>
      </c>
      <c r="R19" s="9" t="s">
        <v>10</v>
      </c>
    </row>
    <row r="20" spans="1:18" ht="15.95" customHeight="1">
      <c r="A20" s="74"/>
      <c r="B20" s="80"/>
      <c r="C20" s="64"/>
      <c r="D20" s="67"/>
      <c r="E20" s="71" t="str">
        <f>IF(ISERROR(VLOOKUP(5,[1]作成!$H$167:$K$221,4,FALSE))," ",VLOOKUP(5,[1]作成!$H$167:$K$221,4,FALSE))</f>
        <v>豚肉と野菜の照り和え</v>
      </c>
      <c r="F20" s="77"/>
      <c r="G20" s="37" t="s">
        <v>50</v>
      </c>
      <c r="H20" s="21"/>
      <c r="I20" s="38"/>
      <c r="J20" s="37" t="s">
        <v>51</v>
      </c>
      <c r="K20" s="37" t="s">
        <v>52</v>
      </c>
      <c r="L20" s="24"/>
      <c r="M20" s="37" t="s">
        <v>53</v>
      </c>
      <c r="N20" s="21"/>
      <c r="O20" s="39"/>
      <c r="P20" s="17">
        <f>IF([1]計算!Z9=0," ",[1]計算!Z9)</f>
        <v>17.331999999999997</v>
      </c>
      <c r="Q20" s="22" t="s">
        <v>32</v>
      </c>
      <c r="R20" s="9" t="s">
        <v>10</v>
      </c>
    </row>
    <row r="21" spans="1:18" ht="15.95" customHeight="1">
      <c r="A21" s="75"/>
      <c r="B21" s="80"/>
      <c r="C21" s="65"/>
      <c r="D21" s="68"/>
      <c r="E21" s="26" t="str">
        <f>IF(ISERROR(VLOOKUP(6,[1]作成!$H$167:$K$221,4,FALSE))," ",VLOOKUP(6,[1]作成!$H$167:$K$221,4,FALSE))</f>
        <v>お月見汁</v>
      </c>
      <c r="F21" s="25" t="str">
        <f>IF(ISERROR(VLOOKUP(7,[1]作成!$H$167:$K$221,4,FALSE))," ",VLOOKUP(7,[1]作成!$H$167:$K$221,4,FALSE))</f>
        <v>お月見ゼリー</v>
      </c>
      <c r="G21" s="28"/>
      <c r="H21" s="31"/>
      <c r="I21" s="40"/>
      <c r="J21" s="41" t="s">
        <v>54</v>
      </c>
      <c r="K21" s="41" t="s">
        <v>55</v>
      </c>
      <c r="L21" s="30"/>
      <c r="M21" s="41" t="s">
        <v>56</v>
      </c>
      <c r="N21" s="30"/>
      <c r="O21" s="42"/>
      <c r="P21" s="78" t="str">
        <f>IF([1]人数!I15=0," ",[1]人数!I15)</f>
        <v>お月見献立</v>
      </c>
      <c r="Q21" s="79"/>
      <c r="R21" s="9" t="s">
        <v>10</v>
      </c>
    </row>
    <row r="22" spans="1:18" ht="15.95" customHeight="1">
      <c r="A22" s="73">
        <f>IF([1]人数!$F16=0," ",[1]人数!$F16)</f>
        <v>2</v>
      </c>
      <c r="B22" s="80" t="s">
        <v>57</v>
      </c>
      <c r="C22" s="63" t="str">
        <f>IF(ISERROR(VLOOKUP(1,[1]作成!$H$222:$K$276,4,FALSE))," ",VLOOKUP(1,[1]作成!$H$222:$K$276,4,FALSE))</f>
        <v>白飯</v>
      </c>
      <c r="D22" s="66" t="str">
        <f>IF(ISERROR(VLOOKUP(2,[1]作成!$H$222:$K$276,4,FALSE))," ",VLOOKUP(2,[1]作成!$H$222:$K$276,4,FALSE))</f>
        <v>牛乳</v>
      </c>
      <c r="E22" s="69" t="str">
        <f>IF(ISERROR(VLOOKUP(3,[1]作成!$H$222:$K$276,4,FALSE))," ",VLOOKUP(3,[1]作成!$H$222:$K$276,4,FALSE))</f>
        <v>ほうれん草のオムレツ</v>
      </c>
      <c r="F22" s="76"/>
      <c r="G22" s="37" t="s">
        <v>58</v>
      </c>
      <c r="H22" s="35" t="s">
        <v>50</v>
      </c>
      <c r="I22" s="37" t="s">
        <v>39</v>
      </c>
      <c r="J22" s="37" t="s">
        <v>59</v>
      </c>
      <c r="K22" s="37" t="s">
        <v>47</v>
      </c>
      <c r="L22" s="35" t="s">
        <v>60</v>
      </c>
      <c r="M22" s="19" t="s">
        <v>61</v>
      </c>
      <c r="N22" s="21"/>
      <c r="O22" s="43" t="s">
        <v>44</v>
      </c>
      <c r="P22" s="17">
        <f>IF([1]計算!U10=0," ",[1]計算!U10)</f>
        <v>822.64469999999994</v>
      </c>
      <c r="Q22" s="18" t="s">
        <v>62</v>
      </c>
      <c r="R22" s="9" t="s">
        <v>63</v>
      </c>
    </row>
    <row r="23" spans="1:18" ht="15.95" customHeight="1">
      <c r="A23" s="74"/>
      <c r="B23" s="80"/>
      <c r="C23" s="64"/>
      <c r="D23" s="67"/>
      <c r="E23" s="71" t="str">
        <f>IF(ISERROR(VLOOKUP(4,[1]作成!$H$222:$K$276,4,FALSE))," ",VLOOKUP(4,[1]作成!$H$222:$K$276,4,FALSE))</f>
        <v>ひじきのサラダ</v>
      </c>
      <c r="F23" s="77"/>
      <c r="G23" s="37" t="s">
        <v>64</v>
      </c>
      <c r="H23" s="35" t="s">
        <v>38</v>
      </c>
      <c r="I23" s="37" t="s">
        <v>65</v>
      </c>
      <c r="J23" s="37" t="s">
        <v>66</v>
      </c>
      <c r="K23" s="37" t="s">
        <v>67</v>
      </c>
      <c r="L23" s="35" t="s">
        <v>68</v>
      </c>
      <c r="M23" s="37" t="s">
        <v>48</v>
      </c>
      <c r="N23" s="21"/>
      <c r="O23" s="44"/>
      <c r="P23" s="17">
        <f>IF([1]計算!X10=0," ",[1]計算!X10)</f>
        <v>32.458060000000003</v>
      </c>
      <c r="Q23" s="22" t="s">
        <v>69</v>
      </c>
      <c r="R23" s="9" t="s">
        <v>10</v>
      </c>
    </row>
    <row r="24" spans="1:18" ht="15.95" customHeight="1">
      <c r="A24" s="74"/>
      <c r="B24" s="80"/>
      <c r="C24" s="64"/>
      <c r="D24" s="67"/>
      <c r="E24" s="71" t="str">
        <f>IF(ISERROR(VLOOKUP(5,[1]作成!$H$222:$K$276,4,FALSE))," ",VLOOKUP(5,[1]作成!$H$222:$K$276,4,FALSE))</f>
        <v>根菜のみそ汁</v>
      </c>
      <c r="F24" s="77"/>
      <c r="G24" s="37" t="s">
        <v>70</v>
      </c>
      <c r="H24" s="45" t="s">
        <v>71</v>
      </c>
      <c r="I24" s="37" t="s">
        <v>72</v>
      </c>
      <c r="J24" s="37" t="s">
        <v>40</v>
      </c>
      <c r="K24" s="37" t="s">
        <v>73</v>
      </c>
      <c r="L24" s="45" t="s">
        <v>74</v>
      </c>
      <c r="M24" s="37" t="s">
        <v>56</v>
      </c>
      <c r="N24" s="21"/>
      <c r="O24" s="46"/>
      <c r="P24" s="17">
        <f>IF([1]計算!Z10=0," ",[1]計算!Z10)</f>
        <v>26.460190000000001</v>
      </c>
      <c r="Q24" s="22" t="s">
        <v>32</v>
      </c>
      <c r="R24" s="9" t="s">
        <v>10</v>
      </c>
    </row>
    <row r="25" spans="1:18" ht="15.95" customHeight="1">
      <c r="A25" s="75"/>
      <c r="B25" s="80"/>
      <c r="C25" s="65"/>
      <c r="D25" s="68"/>
      <c r="E25" s="26" t="str">
        <f>IF(ISERROR(VLOOKUP(6,[1]作成!$H$222:$K$276,4,FALSE))," ",VLOOKUP(6,[1]作成!$H$222:$K$276,4,FALSE))</f>
        <v xml:space="preserve"> </v>
      </c>
      <c r="F25" s="25" t="str">
        <f>IF(ISERROR(VLOOKUP(7,[1]作成!$H$222:$K$276,4,FALSE))," ",VLOOKUP(7,[1]作成!$H$222:$K$276,4,FALSE))</f>
        <v xml:space="preserve"> </v>
      </c>
      <c r="G25" s="41" t="s">
        <v>75</v>
      </c>
      <c r="H25" s="31"/>
      <c r="I25" s="40"/>
      <c r="J25" s="28"/>
      <c r="K25" s="28"/>
      <c r="L25" s="31"/>
      <c r="M25" s="28"/>
      <c r="N25" s="31"/>
      <c r="O25" s="47"/>
      <c r="P25" s="78" t="str">
        <f>IF([1]人数!I16=0," ",[1]人数!I16)</f>
        <v xml:space="preserve"> </v>
      </c>
      <c r="Q25" s="79"/>
      <c r="R25" s="9" t="s">
        <v>2</v>
      </c>
    </row>
    <row r="26" spans="1:18" ht="15.95" customHeight="1">
      <c r="A26" s="73">
        <f>IF([1]人数!$F17=0," ",[1]人数!$F17)</f>
        <v>5</v>
      </c>
      <c r="B26" s="60" t="s">
        <v>30</v>
      </c>
      <c r="C26" s="63" t="str">
        <f>IF(ISERROR(VLOOKUP(1,[1]作成!$H$277:$K$331,4,FALSE))," ",VLOOKUP(1,[1]作成!$H$277:$K$331,4,FALSE))</f>
        <v>白飯</v>
      </c>
      <c r="D26" s="66" t="str">
        <f>IF(ISERROR(VLOOKUP(2,[1]作成!$H$277:$K$331,4,FALSE))," ",VLOOKUP(2,[1]作成!$H$277:$K$331,4,FALSE))</f>
        <v>牛乳</v>
      </c>
      <c r="E26" s="69" t="str">
        <f>IF(ISERROR(VLOOKUP(3,[1]作成!$H$277:$K$331,4,FALSE))," ",VLOOKUP(3,[1]作成!$H$277:$K$331,4,FALSE))</f>
        <v>手作りハンバーグ</v>
      </c>
      <c r="F26" s="76"/>
      <c r="G26" s="37" t="s">
        <v>50</v>
      </c>
      <c r="H26" s="35" t="s">
        <v>76</v>
      </c>
      <c r="I26" s="37" t="s">
        <v>39</v>
      </c>
      <c r="J26" s="37" t="s">
        <v>40</v>
      </c>
      <c r="K26" s="37" t="s">
        <v>47</v>
      </c>
      <c r="L26" s="35" t="s">
        <v>77</v>
      </c>
      <c r="M26" s="19" t="s">
        <v>61</v>
      </c>
      <c r="N26" s="21"/>
      <c r="O26" s="43" t="s">
        <v>44</v>
      </c>
      <c r="P26" s="17">
        <f>IF([1]計算!U11=0," ",[1]計算!U11)</f>
        <v>843.44269999999983</v>
      </c>
      <c r="Q26" s="18" t="s">
        <v>78</v>
      </c>
      <c r="R26" s="9" t="s">
        <v>79</v>
      </c>
    </row>
    <row r="27" spans="1:18" ht="15.95" customHeight="1">
      <c r="A27" s="74"/>
      <c r="B27" s="61"/>
      <c r="C27" s="64"/>
      <c r="D27" s="67"/>
      <c r="E27" s="71" t="str">
        <f>IF(ISERROR(VLOOKUP(4,[1]作成!$H$277:$K$331,4,FALSE))," ",VLOOKUP(4,[1]作成!$H$277:$K$331,4,FALSE))</f>
        <v>カラフルサラダ</v>
      </c>
      <c r="F27" s="77"/>
      <c r="G27" s="37" t="s">
        <v>45</v>
      </c>
      <c r="H27" s="35" t="s">
        <v>80</v>
      </c>
      <c r="I27" s="19"/>
      <c r="J27" s="37" t="s">
        <v>81</v>
      </c>
      <c r="K27" s="37" t="s">
        <v>73</v>
      </c>
      <c r="L27" s="35" t="s">
        <v>74</v>
      </c>
      <c r="M27" s="37" t="s">
        <v>82</v>
      </c>
      <c r="N27" s="21"/>
      <c r="O27" s="43" t="s">
        <v>83</v>
      </c>
      <c r="P27" s="17">
        <f>IF([1]計算!X11=0," ",[1]計算!X11)</f>
        <v>40.381419999999999</v>
      </c>
      <c r="Q27" s="22" t="s">
        <v>84</v>
      </c>
      <c r="R27" s="9" t="s">
        <v>18</v>
      </c>
    </row>
    <row r="28" spans="1:18" ht="15.95" customHeight="1">
      <c r="A28" s="74"/>
      <c r="B28" s="61"/>
      <c r="C28" s="64"/>
      <c r="D28" s="67"/>
      <c r="E28" s="71" t="str">
        <f>IF(ISERROR(VLOOKUP(5,[1]作成!$H$277:$K$331,4,FALSE))," ",VLOOKUP(5,[1]作成!$H$277:$K$331,4,FALSE))</f>
        <v>切干大根のみそ汁</v>
      </c>
      <c r="F28" s="77"/>
      <c r="G28" s="37" t="s">
        <v>85</v>
      </c>
      <c r="H28" s="45" t="s">
        <v>71</v>
      </c>
      <c r="I28" s="19"/>
      <c r="J28" s="37" t="s">
        <v>59</v>
      </c>
      <c r="K28" s="37" t="s">
        <v>86</v>
      </c>
      <c r="L28" s="24"/>
      <c r="M28" s="37" t="s">
        <v>48</v>
      </c>
      <c r="N28" s="21"/>
      <c r="O28" s="46"/>
      <c r="P28" s="17">
        <f>IF([1]計算!Z11=0," ",[1]計算!Z11)</f>
        <v>23.986360000000001</v>
      </c>
      <c r="Q28" s="22" t="s">
        <v>84</v>
      </c>
      <c r="R28" s="9" t="s">
        <v>79</v>
      </c>
    </row>
    <row r="29" spans="1:18" ht="15.95" customHeight="1">
      <c r="A29" s="75"/>
      <c r="B29" s="62"/>
      <c r="C29" s="65"/>
      <c r="D29" s="68"/>
      <c r="E29" s="25" t="str">
        <f>IF(ISERROR(VLOOKUP(6,[1]作成!$H$277:$K$331,4,FALSE))," ",VLOOKUP(6,[1]作成!$H$277:$K$331,4,FALSE))</f>
        <v xml:space="preserve"> </v>
      </c>
      <c r="F29" s="25" t="str">
        <f>IF(ISERROR(VLOOKUP(7,[1]作成!$H$277:$K$331,4,FALSE))," ",VLOOKUP(7,[1]作成!$H$277:$K$331,4,FALSE))</f>
        <v xml:space="preserve"> </v>
      </c>
      <c r="G29" s="41" t="s">
        <v>64</v>
      </c>
      <c r="H29" s="48" t="s">
        <v>87</v>
      </c>
      <c r="I29" s="28"/>
      <c r="J29" s="28"/>
      <c r="K29" s="41" t="s">
        <v>88</v>
      </c>
      <c r="L29" s="30"/>
      <c r="M29" s="28"/>
      <c r="N29" s="31"/>
      <c r="O29" s="47"/>
      <c r="P29" s="78" t="str">
        <f>IF([1]人数!I17=0," ",[1]人数!I17)</f>
        <v xml:space="preserve"> </v>
      </c>
      <c r="Q29" s="79"/>
      <c r="R29" s="9" t="s">
        <v>10</v>
      </c>
    </row>
    <row r="30" spans="1:18" ht="15.95" customHeight="1">
      <c r="A30" s="73">
        <f>IF([1]人数!$F18=0," ",[1]人数!$F18)</f>
        <v>6</v>
      </c>
      <c r="B30" s="80" t="s">
        <v>33</v>
      </c>
      <c r="C30" s="63" t="str">
        <f>IF(ISERROR(VLOOKUP(1,[1]作成!$H$332:$K$386,4,FALSE))," ",VLOOKUP(1,[1]作成!$H$332:$K$386,4,FALSE))</f>
        <v>白飯</v>
      </c>
      <c r="D30" s="66" t="str">
        <f>IF(ISERROR(VLOOKUP(2,[1]作成!$H$332:$K$386,4,FALSE))," ",VLOOKUP(2,[1]作成!$H$332:$K$386,4,FALSE))</f>
        <v>牛乳</v>
      </c>
      <c r="E30" s="69" t="str">
        <f>IF(ISERROR(VLOOKUP(3,[1]作成!$H$332:$K$386,4,FALSE))," ",VLOOKUP(3,[1]作成!$H$332:$K$386,4,FALSE))</f>
        <v>竹輪の磯部揚げ</v>
      </c>
      <c r="F30" s="76"/>
      <c r="G30" s="37" t="s">
        <v>89</v>
      </c>
      <c r="H30" s="21"/>
      <c r="I30" s="37" t="s">
        <v>39</v>
      </c>
      <c r="J30" s="37" t="s">
        <v>40</v>
      </c>
      <c r="K30" s="37" t="s">
        <v>90</v>
      </c>
      <c r="L30" s="21"/>
      <c r="M30" s="19" t="s">
        <v>61</v>
      </c>
      <c r="N30" s="35" t="s">
        <v>48</v>
      </c>
      <c r="O30" s="43" t="s">
        <v>44</v>
      </c>
      <c r="P30" s="17">
        <f>IF([1]計算!U12=0," ",[1]計算!U12)</f>
        <v>862.53449999999998</v>
      </c>
      <c r="Q30" s="18" t="s">
        <v>91</v>
      </c>
      <c r="R30" s="9" t="s">
        <v>92</v>
      </c>
    </row>
    <row r="31" spans="1:18" ht="15.95" customHeight="1">
      <c r="A31" s="74"/>
      <c r="B31" s="80"/>
      <c r="C31" s="64"/>
      <c r="D31" s="67"/>
      <c r="E31" s="71" t="str">
        <f>IF(ISERROR(VLOOKUP(4,[1]作成!$H$332:$K$386,4,FALSE))," ",VLOOKUP(4,[1]作成!$H$332:$K$386,4,FALSE))</f>
        <v>ひじきとツナの炒め煮</v>
      </c>
      <c r="F31" s="77"/>
      <c r="G31" s="37" t="s">
        <v>75</v>
      </c>
      <c r="H31" s="21"/>
      <c r="I31" s="37" t="s">
        <v>93</v>
      </c>
      <c r="J31" s="37" t="s">
        <v>54</v>
      </c>
      <c r="K31" s="37" t="s">
        <v>41</v>
      </c>
      <c r="L31" s="21"/>
      <c r="M31" s="37" t="s">
        <v>94</v>
      </c>
      <c r="N31" s="35" t="s">
        <v>95</v>
      </c>
      <c r="O31" s="43" t="s">
        <v>96</v>
      </c>
      <c r="P31" s="17">
        <f>IF([1]計算!X12=0," ",[1]計算!X12)</f>
        <v>34.07067</v>
      </c>
      <c r="Q31" s="22" t="s">
        <v>32</v>
      </c>
      <c r="R31" s="9" t="s">
        <v>63</v>
      </c>
    </row>
    <row r="32" spans="1:18" ht="15.95" customHeight="1">
      <c r="A32" s="74"/>
      <c r="B32" s="80"/>
      <c r="C32" s="64"/>
      <c r="D32" s="67"/>
      <c r="E32" s="71" t="str">
        <f>IF(ISERROR(VLOOKUP(5,[1]作成!$H$332:$K$386,4,FALSE))," ",VLOOKUP(5,[1]作成!$H$332:$K$386,4,FALSE))</f>
        <v>かやくうどん</v>
      </c>
      <c r="F32" s="77"/>
      <c r="G32" s="37" t="s">
        <v>45</v>
      </c>
      <c r="H32" s="21"/>
      <c r="I32" s="37" t="s">
        <v>72</v>
      </c>
      <c r="J32" s="19"/>
      <c r="K32" s="37" t="s">
        <v>47</v>
      </c>
      <c r="L32" s="21"/>
      <c r="M32" s="37" t="s">
        <v>97</v>
      </c>
      <c r="N32" s="21"/>
      <c r="O32" s="44"/>
      <c r="P32" s="17">
        <f>IF([1]計算!Z12=0," ",[1]計算!Z12)</f>
        <v>23.636589999999998</v>
      </c>
      <c r="Q32" s="22" t="s">
        <v>32</v>
      </c>
      <c r="R32" s="9" t="s">
        <v>10</v>
      </c>
    </row>
    <row r="33" spans="1:18" ht="15.95" customHeight="1">
      <c r="A33" s="75"/>
      <c r="B33" s="80"/>
      <c r="C33" s="65"/>
      <c r="D33" s="68"/>
      <c r="E33" s="26" t="str">
        <f>IF(ISERROR(VLOOKUP(6,[1]作成!$H$332:$K$386,4,FALSE))," ",VLOOKUP(6,[1]作成!$H$332:$K$386,4,FALSE))</f>
        <v>ひと口チーズ</v>
      </c>
      <c r="F33" s="25" t="str">
        <f>IF(ISERROR(VLOOKUP(7,[1]作成!$H$332:$K$386,4,FALSE))," ",VLOOKUP(7,[1]作成!$H$332:$K$386,4,FALSE))</f>
        <v xml:space="preserve"> </v>
      </c>
      <c r="G33" s="41" t="s">
        <v>38</v>
      </c>
      <c r="H33" s="31"/>
      <c r="I33" s="41" t="s">
        <v>65</v>
      </c>
      <c r="J33" s="28"/>
      <c r="K33" s="41" t="s">
        <v>74</v>
      </c>
      <c r="L33" s="30"/>
      <c r="M33" s="28"/>
      <c r="N33" s="31"/>
      <c r="O33" s="47"/>
      <c r="P33" s="78" t="str">
        <f>IF([1]人数!I18=0," ",[1]人数!I18)</f>
        <v xml:space="preserve"> </v>
      </c>
      <c r="Q33" s="79"/>
      <c r="R33" s="9" t="s">
        <v>92</v>
      </c>
    </row>
    <row r="34" spans="1:18" ht="15.95" customHeight="1">
      <c r="A34" s="73">
        <f>IF([1]人数!$F19=0," ",[1]人数!$F19)</f>
        <v>7</v>
      </c>
      <c r="B34" s="80" t="s">
        <v>36</v>
      </c>
      <c r="C34" s="63" t="str">
        <f>IF(ISERROR(VLOOKUP(1,[1]作成!$H$387:$K$441,4,FALSE))," ",VLOOKUP(1,[1]作成!$H$387:$K$441,4,FALSE))</f>
        <v>白飯</v>
      </c>
      <c r="D34" s="66" t="str">
        <f>IF(ISERROR(VLOOKUP(2,[1]作成!$H$387:$K$441,4,FALSE))," ",VLOOKUP(2,[1]作成!$H$387:$K$441,4,FALSE))</f>
        <v>牛乳</v>
      </c>
      <c r="E34" s="69" t="str">
        <f>IF(ISERROR(VLOOKUP(3,[1]作成!$H$387:$K$441,4,FALSE))," ",VLOOKUP(3,[1]作成!$H$387:$K$441,4,FALSE))</f>
        <v>さばの味噌煮</v>
      </c>
      <c r="F34" s="76"/>
      <c r="G34" s="37" t="s">
        <v>98</v>
      </c>
      <c r="H34" s="35" t="s">
        <v>99</v>
      </c>
      <c r="I34" s="37" t="s">
        <v>39</v>
      </c>
      <c r="J34" s="37" t="s">
        <v>40</v>
      </c>
      <c r="K34" s="37" t="s">
        <v>52</v>
      </c>
      <c r="L34" s="35" t="s">
        <v>68</v>
      </c>
      <c r="M34" s="19" t="s">
        <v>61</v>
      </c>
      <c r="N34" s="21"/>
      <c r="O34" s="43" t="s">
        <v>96</v>
      </c>
      <c r="P34" s="17">
        <f>IF([1]計算!U13=0," ",[1]計算!U13)</f>
        <v>812.5139999999999</v>
      </c>
      <c r="Q34" s="18" t="s">
        <v>100</v>
      </c>
      <c r="R34" s="9" t="s">
        <v>101</v>
      </c>
    </row>
    <row r="35" spans="1:18" ht="15.95" customHeight="1">
      <c r="A35" s="74"/>
      <c r="B35" s="80"/>
      <c r="C35" s="64"/>
      <c r="D35" s="67"/>
      <c r="E35" s="71" t="str">
        <f>IF(ISERROR(VLOOKUP(4,[1]作成!$H$387:$K$441,4,FALSE))," ",VLOOKUP(4,[1]作成!$H$387:$K$441,4,FALSE))</f>
        <v>野菜のごま和え</v>
      </c>
      <c r="F35" s="77"/>
      <c r="G35" s="37" t="s">
        <v>71</v>
      </c>
      <c r="H35" s="35"/>
      <c r="I35" s="19"/>
      <c r="J35" s="37" t="s">
        <v>54</v>
      </c>
      <c r="K35" s="37" t="s">
        <v>74</v>
      </c>
      <c r="L35" s="35" t="s">
        <v>60</v>
      </c>
      <c r="M35" s="37" t="s">
        <v>48</v>
      </c>
      <c r="N35" s="21"/>
      <c r="O35" s="43" t="s">
        <v>44</v>
      </c>
      <c r="P35" s="17">
        <f>IF([1]計算!X13=0," ",[1]計算!X13)</f>
        <v>36.661650000000009</v>
      </c>
      <c r="Q35" s="22" t="s">
        <v>102</v>
      </c>
      <c r="R35" s="9" t="s">
        <v>10</v>
      </c>
    </row>
    <row r="36" spans="1:18" ht="15.95" customHeight="1">
      <c r="A36" s="74"/>
      <c r="B36" s="80"/>
      <c r="C36" s="64"/>
      <c r="D36" s="67"/>
      <c r="E36" s="71" t="str">
        <f>IF(ISERROR(VLOOKUP(5,[1]作成!$H$387:$K$441,4,FALSE))," ",VLOOKUP(5,[1]作成!$H$387:$K$441,4,FALSE))</f>
        <v>けんちんみそ汁</v>
      </c>
      <c r="F36" s="77"/>
      <c r="G36" s="37" t="s">
        <v>76</v>
      </c>
      <c r="H36" s="21"/>
      <c r="I36" s="38"/>
      <c r="J36" s="19"/>
      <c r="K36" s="37" t="s">
        <v>103</v>
      </c>
      <c r="L36" s="35" t="s">
        <v>104</v>
      </c>
      <c r="M36" s="19"/>
      <c r="N36" s="24"/>
      <c r="O36" s="43" t="s">
        <v>105</v>
      </c>
      <c r="P36" s="17">
        <f>IF([1]計算!Z13=0," ",[1]計算!Z13)</f>
        <v>23.937550000000005</v>
      </c>
      <c r="Q36" s="22" t="s">
        <v>35</v>
      </c>
      <c r="R36" s="9" t="s">
        <v>101</v>
      </c>
    </row>
    <row r="37" spans="1:18" ht="15.95" customHeight="1">
      <c r="A37" s="75"/>
      <c r="B37" s="80"/>
      <c r="C37" s="65"/>
      <c r="D37" s="68"/>
      <c r="E37" s="26" t="str">
        <f>IF(ISERROR(VLOOKUP(6,[1]作成!$H$387:$K$441,4,FALSE))," ",VLOOKUP(6,[1]作成!$H$387:$K$441,4,FALSE))</f>
        <v xml:space="preserve"> </v>
      </c>
      <c r="F37" s="25" t="str">
        <f>IF(ISERROR(VLOOKUP(7,[1]作成!$H$387:$K$441,4,FALSE))," ",VLOOKUP(7,[1]作成!$H$387:$K$441,4,FALSE))</f>
        <v xml:space="preserve"> </v>
      </c>
      <c r="G37" s="41" t="s">
        <v>45</v>
      </c>
      <c r="H37" s="31"/>
      <c r="I37" s="40"/>
      <c r="J37" s="28"/>
      <c r="K37" s="41" t="s">
        <v>73</v>
      </c>
      <c r="L37" s="30"/>
      <c r="M37" s="28"/>
      <c r="N37" s="30"/>
      <c r="O37" s="49"/>
      <c r="P37" s="78" t="str">
        <f>IF([1]人数!I19=0," ",[1]人数!I19)</f>
        <v xml:space="preserve"> </v>
      </c>
      <c r="Q37" s="79"/>
      <c r="R37" s="9" t="s">
        <v>101</v>
      </c>
    </row>
    <row r="38" spans="1:18" ht="15.95" customHeight="1">
      <c r="A38" s="73">
        <f>IF([1]人数!$F20=0," ",[1]人数!$F20)</f>
        <v>8</v>
      </c>
      <c r="B38" s="80" t="s">
        <v>37</v>
      </c>
      <c r="C38" s="63" t="str">
        <f>IF(ISERROR(VLOOKUP(1,[1]作成!$H$442:$K$496,4,FALSE))," ",VLOOKUP(1,[1]作成!$H$442:$K$496,4,FALSE))</f>
        <v>白飯</v>
      </c>
      <c r="D38" s="66" t="str">
        <f>IF(ISERROR(VLOOKUP(2,[1]作成!$H$442:$K$496,4,FALSE))," ",VLOOKUP(2,[1]作成!$H$442:$K$496,4,FALSE))</f>
        <v>牛乳</v>
      </c>
      <c r="E38" s="69" t="str">
        <f>IF(ISERROR(VLOOKUP(3,[1]作成!$H$442:$K$496,4,FALSE))," ",VLOOKUP(3,[1]作成!$H$442:$K$496,4,FALSE))</f>
        <v>ギョーザ</v>
      </c>
      <c r="F38" s="76"/>
      <c r="G38" s="37" t="s">
        <v>106</v>
      </c>
      <c r="H38" s="35" t="s">
        <v>99</v>
      </c>
      <c r="I38" s="37" t="s">
        <v>39</v>
      </c>
      <c r="J38" s="37" t="s">
        <v>40</v>
      </c>
      <c r="K38" s="37" t="s">
        <v>103</v>
      </c>
      <c r="L38" s="35" t="s">
        <v>107</v>
      </c>
      <c r="M38" s="19" t="s">
        <v>61</v>
      </c>
      <c r="N38" s="21"/>
      <c r="O38" s="43" t="s">
        <v>96</v>
      </c>
      <c r="P38" s="17">
        <f>IF([1]計算!U14=0," ",[1]計算!U14)</f>
        <v>863.58269999999993</v>
      </c>
      <c r="Q38" s="18" t="s">
        <v>34</v>
      </c>
      <c r="R38" s="9" t="s">
        <v>92</v>
      </c>
    </row>
    <row r="39" spans="1:18" ht="15.95" customHeight="1">
      <c r="A39" s="74"/>
      <c r="B39" s="80"/>
      <c r="C39" s="64"/>
      <c r="D39" s="67"/>
      <c r="E39" s="71" t="str">
        <f>IF(ISERROR(VLOOKUP(4,[1]作成!$H$442:$K$496,4,FALSE))," ",VLOOKUP(4,[1]作成!$H$442:$K$496,4,FALSE))</f>
        <v>もやしのナムル</v>
      </c>
      <c r="F39" s="77"/>
      <c r="G39" s="37" t="s">
        <v>108</v>
      </c>
      <c r="H39" s="21" t="s">
        <v>109</v>
      </c>
      <c r="I39" s="38"/>
      <c r="J39" s="19"/>
      <c r="K39" s="37" t="s">
        <v>86</v>
      </c>
      <c r="L39" s="35" t="s">
        <v>52</v>
      </c>
      <c r="M39" s="37" t="s">
        <v>48</v>
      </c>
      <c r="N39" s="21"/>
      <c r="O39" s="43" t="s">
        <v>110</v>
      </c>
      <c r="P39" s="17">
        <f>IF([1]計算!X14=0," ",[1]計算!X14)</f>
        <v>32.823679999999996</v>
      </c>
      <c r="Q39" s="22" t="s">
        <v>35</v>
      </c>
      <c r="R39" s="9" t="s">
        <v>111</v>
      </c>
    </row>
    <row r="40" spans="1:18" ht="15.95" customHeight="1">
      <c r="A40" s="74"/>
      <c r="B40" s="80"/>
      <c r="C40" s="64"/>
      <c r="D40" s="67"/>
      <c r="E40" s="71" t="str">
        <f>IF(ISERROR(VLOOKUP(5,[1]作成!$H$442:$K$496,4,FALSE))," ",VLOOKUP(5,[1]作成!$H$442:$K$496,4,FALSE))</f>
        <v>麻婆豆腐</v>
      </c>
      <c r="F40" s="77"/>
      <c r="G40" s="37" t="s">
        <v>50</v>
      </c>
      <c r="H40" s="21"/>
      <c r="I40" s="38"/>
      <c r="J40" s="19"/>
      <c r="K40" s="37" t="s">
        <v>47</v>
      </c>
      <c r="L40" s="45" t="s">
        <v>112</v>
      </c>
      <c r="M40" s="37" t="s">
        <v>53</v>
      </c>
      <c r="N40" s="21"/>
      <c r="O40" s="43" t="s">
        <v>44</v>
      </c>
      <c r="P40" s="17">
        <f>IF([1]計算!Z14=0," ",[1]計算!Z14)</f>
        <v>27.861520000000002</v>
      </c>
      <c r="Q40" s="22" t="s">
        <v>32</v>
      </c>
      <c r="R40" s="9" t="s">
        <v>10</v>
      </c>
    </row>
    <row r="41" spans="1:18" ht="15.95" customHeight="1">
      <c r="A41" s="75"/>
      <c r="B41" s="80"/>
      <c r="C41" s="65"/>
      <c r="D41" s="68"/>
      <c r="E41" s="26" t="str">
        <f>IF(ISERROR(VLOOKUP(6,[1]作成!$H$442:$K$496,4,FALSE))," ",VLOOKUP(6,[1]作成!$H$442:$K$496,4,FALSE))</f>
        <v xml:space="preserve"> </v>
      </c>
      <c r="F41" s="25" t="str">
        <f>IF(ISERROR(VLOOKUP(7,[1]作成!$H$442:$K$496,4,FALSE))," ",VLOOKUP(7,[1]作成!$H$442:$K$496,4,FALSE))</f>
        <v xml:space="preserve"> </v>
      </c>
      <c r="G41" s="41" t="s">
        <v>113</v>
      </c>
      <c r="H41" s="31"/>
      <c r="I41" s="40"/>
      <c r="J41" s="28"/>
      <c r="K41" s="41" t="s">
        <v>114</v>
      </c>
      <c r="L41" s="48" t="s">
        <v>74</v>
      </c>
      <c r="M41" s="28"/>
      <c r="N41" s="31"/>
      <c r="O41" s="47"/>
      <c r="P41" s="78" t="str">
        <f>IF([1]人数!I20=0," ",[1]人数!I20)</f>
        <v xml:space="preserve"> </v>
      </c>
      <c r="Q41" s="79"/>
      <c r="R41" s="9" t="s">
        <v>10</v>
      </c>
    </row>
    <row r="42" spans="1:18" ht="15.95" customHeight="1">
      <c r="A42" s="73">
        <f>IF([1]人数!$F21=0," ",[1]人数!$F21)</f>
        <v>9</v>
      </c>
      <c r="B42" s="80" t="s">
        <v>57</v>
      </c>
      <c r="C42" s="63" t="str">
        <f>IF(ISERROR(VLOOKUP(1,[1]作成!$H$497:$K$551,4,FALSE))," ",VLOOKUP(1,[1]作成!$H$497:$K$551,4,FALSE))</f>
        <v>食パン</v>
      </c>
      <c r="D42" s="66" t="str">
        <f>IF(ISERROR(VLOOKUP(2,[1]作成!$H$497:$K$551,4,FALSE))," ",VLOOKUP(2,[1]作成!$H$497:$K$551,4,FALSE))</f>
        <v>牛乳</v>
      </c>
      <c r="E42" s="81" t="str">
        <f>IF(ISERROR(VLOOKUP(3,[1]作成!$H$497:$K$551,4,FALSE))," ",VLOOKUP(3,[1]作成!$H$497:$K$551,4,FALSE))</f>
        <v>【目によい献立】</v>
      </c>
      <c r="F42" s="82"/>
      <c r="G42" s="37" t="s">
        <v>45</v>
      </c>
      <c r="H42" s="21"/>
      <c r="I42" s="37" t="s">
        <v>39</v>
      </c>
      <c r="J42" s="37" t="s">
        <v>66</v>
      </c>
      <c r="K42" s="37" t="s">
        <v>73</v>
      </c>
      <c r="L42" s="21"/>
      <c r="M42" s="19" t="s">
        <v>115</v>
      </c>
      <c r="N42" s="35" t="s">
        <v>48</v>
      </c>
      <c r="O42" s="43" t="s">
        <v>44</v>
      </c>
      <c r="P42" s="17">
        <f>IF([1]計算!U15=0," ",[1]計算!U15)</f>
        <v>835.34810000000004</v>
      </c>
      <c r="Q42" s="18" t="s">
        <v>116</v>
      </c>
      <c r="R42" s="9" t="s">
        <v>117</v>
      </c>
    </row>
    <row r="43" spans="1:18" ht="15.95" customHeight="1">
      <c r="A43" s="74"/>
      <c r="B43" s="80"/>
      <c r="C43" s="64"/>
      <c r="D43" s="67"/>
      <c r="E43" s="71" t="str">
        <f>IF(ISERROR(VLOOKUP(4,[1]作成!$H$497:$K$551,4,FALSE))," ",VLOOKUP(4,[1]作成!$H$497:$K$551,4,FALSE))</f>
        <v>鶏肉のブルーベリーソース</v>
      </c>
      <c r="F43" s="77"/>
      <c r="G43" s="37" t="s">
        <v>75</v>
      </c>
      <c r="H43" s="21"/>
      <c r="I43" s="38"/>
      <c r="J43" s="37" t="s">
        <v>40</v>
      </c>
      <c r="K43" s="37" t="s">
        <v>67</v>
      </c>
      <c r="L43" s="21"/>
      <c r="M43" s="37" t="s">
        <v>53</v>
      </c>
      <c r="N43" s="35" t="s">
        <v>118</v>
      </c>
      <c r="O43" s="43" t="s">
        <v>119</v>
      </c>
      <c r="P43" s="17">
        <f>IF([1]計算!X15=0," ",[1]計算!X15)</f>
        <v>34.501930000000002</v>
      </c>
      <c r="Q43" s="22" t="s">
        <v>120</v>
      </c>
      <c r="R43" s="9" t="s">
        <v>117</v>
      </c>
    </row>
    <row r="44" spans="1:18" ht="15.95" customHeight="1">
      <c r="A44" s="74"/>
      <c r="B44" s="80"/>
      <c r="C44" s="64"/>
      <c r="D44" s="67"/>
      <c r="E44" s="71" t="str">
        <f>IF(ISERROR(VLOOKUP(5,[1]作成!$H$497:$K$551,4,FALSE))," ",VLOOKUP(5,[1]作成!$H$497:$K$551,4,FALSE))</f>
        <v>ほうれん草のサラダ</v>
      </c>
      <c r="F44" s="77"/>
      <c r="G44" s="37" t="s">
        <v>58</v>
      </c>
      <c r="H44" s="21"/>
      <c r="I44" s="38"/>
      <c r="J44" s="37" t="s">
        <v>51</v>
      </c>
      <c r="K44" s="37" t="s">
        <v>47</v>
      </c>
      <c r="L44" s="21"/>
      <c r="M44" s="37" t="s">
        <v>94</v>
      </c>
      <c r="N44" s="45" t="s">
        <v>97</v>
      </c>
      <c r="O44" s="44"/>
      <c r="P44" s="17">
        <f>IF([1]計算!Z15=0," ",[1]計算!Z15)</f>
        <v>33.523830000000004</v>
      </c>
      <c r="Q44" s="22" t="s">
        <v>120</v>
      </c>
      <c r="R44" s="9" t="s">
        <v>117</v>
      </c>
    </row>
    <row r="45" spans="1:18" ht="15.95" customHeight="1">
      <c r="A45" s="75"/>
      <c r="B45" s="80"/>
      <c r="C45" s="65"/>
      <c r="D45" s="68"/>
      <c r="E45" s="26" t="str">
        <f>IF(ISERROR(VLOOKUP(6,[1]作成!$H$497:$K$551,4,FALSE))," ",VLOOKUP(6,[1]作成!$H$497:$K$551,4,FALSE))</f>
        <v>かぼちゃのポタージュ</v>
      </c>
      <c r="F45" s="25" t="str">
        <f>IF(ISERROR(VLOOKUP(7,[1]作成!$H$497:$K$551,4,FALSE))," ",VLOOKUP(7,[1]作成!$H$497:$K$551,4,FALSE))</f>
        <v>ジャム</v>
      </c>
      <c r="G45" s="28"/>
      <c r="H45" s="31"/>
      <c r="I45" s="40"/>
      <c r="J45" s="28"/>
      <c r="K45" s="28"/>
      <c r="L45" s="30"/>
      <c r="M45" s="41" t="s">
        <v>121</v>
      </c>
      <c r="N45" s="48" t="s">
        <v>122</v>
      </c>
      <c r="O45" s="49"/>
      <c r="P45" s="78" t="str">
        <f>IF([1]人数!I21=0," ",[1]人数!I21)</f>
        <v xml:space="preserve"> </v>
      </c>
      <c r="Q45" s="79"/>
      <c r="R45" s="9" t="s">
        <v>117</v>
      </c>
    </row>
    <row r="46" spans="1:18" ht="15.95" customHeight="1">
      <c r="A46" s="73">
        <f>IF([1]人数!$F22=0," ",[1]人数!$F22)</f>
        <v>12</v>
      </c>
      <c r="B46" s="60" t="s">
        <v>30</v>
      </c>
      <c r="C46" s="63" t="str">
        <f>IF(ISERROR(VLOOKUP(1,[1]作成!$H$552:$K$606,4,FALSE))," ",VLOOKUP(1,[1]作成!$H$552:$K$606,4,FALSE))</f>
        <v>白飯</v>
      </c>
      <c r="D46" s="66" t="str">
        <f>IF(ISERROR(VLOOKUP(2,[1]作成!$H$552:$K$606,4,FALSE))," ",VLOOKUP(2,[1]作成!$H$552:$K$606,4,FALSE))</f>
        <v>牛乳</v>
      </c>
      <c r="E46" s="69" t="str">
        <f>IF(ISERROR(VLOOKUP(3,[1]作成!$H$552:$K$606,4,FALSE))," ",VLOOKUP(3,[1]作成!$H$552:$K$606,4,FALSE))</f>
        <v>鮭のチャンチャン焼き</v>
      </c>
      <c r="F46" s="76"/>
      <c r="G46" s="37" t="s">
        <v>123</v>
      </c>
      <c r="H46" s="35" t="s">
        <v>99</v>
      </c>
      <c r="I46" s="37" t="s">
        <v>39</v>
      </c>
      <c r="J46" s="37" t="s">
        <v>40</v>
      </c>
      <c r="K46" s="37" t="s">
        <v>47</v>
      </c>
      <c r="L46" s="35" t="s">
        <v>86</v>
      </c>
      <c r="M46" s="19" t="s">
        <v>61</v>
      </c>
      <c r="N46" s="21"/>
      <c r="O46" s="43" t="s">
        <v>44</v>
      </c>
      <c r="P46" s="17">
        <f>IF([1]計算!U16=0," ",[1]計算!U16)</f>
        <v>799.1447999999998</v>
      </c>
      <c r="Q46" s="18" t="s">
        <v>78</v>
      </c>
      <c r="R46" s="9" t="s">
        <v>79</v>
      </c>
    </row>
    <row r="47" spans="1:18" ht="15.95" customHeight="1">
      <c r="A47" s="74"/>
      <c r="B47" s="61"/>
      <c r="C47" s="64"/>
      <c r="D47" s="67"/>
      <c r="E47" s="71" t="str">
        <f>IF(ISERROR(VLOOKUP(4,[1]作成!$H$552:$K$606,4,FALSE))," ",VLOOKUP(4,[1]作成!$H$552:$K$606,4,FALSE))</f>
        <v>ごぼうのゴマネーズサラダ</v>
      </c>
      <c r="F47" s="77"/>
      <c r="G47" s="37" t="s">
        <v>71</v>
      </c>
      <c r="H47" s="21"/>
      <c r="I47" s="38"/>
      <c r="J47" s="37" t="s">
        <v>124</v>
      </c>
      <c r="K47" s="37" t="s">
        <v>52</v>
      </c>
      <c r="L47" s="35" t="s">
        <v>67</v>
      </c>
      <c r="M47" s="37" t="s">
        <v>48</v>
      </c>
      <c r="N47" s="21"/>
      <c r="O47" s="43" t="s">
        <v>96</v>
      </c>
      <c r="P47" s="17">
        <f>IF([1]計算!X16=0," ",[1]計算!X16)</f>
        <v>34.878290000000007</v>
      </c>
      <c r="Q47" s="22" t="s">
        <v>84</v>
      </c>
      <c r="R47" s="9" t="s">
        <v>79</v>
      </c>
    </row>
    <row r="48" spans="1:18" ht="15.95" customHeight="1">
      <c r="A48" s="74"/>
      <c r="B48" s="61"/>
      <c r="C48" s="64"/>
      <c r="D48" s="67"/>
      <c r="E48" s="71" t="str">
        <f>IF(ISERROR(VLOOKUP(5,[1]作成!$H$552:$K$606,4,FALSE))," ",VLOOKUP(5,[1]作成!$H$552:$K$606,4,FALSE))</f>
        <v>のっぺい汁</v>
      </c>
      <c r="F48" s="77"/>
      <c r="G48" s="37" t="s">
        <v>58</v>
      </c>
      <c r="H48" s="21"/>
      <c r="I48" s="38"/>
      <c r="J48" s="19"/>
      <c r="K48" s="37" t="s">
        <v>112</v>
      </c>
      <c r="L48" s="35" t="s">
        <v>77</v>
      </c>
      <c r="M48" s="37" t="s">
        <v>125</v>
      </c>
      <c r="N48" s="21"/>
      <c r="O48" s="43" t="s">
        <v>126</v>
      </c>
      <c r="P48" s="17">
        <f>IF([1]計算!Z16=0," ",[1]計算!Z16)</f>
        <v>22.448809999999995</v>
      </c>
      <c r="Q48" s="22" t="s">
        <v>32</v>
      </c>
      <c r="R48" s="9" t="s">
        <v>10</v>
      </c>
    </row>
    <row r="49" spans="1:18" ht="15.95" customHeight="1">
      <c r="A49" s="75"/>
      <c r="B49" s="62"/>
      <c r="C49" s="65"/>
      <c r="D49" s="68"/>
      <c r="E49" s="25" t="str">
        <f>IF(ISERROR(VLOOKUP(6,[1]作成!$H$552:$K$606,4,FALSE))," ",VLOOKUP(6,[1]作成!$H$552:$K$606,4,FALSE))</f>
        <v xml:space="preserve"> </v>
      </c>
      <c r="F49" s="25" t="str">
        <f>IF(ISERROR(VLOOKUP(7,[1]作成!$H$552:$K$606,4,FALSE))," ",VLOOKUP(7,[1]作成!$H$552:$K$606,4,FALSE))</f>
        <v xml:space="preserve"> </v>
      </c>
      <c r="G49" s="41" t="s">
        <v>45</v>
      </c>
      <c r="H49" s="31"/>
      <c r="I49" s="40"/>
      <c r="J49" s="28"/>
      <c r="K49" s="41" t="s">
        <v>127</v>
      </c>
      <c r="L49" s="48" t="s">
        <v>68</v>
      </c>
      <c r="M49" s="41" t="s">
        <v>53</v>
      </c>
      <c r="N49" s="30"/>
      <c r="O49" s="49"/>
      <c r="P49" s="78" t="str">
        <f>IF([1]人数!I22=0," ",[1]人数!I22)</f>
        <v xml:space="preserve"> </v>
      </c>
      <c r="Q49" s="79"/>
      <c r="R49" s="9" t="s">
        <v>10</v>
      </c>
    </row>
    <row r="50" spans="1:18" ht="15.95" customHeight="1">
      <c r="A50" s="73">
        <f>IF([1]人数!$F23=0," ",[1]人数!$F23)</f>
        <v>13</v>
      </c>
      <c r="B50" s="80" t="s">
        <v>33</v>
      </c>
      <c r="C50" s="63" t="str">
        <f>IF(ISERROR(VLOOKUP(1,[1]作成!$H$607:$K$661,4,FALSE))," ",VLOOKUP(1,[1]作成!$H$607:$K$661,4,FALSE))</f>
        <v>白飯</v>
      </c>
      <c r="D50" s="66" t="str">
        <f>IF(ISERROR(VLOOKUP(2,[1]作成!$H$607:$K$661,4,FALSE))," ",VLOOKUP(2,[1]作成!$H$607:$K$661,4,FALSE))</f>
        <v>牛乳</v>
      </c>
      <c r="E50" s="69" t="str">
        <f>IF(ISERROR(VLOOKUP(3,[1]作成!$H$607:$K$661,4,FALSE))," ",VLOOKUP(3,[1]作成!$H$607:$K$661,4,FALSE))</f>
        <v>四方はべんの磯辺あげ</v>
      </c>
      <c r="F50" s="76"/>
      <c r="G50" s="37" t="s">
        <v>128</v>
      </c>
      <c r="H50" s="21"/>
      <c r="I50" s="37" t="s">
        <v>39</v>
      </c>
      <c r="J50" s="37" t="s">
        <v>129</v>
      </c>
      <c r="K50" s="37" t="s">
        <v>130</v>
      </c>
      <c r="L50" s="35" t="s">
        <v>47</v>
      </c>
      <c r="M50" s="19" t="s">
        <v>61</v>
      </c>
      <c r="N50" s="35" t="s">
        <v>56</v>
      </c>
      <c r="O50" s="43" t="s">
        <v>44</v>
      </c>
      <c r="P50" s="17">
        <f>IF([1]計算!U17=0," ",[1]計算!U17)</f>
        <v>807.77449999999953</v>
      </c>
      <c r="Q50" s="18" t="s">
        <v>34</v>
      </c>
      <c r="R50" s="9" t="s">
        <v>92</v>
      </c>
    </row>
    <row r="51" spans="1:18" ht="15.95" customHeight="1">
      <c r="A51" s="74"/>
      <c r="B51" s="80"/>
      <c r="C51" s="64"/>
      <c r="D51" s="67"/>
      <c r="E51" s="71" t="str">
        <f>IF(ISERROR(VLOOKUP(4,[1]作成!$H$607:$K$661,4,FALSE))," ",VLOOKUP(4,[1]作成!$H$607:$K$661,4,FALSE))</f>
        <v>即席和え</v>
      </c>
      <c r="F51" s="77"/>
      <c r="G51" s="37" t="s">
        <v>45</v>
      </c>
      <c r="H51" s="21"/>
      <c r="I51" s="37" t="s">
        <v>131</v>
      </c>
      <c r="J51" s="37" t="s">
        <v>40</v>
      </c>
      <c r="K51" s="37" t="s">
        <v>73</v>
      </c>
      <c r="L51" s="35" t="s">
        <v>77</v>
      </c>
      <c r="M51" s="37" t="s">
        <v>94</v>
      </c>
      <c r="N51" s="35" t="s">
        <v>48</v>
      </c>
      <c r="O51" s="44" t="s">
        <v>132</v>
      </c>
      <c r="P51" s="17">
        <f>IF([1]計算!X17=0," ",[1]計算!X17)</f>
        <v>32.649150000000006</v>
      </c>
      <c r="Q51" s="22" t="s">
        <v>32</v>
      </c>
      <c r="R51" s="9" t="s">
        <v>10</v>
      </c>
    </row>
    <row r="52" spans="1:18" ht="15.95" customHeight="1">
      <c r="A52" s="74"/>
      <c r="B52" s="80"/>
      <c r="C52" s="64"/>
      <c r="D52" s="67"/>
      <c r="E52" s="71" t="str">
        <f>IF(ISERROR(VLOOKUP(5,[1]作成!$H$607:$K$661,4,FALSE))," ",VLOOKUP(5,[1]作成!$H$607:$K$661,4,FALSE))</f>
        <v>油麩の卵とじ</v>
      </c>
      <c r="F52" s="77"/>
      <c r="G52" s="37" t="s">
        <v>133</v>
      </c>
      <c r="H52" s="21"/>
      <c r="I52" s="37" t="s">
        <v>134</v>
      </c>
      <c r="J52" s="37" t="s">
        <v>46</v>
      </c>
      <c r="K52" s="37" t="s">
        <v>86</v>
      </c>
      <c r="L52" s="21"/>
      <c r="M52" s="37" t="s">
        <v>97</v>
      </c>
      <c r="N52" s="21"/>
      <c r="O52" s="44"/>
      <c r="P52" s="17">
        <f>IF([1]計算!Z17=0," ",[1]計算!Z17)</f>
        <v>20.882449999999999</v>
      </c>
      <c r="Q52" s="22" t="s">
        <v>84</v>
      </c>
      <c r="R52" s="9" t="s">
        <v>135</v>
      </c>
    </row>
    <row r="53" spans="1:18" ht="15.95" customHeight="1">
      <c r="A53" s="75"/>
      <c r="B53" s="80"/>
      <c r="C53" s="65"/>
      <c r="D53" s="68"/>
      <c r="E53" s="26" t="str">
        <f>IF(ISERROR(VLOOKUP(6,[1]作成!$H$607:$K$661,4,FALSE))," ",VLOOKUP(6,[1]作成!$H$607:$K$661,4,FALSE))</f>
        <v xml:space="preserve"> </v>
      </c>
      <c r="F53" s="25" t="str">
        <f>IF(ISERROR(VLOOKUP(7,[1]作成!$H$607:$K$661,4,FALSE))," ",VLOOKUP(7,[1]作成!$H$607:$K$661,4,FALSE))</f>
        <v xml:space="preserve"> </v>
      </c>
      <c r="G53" s="41" t="s">
        <v>64</v>
      </c>
      <c r="H53" s="31"/>
      <c r="I53" s="40"/>
      <c r="J53" s="28"/>
      <c r="K53" s="41" t="s">
        <v>136</v>
      </c>
      <c r="L53" s="31"/>
      <c r="M53" s="41" t="s">
        <v>137</v>
      </c>
      <c r="N53" s="31"/>
      <c r="O53" s="49"/>
      <c r="P53" s="78" t="str">
        <f>IF([1]人数!I23=0," ",[1]人数!I23)</f>
        <v xml:space="preserve"> </v>
      </c>
      <c r="Q53" s="79"/>
      <c r="R53" s="9" t="s">
        <v>138</v>
      </c>
    </row>
    <row r="54" spans="1:18" ht="15.95" customHeight="1">
      <c r="A54" s="73">
        <f>IF([1]人数!$F24=0," ",[1]人数!$F24)</f>
        <v>14</v>
      </c>
      <c r="B54" s="80" t="s">
        <v>36</v>
      </c>
      <c r="C54" s="83" t="str">
        <f>IF(ISERROR(VLOOKUP(1,[1]作成!$H$662:$K$716,4,FALSE))," ",VLOOKUP(1,[1]作成!$H$662:$K$716,4,FALSE))</f>
        <v>チャーハンベースライス</v>
      </c>
      <c r="D54" s="66" t="str">
        <f>IF(ISERROR(VLOOKUP(2,[1]作成!$H$662:$K$716,4,FALSE))," ",VLOOKUP(2,[1]作成!$H$662:$K$716,4,FALSE))</f>
        <v>牛乳</v>
      </c>
      <c r="E54" s="69" t="str">
        <f>IF(ISERROR(VLOOKUP(3,[1]作成!$H$662:$K$716,4,FALSE))," ",VLOOKUP(3,[1]作成!$H$662:$K$716,4,FALSE))</f>
        <v>チャーハン</v>
      </c>
      <c r="F54" s="76"/>
      <c r="G54" s="37" t="s">
        <v>139</v>
      </c>
      <c r="H54" s="21"/>
      <c r="I54" s="37" t="s">
        <v>39</v>
      </c>
      <c r="J54" s="37" t="s">
        <v>40</v>
      </c>
      <c r="K54" s="37" t="s">
        <v>47</v>
      </c>
      <c r="L54" s="35" t="s">
        <v>104</v>
      </c>
      <c r="M54" s="86" t="s">
        <v>140</v>
      </c>
      <c r="N54" s="87"/>
      <c r="O54" s="43" t="s">
        <v>44</v>
      </c>
      <c r="P54" s="17">
        <f>IF([1]計算!U18=0," ",[1]計算!U18)</f>
        <v>824.83347999999978</v>
      </c>
      <c r="Q54" s="18" t="s">
        <v>141</v>
      </c>
      <c r="R54" s="9" t="s">
        <v>101</v>
      </c>
    </row>
    <row r="55" spans="1:18" ht="15.95" customHeight="1">
      <c r="A55" s="74"/>
      <c r="B55" s="80"/>
      <c r="C55" s="84"/>
      <c r="D55" s="67"/>
      <c r="E55" s="71" t="str">
        <f>IF(ISERROR(VLOOKUP(4,[1]作成!$H$662:$K$716,4,FALSE))," ",VLOOKUP(4,[1]作成!$H$662:$K$716,4,FALSE))</f>
        <v>鶏肉と大豆のチリソース</v>
      </c>
      <c r="F55" s="77"/>
      <c r="G55" s="37" t="s">
        <v>45</v>
      </c>
      <c r="H55" s="21"/>
      <c r="I55" s="37" t="s">
        <v>142</v>
      </c>
      <c r="J55" s="37" t="s">
        <v>46</v>
      </c>
      <c r="K55" s="37" t="s">
        <v>52</v>
      </c>
      <c r="L55" s="21"/>
      <c r="M55" s="37" t="s">
        <v>53</v>
      </c>
      <c r="N55" s="21"/>
      <c r="O55" s="44"/>
      <c r="P55" s="17">
        <f>IF([1]計算!X18=0," ",[1]計算!X18)</f>
        <v>34.910344000000009</v>
      </c>
      <c r="Q55" s="22" t="s">
        <v>143</v>
      </c>
      <c r="R55" s="9" t="s">
        <v>101</v>
      </c>
    </row>
    <row r="56" spans="1:18" ht="15.95" customHeight="1">
      <c r="A56" s="74"/>
      <c r="B56" s="80"/>
      <c r="C56" s="84"/>
      <c r="D56" s="67"/>
      <c r="E56" s="71" t="str">
        <f>IF(ISERROR(VLOOKUP(5,[1]作成!$H$662:$K$716,4,FALSE))," ",VLOOKUP(5,[1]作成!$H$662:$K$716,4,FALSE))</f>
        <v>春雨スープ</v>
      </c>
      <c r="F56" s="77"/>
      <c r="G56" s="37" t="s">
        <v>144</v>
      </c>
      <c r="H56" s="21"/>
      <c r="I56" s="19"/>
      <c r="J56" s="37" t="s">
        <v>145</v>
      </c>
      <c r="K56" s="37" t="s">
        <v>112</v>
      </c>
      <c r="L56" s="24"/>
      <c r="M56" s="37" t="s">
        <v>48</v>
      </c>
      <c r="N56" s="21"/>
      <c r="O56" s="44"/>
      <c r="P56" s="17">
        <f>IF([1]計算!Z18=0," ",[1]計算!Z18)</f>
        <v>21.870226000000002</v>
      </c>
      <c r="Q56" s="22" t="s">
        <v>102</v>
      </c>
      <c r="R56" s="9" t="s">
        <v>146</v>
      </c>
    </row>
    <row r="57" spans="1:18" ht="15.95" customHeight="1">
      <c r="A57" s="75"/>
      <c r="B57" s="80"/>
      <c r="C57" s="85"/>
      <c r="D57" s="68"/>
      <c r="E57" s="26" t="str">
        <f>IF(ISERROR(VLOOKUP(6,[1]作成!$H$662:$K$716,4,FALSE))," ",VLOOKUP(6,[1]作成!$H$662:$K$716,4,FALSE))</f>
        <v>ヨーグルト</v>
      </c>
      <c r="F57" s="25" t="str">
        <f>IF(ISERROR(VLOOKUP(7,[1]作成!$H$662:$K$716,4,FALSE))," ",VLOOKUP(7,[1]作成!$H$662:$K$716,4,FALSE))</f>
        <v xml:space="preserve"> </v>
      </c>
      <c r="G57" s="41" t="s">
        <v>50</v>
      </c>
      <c r="H57" s="31"/>
      <c r="I57" s="28"/>
      <c r="J57" s="28"/>
      <c r="K57" s="41" t="s">
        <v>74</v>
      </c>
      <c r="L57" s="30"/>
      <c r="M57" s="41" t="s">
        <v>147</v>
      </c>
      <c r="N57" s="30"/>
      <c r="O57" s="49"/>
      <c r="P57" s="78" t="str">
        <f>IF([1]人数!I24=0," ",[1]人数!I24)</f>
        <v xml:space="preserve"> </v>
      </c>
      <c r="Q57" s="79"/>
      <c r="R57" s="9" t="s">
        <v>146</v>
      </c>
    </row>
    <row r="58" spans="1:18" ht="15.95" customHeight="1">
      <c r="A58" s="73">
        <f>IF([1]人数!$F25=0," ",[1]人数!$F25)</f>
        <v>15</v>
      </c>
      <c r="B58" s="80" t="s">
        <v>37</v>
      </c>
      <c r="C58" s="63" t="str">
        <f>IF(ISERROR(VLOOKUP(1,[1]作成!$H$717:$K$771,4,FALSE))," ",VLOOKUP(1,[1]作成!$H$717:$K$771,4,FALSE))</f>
        <v>白飯</v>
      </c>
      <c r="D58" s="66" t="str">
        <f>IF(ISERROR(VLOOKUP(2,[1]作成!$H$717:$K$771,4,FALSE))," ",VLOOKUP(2,[1]作成!$H$717:$K$771,4,FALSE))</f>
        <v>牛乳</v>
      </c>
      <c r="E58" s="69" t="str">
        <f>IF(ISERROR(VLOOKUP(3,[1]作成!$H$717:$K$771,4,FALSE))," ",VLOOKUP(3,[1]作成!$H$717:$K$771,4,FALSE))</f>
        <v>タンドリーチキン</v>
      </c>
      <c r="F58" s="76"/>
      <c r="G58" s="37" t="s">
        <v>45</v>
      </c>
      <c r="H58" s="21"/>
      <c r="I58" s="37" t="s">
        <v>39</v>
      </c>
      <c r="J58" s="37" t="s">
        <v>40</v>
      </c>
      <c r="K58" s="37" t="s">
        <v>47</v>
      </c>
      <c r="L58" s="35" t="s">
        <v>148</v>
      </c>
      <c r="M58" s="19" t="s">
        <v>61</v>
      </c>
      <c r="N58" s="21"/>
      <c r="O58" s="43" t="s">
        <v>44</v>
      </c>
      <c r="P58" s="17">
        <f>IF([1]計算!U19=0," ",[1]計算!U19)</f>
        <v>811.67519999999979</v>
      </c>
      <c r="Q58" s="18" t="s">
        <v>141</v>
      </c>
      <c r="R58" s="9" t="s">
        <v>146</v>
      </c>
    </row>
    <row r="59" spans="1:18" ht="15.95" customHeight="1">
      <c r="A59" s="74"/>
      <c r="B59" s="80"/>
      <c r="C59" s="64"/>
      <c r="D59" s="67"/>
      <c r="E59" s="71" t="str">
        <f>IF(ISERROR(VLOOKUP(4,[1]作成!$H$717:$K$771,4,FALSE))," ",VLOOKUP(4,[1]作成!$H$717:$K$771,4,FALSE))</f>
        <v>海藻サラダ</v>
      </c>
      <c r="F59" s="77"/>
      <c r="G59" s="37" t="s">
        <v>76</v>
      </c>
      <c r="H59" s="21"/>
      <c r="I59" s="37" t="s">
        <v>142</v>
      </c>
      <c r="J59" s="37" t="s">
        <v>46</v>
      </c>
      <c r="K59" s="37" t="s">
        <v>52</v>
      </c>
      <c r="L59" s="21"/>
      <c r="M59" s="37" t="s">
        <v>48</v>
      </c>
      <c r="N59" s="21"/>
      <c r="O59" s="43" t="s">
        <v>119</v>
      </c>
      <c r="P59" s="17">
        <f>IF([1]計算!X19=0," ",[1]計算!X19)</f>
        <v>33.522199999999991</v>
      </c>
      <c r="Q59" s="22" t="s">
        <v>143</v>
      </c>
      <c r="R59" s="9" t="s">
        <v>101</v>
      </c>
    </row>
    <row r="60" spans="1:18" ht="15.95" customHeight="1">
      <c r="A60" s="74"/>
      <c r="B60" s="80"/>
      <c r="C60" s="64"/>
      <c r="D60" s="67"/>
      <c r="E60" s="71" t="str">
        <f>IF(ISERROR(VLOOKUP(5,[1]作成!$H$717:$K$771,4,FALSE))," ",VLOOKUP(5,[1]作成!$H$717:$K$771,4,FALSE))</f>
        <v>クラムチャウダー</v>
      </c>
      <c r="F60" s="77"/>
      <c r="G60" s="37" t="s">
        <v>58</v>
      </c>
      <c r="H60" s="21"/>
      <c r="I60" s="37" t="s">
        <v>149</v>
      </c>
      <c r="J60" s="19"/>
      <c r="K60" s="37" t="s">
        <v>73</v>
      </c>
      <c r="L60" s="24"/>
      <c r="M60" s="37" t="s">
        <v>56</v>
      </c>
      <c r="N60" s="21"/>
      <c r="O60" s="43" t="s">
        <v>150</v>
      </c>
      <c r="P60" s="17">
        <f>IF([1]計算!Z19=0," ",[1]計算!Z19)</f>
        <v>22.372859999999999</v>
      </c>
      <c r="Q60" s="22" t="s">
        <v>102</v>
      </c>
      <c r="R60" s="9" t="s">
        <v>101</v>
      </c>
    </row>
    <row r="61" spans="1:18" ht="15.95" customHeight="1">
      <c r="A61" s="75"/>
      <c r="B61" s="80"/>
      <c r="C61" s="65"/>
      <c r="D61" s="68"/>
      <c r="E61" s="26" t="str">
        <f>IF(ISERROR(VLOOKUP(6,[1]作成!$H$717:$K$771,4,FALSE))," ",VLOOKUP(6,[1]作成!$H$717:$K$771,4,FALSE))</f>
        <v xml:space="preserve"> </v>
      </c>
      <c r="F61" s="25" t="str">
        <f>IF(ISERROR(VLOOKUP(7,[1]作成!$H$717:$K$771,4,FALSE))," ",VLOOKUP(7,[1]作成!$H$717:$K$771,4,FALSE))</f>
        <v xml:space="preserve"> </v>
      </c>
      <c r="G61" s="41" t="s">
        <v>151</v>
      </c>
      <c r="H61" s="31"/>
      <c r="I61" s="41" t="s">
        <v>152</v>
      </c>
      <c r="J61" s="28"/>
      <c r="K61" s="41" t="s">
        <v>86</v>
      </c>
      <c r="L61" s="30"/>
      <c r="M61" s="41" t="s">
        <v>97</v>
      </c>
      <c r="N61" s="30"/>
      <c r="O61" s="50"/>
      <c r="P61" s="78" t="str">
        <f>IF([1]人数!I25=0," ",[1]人数!I25)</f>
        <v xml:space="preserve"> </v>
      </c>
      <c r="Q61" s="79"/>
      <c r="R61" s="9" t="s">
        <v>146</v>
      </c>
    </row>
    <row r="62" spans="1:18" ht="15.95" customHeight="1">
      <c r="A62" s="73">
        <f>IF([1]人数!$F26=0," ",[1]人数!$F26)</f>
        <v>16</v>
      </c>
      <c r="B62" s="80" t="s">
        <v>57</v>
      </c>
      <c r="C62" s="63" t="str">
        <f>IF(ISERROR(VLOOKUP(1,[1]作成!$H$772:$K$826,4,FALSE))," ",VLOOKUP(1,[1]作成!$H$772:$K$826,4,FALSE))</f>
        <v>白飯</v>
      </c>
      <c r="D62" s="66" t="str">
        <f>IF(ISERROR(VLOOKUP(2,[1]作成!$H$772:$K$826,4,FALSE))," ",VLOOKUP(2,[1]作成!$H$772:$K$826,4,FALSE))</f>
        <v>牛乳</v>
      </c>
      <c r="E62" s="69" t="str">
        <f>IF(ISERROR(VLOOKUP(3,[1]作成!$H$772:$K$826,4,FALSE))," ",VLOOKUP(3,[1]作成!$H$772:$K$826,4,FALSE))</f>
        <v>ラザニア</v>
      </c>
      <c r="F62" s="76"/>
      <c r="G62" s="37" t="s">
        <v>50</v>
      </c>
      <c r="H62" s="35" t="s">
        <v>45</v>
      </c>
      <c r="I62" s="37" t="s">
        <v>39</v>
      </c>
      <c r="J62" s="37" t="s">
        <v>40</v>
      </c>
      <c r="K62" s="37" t="s">
        <v>112</v>
      </c>
      <c r="L62" s="35" t="s">
        <v>73</v>
      </c>
      <c r="M62" s="19" t="s">
        <v>61</v>
      </c>
      <c r="N62" s="21"/>
      <c r="O62" s="43" t="s">
        <v>44</v>
      </c>
      <c r="P62" s="17">
        <f>IF([1]計算!U20=0," ",[1]計算!U20)</f>
        <v>846.32380000000001</v>
      </c>
      <c r="Q62" s="18" t="s">
        <v>116</v>
      </c>
      <c r="R62" s="9" t="s">
        <v>117</v>
      </c>
    </row>
    <row r="63" spans="1:18" ht="15.95" customHeight="1">
      <c r="A63" s="74"/>
      <c r="B63" s="80"/>
      <c r="C63" s="64"/>
      <c r="D63" s="67"/>
      <c r="E63" s="71" t="str">
        <f>IF(ISERROR(VLOOKUP(4,[1]作成!$H$772:$K$826,4,FALSE))," ",VLOOKUP(4,[1]作成!$H$772:$K$826,4,FALSE))</f>
        <v>コーンサラダ</v>
      </c>
      <c r="F63" s="77"/>
      <c r="G63" s="37" t="s">
        <v>85</v>
      </c>
      <c r="H63" s="35" t="s">
        <v>153</v>
      </c>
      <c r="I63" s="37" t="s">
        <v>65</v>
      </c>
      <c r="J63" s="37" t="s">
        <v>154</v>
      </c>
      <c r="K63" s="37" t="s">
        <v>47</v>
      </c>
      <c r="L63" s="35" t="s">
        <v>55</v>
      </c>
      <c r="M63" s="37" t="s">
        <v>94</v>
      </c>
      <c r="N63" s="21"/>
      <c r="O63" s="43" t="s">
        <v>119</v>
      </c>
      <c r="P63" s="17">
        <f>IF([1]計算!X20=0," ",[1]計算!X20)</f>
        <v>34.405090000000001</v>
      </c>
      <c r="Q63" s="22" t="s">
        <v>120</v>
      </c>
      <c r="R63" s="9" t="s">
        <v>111</v>
      </c>
    </row>
    <row r="64" spans="1:18" ht="15.95" customHeight="1">
      <c r="A64" s="74"/>
      <c r="B64" s="80"/>
      <c r="C64" s="64"/>
      <c r="D64" s="67"/>
      <c r="E64" s="71" t="str">
        <f>IF(ISERROR(VLOOKUP(5,[1]作成!$H$772:$K$826,4,FALSE))," ",VLOOKUP(5,[1]作成!$H$772:$K$826,4,FALSE))</f>
        <v>わかめスープ</v>
      </c>
      <c r="F64" s="77"/>
      <c r="G64" s="37" t="s">
        <v>113</v>
      </c>
      <c r="H64" s="21"/>
      <c r="I64" s="37" t="s">
        <v>155</v>
      </c>
      <c r="J64" s="19"/>
      <c r="K64" s="37" t="s">
        <v>67</v>
      </c>
      <c r="L64" s="35" t="s">
        <v>74</v>
      </c>
      <c r="M64" s="37" t="s">
        <v>48</v>
      </c>
      <c r="N64" s="21"/>
      <c r="O64" s="43" t="s">
        <v>150</v>
      </c>
      <c r="P64" s="17">
        <f>IF([1]計算!Z20=0," ",[1]計算!Z20)</f>
        <v>25.995060000000002</v>
      </c>
      <c r="Q64" s="22" t="s">
        <v>156</v>
      </c>
      <c r="R64" s="9" t="s">
        <v>138</v>
      </c>
    </row>
    <row r="65" spans="1:18" ht="15.95" customHeight="1">
      <c r="A65" s="75"/>
      <c r="B65" s="80"/>
      <c r="C65" s="65"/>
      <c r="D65" s="68"/>
      <c r="E65" s="26" t="str">
        <f>IF(ISERROR(VLOOKUP(6,[1]作成!$H$772:$K$826,4,FALSE))," ",VLOOKUP(6,[1]作成!$H$772:$K$826,4,FALSE))</f>
        <v xml:space="preserve"> </v>
      </c>
      <c r="F65" s="25" t="str">
        <f>IF(ISERROR(VLOOKUP(7,[1]作成!$H$772:$K$826,4,FALSE))," ",VLOOKUP(7,[1]作成!$H$772:$K$826,4,FALSE))</f>
        <v xml:space="preserve"> </v>
      </c>
      <c r="G65" s="41" t="s">
        <v>76</v>
      </c>
      <c r="H65" s="31"/>
      <c r="I65" s="40"/>
      <c r="J65" s="28"/>
      <c r="K65" s="41" t="s">
        <v>86</v>
      </c>
      <c r="L65" s="30"/>
      <c r="M65" s="28" t="s">
        <v>157</v>
      </c>
      <c r="N65" s="31"/>
      <c r="O65" s="49"/>
      <c r="P65" s="78" t="str">
        <f>IF([1]人数!I26=0," ",[1]人数!I26)</f>
        <v xml:space="preserve"> </v>
      </c>
      <c r="Q65" s="79"/>
      <c r="R65" s="9" t="s">
        <v>138</v>
      </c>
    </row>
    <row r="66" spans="1:18" ht="15.95" customHeight="1">
      <c r="A66" s="73">
        <f>IF([1]人数!$F27=0," ",[1]人数!$F27)</f>
        <v>19</v>
      </c>
      <c r="B66" s="60" t="s">
        <v>30</v>
      </c>
      <c r="C66" s="63" t="str">
        <f>IF(ISERROR(VLOOKUP(1,[1]作成!$H$827:$K$881,4,FALSE))," ",VLOOKUP(1,[1]作成!$H$827:$K$881,4,FALSE))</f>
        <v>白飯</v>
      </c>
      <c r="D66" s="66" t="str">
        <f>IF(ISERROR(VLOOKUP(2,[1]作成!$H$827:$K$881,4,FALSE))," ",VLOOKUP(2,[1]作成!$H$827:$K$881,4,FALSE))</f>
        <v>牛乳</v>
      </c>
      <c r="E66" s="81" t="str">
        <f>IF(ISERROR(VLOOKUP(3,[1]作成!$H$827:$K$881,4,FALSE))," ",VLOOKUP(3,[1]作成!$H$827:$K$881,4,FALSE))</f>
        <v>【オリンピック開催地献立（韓国）】</v>
      </c>
      <c r="F66" s="82"/>
      <c r="G66" s="37" t="s">
        <v>45</v>
      </c>
      <c r="H66" s="35" t="s">
        <v>71</v>
      </c>
      <c r="I66" s="37" t="s">
        <v>39</v>
      </c>
      <c r="J66" s="37" t="s">
        <v>54</v>
      </c>
      <c r="K66" s="37" t="s">
        <v>103</v>
      </c>
      <c r="L66" s="35" t="s">
        <v>158</v>
      </c>
      <c r="M66" s="19" t="s">
        <v>61</v>
      </c>
      <c r="N66" s="21"/>
      <c r="O66" s="43" t="s">
        <v>96</v>
      </c>
      <c r="P66" s="17">
        <f>IF([1]計算!U21=0," ",[1]計算!U21)</f>
        <v>794.77700000000004</v>
      </c>
      <c r="Q66" s="18" t="s">
        <v>159</v>
      </c>
      <c r="R66" s="9" t="s">
        <v>138</v>
      </c>
    </row>
    <row r="67" spans="1:18" ht="15.95" customHeight="1">
      <c r="A67" s="74"/>
      <c r="B67" s="61"/>
      <c r="C67" s="64"/>
      <c r="D67" s="67"/>
      <c r="E67" s="71" t="str">
        <f>IF(ISERROR(VLOOKUP(4,[1]作成!$H$827:$K$881,4,FALSE))," ",VLOOKUP(4,[1]作成!$H$827:$K$881,4,FALSE))</f>
        <v>ヤンニョムチキン</v>
      </c>
      <c r="F67" s="77"/>
      <c r="G67" s="37" t="s">
        <v>50</v>
      </c>
      <c r="H67" s="21"/>
      <c r="I67" s="37" t="s">
        <v>160</v>
      </c>
      <c r="J67" s="37" t="s">
        <v>40</v>
      </c>
      <c r="K67" s="37" t="s">
        <v>161</v>
      </c>
      <c r="L67" s="35" t="s">
        <v>112</v>
      </c>
      <c r="M67" s="37" t="s">
        <v>53</v>
      </c>
      <c r="N67" s="21"/>
      <c r="O67" s="43" t="s">
        <v>110</v>
      </c>
      <c r="P67" s="17">
        <f>IF([1]計算!X21=0," ",[1]計算!X21)</f>
        <v>33.632499999999993</v>
      </c>
      <c r="Q67" s="22" t="s">
        <v>156</v>
      </c>
      <c r="R67" s="9" t="s">
        <v>138</v>
      </c>
    </row>
    <row r="68" spans="1:18" ht="15.95" customHeight="1">
      <c r="A68" s="74"/>
      <c r="B68" s="61"/>
      <c r="C68" s="64"/>
      <c r="D68" s="67"/>
      <c r="E68" s="71" t="str">
        <f>IF(ISERROR(VLOOKUP(5,[1]作成!$H$827:$K$881,4,FALSE))," ",VLOOKUP(5,[1]作成!$H$827:$K$881,4,FALSE))</f>
        <v>韓国のりと小松菜のナムル</v>
      </c>
      <c r="F68" s="77"/>
      <c r="G68" s="37" t="s">
        <v>99</v>
      </c>
      <c r="H68" s="21"/>
      <c r="I68" s="19"/>
      <c r="J68" s="37" t="s">
        <v>162</v>
      </c>
      <c r="K68" s="37" t="s">
        <v>104</v>
      </c>
      <c r="L68" s="21"/>
      <c r="M68" s="37" t="s">
        <v>48</v>
      </c>
      <c r="N68" s="21"/>
      <c r="O68" s="43" t="s">
        <v>44</v>
      </c>
      <c r="P68" s="17">
        <f>IF([1]計算!Z21=0," ",[1]計算!Z21)</f>
        <v>24.534200000000013</v>
      </c>
      <c r="Q68" s="22" t="s">
        <v>156</v>
      </c>
      <c r="R68" s="9" t="s">
        <v>138</v>
      </c>
    </row>
    <row r="69" spans="1:18" ht="15.95" customHeight="1">
      <c r="A69" s="75"/>
      <c r="B69" s="62"/>
      <c r="C69" s="65"/>
      <c r="D69" s="68"/>
      <c r="E69" s="25" t="str">
        <f>IF(ISERROR(VLOOKUP(6,[1]作成!$H$827:$K$881,4,FALSE))," ",VLOOKUP(6,[1]作成!$H$827:$K$881,4,FALSE))</f>
        <v>豆腐チゲ</v>
      </c>
      <c r="F69" s="25" t="str">
        <f>IF(ISERROR(VLOOKUP(7,[1]作成!$H$827:$K$881,4,FALSE))," ",VLOOKUP(7,[1]作成!$H$827:$K$881,4,FALSE))</f>
        <v xml:space="preserve"> </v>
      </c>
      <c r="G69" s="41" t="s">
        <v>38</v>
      </c>
      <c r="H69" s="31"/>
      <c r="I69" s="28"/>
      <c r="J69" s="28"/>
      <c r="K69" s="41" t="s">
        <v>74</v>
      </c>
      <c r="L69" s="31"/>
      <c r="M69" s="28"/>
      <c r="N69" s="31"/>
      <c r="O69" s="49"/>
      <c r="P69" s="78" t="str">
        <f>IF([1]人数!I27=0," ",[1]人数!I27)</f>
        <v>オリンピック開催地献立（韓国）</v>
      </c>
      <c r="Q69" s="79"/>
      <c r="R69" s="9" t="s">
        <v>79</v>
      </c>
    </row>
    <row r="70" spans="1:18" ht="15.95" customHeight="1">
      <c r="A70" s="73">
        <f>IF([1]人数!$F28=0," ",[1]人数!$F28)</f>
        <v>20</v>
      </c>
      <c r="B70" s="80" t="s">
        <v>33</v>
      </c>
      <c r="C70" s="63" t="str">
        <f>IF(ISERROR(VLOOKUP(1,[1]作成!$H$882:$K$936,4,FALSE))," ",VLOOKUP(1,[1]作成!$H$882:$K$936,4,FALSE))</f>
        <v>白飯</v>
      </c>
      <c r="D70" s="66" t="str">
        <f>IF(ISERROR(VLOOKUP(2,[1]作成!$H$882:$K$936,4,FALSE))," ",VLOOKUP(2,[1]作成!$H$882:$K$936,4,FALSE))</f>
        <v>牛乳</v>
      </c>
      <c r="E70" s="69" t="str">
        <f>IF(ISERROR(VLOOKUP(3,[1]作成!$H$882:$K$936,4,FALSE))," ",VLOOKUP(3,[1]作成!$H$882:$K$936,4,FALSE))</f>
        <v>鶏肉の香草パン粉焼き</v>
      </c>
      <c r="F70" s="76"/>
      <c r="G70" s="37" t="s">
        <v>45</v>
      </c>
      <c r="H70" s="21"/>
      <c r="I70" s="37" t="s">
        <v>39</v>
      </c>
      <c r="J70" s="37" t="s">
        <v>40</v>
      </c>
      <c r="K70" s="37" t="s">
        <v>112</v>
      </c>
      <c r="L70" s="35" t="s">
        <v>55</v>
      </c>
      <c r="M70" s="19" t="s">
        <v>61</v>
      </c>
      <c r="N70" s="35" t="s">
        <v>118</v>
      </c>
      <c r="O70" s="43" t="s">
        <v>83</v>
      </c>
      <c r="P70" s="17">
        <f>IF([1]計算!U22=0," ",[1]計算!U22)</f>
        <v>846.83259999999996</v>
      </c>
      <c r="Q70" s="18" t="s">
        <v>34</v>
      </c>
      <c r="R70" s="9" t="s">
        <v>92</v>
      </c>
    </row>
    <row r="71" spans="1:18" ht="15.95" customHeight="1">
      <c r="A71" s="74"/>
      <c r="B71" s="80"/>
      <c r="C71" s="64"/>
      <c r="D71" s="67"/>
      <c r="E71" s="71" t="str">
        <f>IF(ISERROR(VLOOKUP(4,[1]作成!$H$882:$K$936,4,FALSE))," ",VLOOKUP(4,[1]作成!$H$882:$K$936,4,FALSE))</f>
        <v>ツナサラダ</v>
      </c>
      <c r="F71" s="77"/>
      <c r="G71" s="37" t="s">
        <v>75</v>
      </c>
      <c r="H71" s="21"/>
      <c r="I71" s="38"/>
      <c r="J71" s="19"/>
      <c r="K71" s="37" t="s">
        <v>73</v>
      </c>
      <c r="L71" s="21" t="s">
        <v>163</v>
      </c>
      <c r="M71" s="37" t="s">
        <v>82</v>
      </c>
      <c r="N71" s="35" t="s">
        <v>94</v>
      </c>
      <c r="O71" s="43" t="s">
        <v>44</v>
      </c>
      <c r="P71" s="17">
        <f>IF([1]計算!X22=0," ",[1]計算!X22)</f>
        <v>37.221879999999985</v>
      </c>
      <c r="Q71" s="22" t="s">
        <v>32</v>
      </c>
      <c r="R71" s="9" t="s">
        <v>10</v>
      </c>
    </row>
    <row r="72" spans="1:18" ht="15.95" customHeight="1">
      <c r="A72" s="74"/>
      <c r="B72" s="80"/>
      <c r="C72" s="64"/>
      <c r="D72" s="67"/>
      <c r="E72" s="71" t="str">
        <f>IF(ISERROR(VLOOKUP(5,[1]作成!$H$882:$K$936,4,FALSE))," ",VLOOKUP(5,[1]作成!$H$882:$K$936,4,FALSE))</f>
        <v>秋味シチュー</v>
      </c>
      <c r="F72" s="77"/>
      <c r="G72" s="37" t="s">
        <v>50</v>
      </c>
      <c r="H72" s="21"/>
      <c r="I72" s="38"/>
      <c r="J72" s="19"/>
      <c r="K72" s="37" t="s">
        <v>86</v>
      </c>
      <c r="L72" s="21"/>
      <c r="M72" s="37" t="s">
        <v>48</v>
      </c>
      <c r="N72" s="35" t="s">
        <v>97</v>
      </c>
      <c r="O72" s="43" t="s">
        <v>119</v>
      </c>
      <c r="P72" s="17">
        <f>IF([1]計算!Z22=0," ",[1]計算!Z22)</f>
        <v>22.148139999999994</v>
      </c>
      <c r="Q72" s="22" t="s">
        <v>32</v>
      </c>
      <c r="R72" s="9" t="s">
        <v>10</v>
      </c>
    </row>
    <row r="73" spans="1:18" ht="15.95" customHeight="1">
      <c r="A73" s="75"/>
      <c r="B73" s="80"/>
      <c r="C73" s="65"/>
      <c r="D73" s="68"/>
      <c r="E73" s="26" t="str">
        <f>IF(ISERROR(VLOOKUP(6,[1]作成!$H$882:$K$936,4,FALSE))," ",VLOOKUP(6,[1]作成!$H$882:$K$936,4,FALSE))</f>
        <v xml:space="preserve"> </v>
      </c>
      <c r="F73" s="25" t="str">
        <f>IF(ISERROR(VLOOKUP(7,[1]作成!$H$882:$K$936,4,FALSE))," ",VLOOKUP(7,[1]作成!$H$882:$K$936,4,FALSE))</f>
        <v xml:space="preserve"> </v>
      </c>
      <c r="G73" s="41" t="s">
        <v>87</v>
      </c>
      <c r="H73" s="31"/>
      <c r="I73" s="40"/>
      <c r="J73" s="28"/>
      <c r="K73" s="41" t="s">
        <v>47</v>
      </c>
      <c r="L73" s="30"/>
      <c r="M73" s="41" t="s">
        <v>164</v>
      </c>
      <c r="N73" s="30"/>
      <c r="O73" s="49"/>
      <c r="P73" s="78" t="str">
        <f>IF([1]人数!I28=0," ",[1]人数!I28)</f>
        <v xml:space="preserve"> </v>
      </c>
      <c r="Q73" s="79"/>
      <c r="R73" s="9" t="s">
        <v>10</v>
      </c>
    </row>
    <row r="74" spans="1:18" ht="15.95" customHeight="1">
      <c r="A74" s="73">
        <f>IF([1]人数!$F29=0," ",[1]人数!$F29)</f>
        <v>21</v>
      </c>
      <c r="B74" s="80" t="s">
        <v>36</v>
      </c>
      <c r="C74" s="63" t="str">
        <f>IF(ISERROR(VLOOKUP(1,[1]作成!$H$937:$K$991,4,FALSE))," ",VLOOKUP(1,[1]作成!$H$937:$K$991,4,FALSE))</f>
        <v>白飯</v>
      </c>
      <c r="D74" s="66" t="str">
        <f>IF(ISERROR(VLOOKUP(2,[1]作成!$H$937:$K$991,4,FALSE))," ",VLOOKUP(2,[1]作成!$H$937:$K$991,4,FALSE))</f>
        <v>牛乳</v>
      </c>
      <c r="E74" s="69" t="str">
        <f>IF(ISERROR(VLOOKUP(3,[1]作成!$H$937:$K$991,4,FALSE))," ",VLOOKUP(3,[1]作成!$H$937:$K$991,4,FALSE))</f>
        <v>ししゃものごま揚げ</v>
      </c>
      <c r="F74" s="76"/>
      <c r="G74" s="37" t="s">
        <v>76</v>
      </c>
      <c r="H74" s="21"/>
      <c r="I74" s="37" t="s">
        <v>39</v>
      </c>
      <c r="J74" s="37" t="s">
        <v>40</v>
      </c>
      <c r="K74" s="37" t="s">
        <v>165</v>
      </c>
      <c r="L74" s="35" t="s">
        <v>47</v>
      </c>
      <c r="M74" s="19" t="s">
        <v>61</v>
      </c>
      <c r="N74" s="35" t="s">
        <v>56</v>
      </c>
      <c r="O74" s="43" t="s">
        <v>96</v>
      </c>
      <c r="P74" s="17">
        <f>IF([1]計算!U23=0," ",[1]計算!U23)</f>
        <v>861.98179999999934</v>
      </c>
      <c r="Q74" s="18" t="s">
        <v>166</v>
      </c>
      <c r="R74" s="9" t="s">
        <v>101</v>
      </c>
    </row>
    <row r="75" spans="1:18" ht="15.95" customHeight="1">
      <c r="A75" s="74"/>
      <c r="B75" s="80"/>
      <c r="C75" s="64"/>
      <c r="D75" s="67"/>
      <c r="E75" s="71" t="str">
        <f>IF(ISERROR(VLOOKUP(4,[1]作成!$H$937:$K$991,4,FALSE))," ",VLOOKUP(4,[1]作成!$H$937:$K$991,4,FALSE))</f>
        <v>れんこんサラダ</v>
      </c>
      <c r="F75" s="77"/>
      <c r="G75" s="37" t="s">
        <v>50</v>
      </c>
      <c r="H75" s="21"/>
      <c r="I75" s="37" t="s">
        <v>167</v>
      </c>
      <c r="J75" s="19"/>
      <c r="K75" s="37" t="s">
        <v>86</v>
      </c>
      <c r="L75" s="35" t="s">
        <v>74</v>
      </c>
      <c r="M75" s="37" t="s">
        <v>94</v>
      </c>
      <c r="N75" s="21"/>
      <c r="O75" s="43" t="s">
        <v>44</v>
      </c>
      <c r="P75" s="17">
        <f>IF([1]計算!X23=0," ",[1]計算!X23)</f>
        <v>31.151439999999994</v>
      </c>
      <c r="Q75" s="22" t="s">
        <v>32</v>
      </c>
      <c r="R75" s="9" t="s">
        <v>10</v>
      </c>
    </row>
    <row r="76" spans="1:18" ht="15.95" customHeight="1">
      <c r="A76" s="74"/>
      <c r="B76" s="80"/>
      <c r="C76" s="64"/>
      <c r="D76" s="67"/>
      <c r="E76" s="71" t="str">
        <f>IF(ISERROR(VLOOKUP(5,[1]作成!$H$937:$K$991,4,FALSE))," ",VLOOKUP(5,[1]作成!$H$937:$K$991,4,FALSE))</f>
        <v>豚汁</v>
      </c>
      <c r="F76" s="77"/>
      <c r="G76" s="37" t="s">
        <v>38</v>
      </c>
      <c r="H76" s="21"/>
      <c r="I76" s="19"/>
      <c r="J76" s="19"/>
      <c r="K76" s="37" t="s">
        <v>67</v>
      </c>
      <c r="L76" s="21"/>
      <c r="M76" s="37" t="s">
        <v>97</v>
      </c>
      <c r="N76" s="21"/>
      <c r="O76" s="43" t="s">
        <v>126</v>
      </c>
      <c r="P76" s="17">
        <f>IF([1]計算!Z23=0," ",[1]計算!Z23)</f>
        <v>29.871860000000002</v>
      </c>
      <c r="Q76" s="22" t="s">
        <v>102</v>
      </c>
      <c r="R76" s="9" t="s">
        <v>10</v>
      </c>
    </row>
    <row r="77" spans="1:18" ht="15.95" customHeight="1">
      <c r="A77" s="75"/>
      <c r="B77" s="80"/>
      <c r="C77" s="65"/>
      <c r="D77" s="68"/>
      <c r="E77" s="26" t="str">
        <f>IF(ISERROR(VLOOKUP(6,[1]作成!$H$937:$K$991,4,FALSE))," ",VLOOKUP(6,[1]作成!$H$937:$K$991,4,FALSE))</f>
        <v xml:space="preserve"> </v>
      </c>
      <c r="F77" s="25" t="str">
        <f>IF(ISERROR(VLOOKUP(7,[1]作成!$H$937:$K$991,4,FALSE))," ",VLOOKUP(7,[1]作成!$H$937:$K$991,4,FALSE))</f>
        <v xml:space="preserve"> </v>
      </c>
      <c r="G77" s="41" t="s">
        <v>71</v>
      </c>
      <c r="H77" s="31"/>
      <c r="I77" s="28"/>
      <c r="J77" s="28"/>
      <c r="K77" s="41" t="s">
        <v>60</v>
      </c>
      <c r="L77" s="31"/>
      <c r="M77" s="41" t="s">
        <v>48</v>
      </c>
      <c r="N77" s="31"/>
      <c r="O77" s="49"/>
      <c r="P77" s="78" t="str">
        <f>IF([1]人数!I29=0," ",[1]人数!I29)</f>
        <v xml:space="preserve"> </v>
      </c>
      <c r="Q77" s="79"/>
      <c r="R77" s="9" t="s">
        <v>10</v>
      </c>
    </row>
    <row r="78" spans="1:18" ht="15.95" customHeight="1">
      <c r="A78" s="73">
        <f>IF([1]人数!$F30=0," ",[1]人数!$F30)</f>
        <v>22</v>
      </c>
      <c r="B78" s="80" t="s">
        <v>37</v>
      </c>
      <c r="C78" s="63" t="str">
        <f>IF(ISERROR(VLOOKUP(1,[1]作成!$H$992:$K$1046,4,FALSE))," ",VLOOKUP(1,[1]作成!$H$992:$K$1046,4,FALSE))</f>
        <v>白飯</v>
      </c>
      <c r="D78" s="66" t="str">
        <f>IF(ISERROR(VLOOKUP(2,[1]作成!$H$992:$K$1046,4,FALSE))," ",VLOOKUP(2,[1]作成!$H$992:$K$1046,4,FALSE))</f>
        <v>牛乳</v>
      </c>
      <c r="E78" s="69" t="str">
        <f>IF(ISERROR(VLOOKUP(3,[1]作成!$H$992:$K$1046,4,FALSE))," ",VLOOKUP(3,[1]作成!$H$992:$K$1046,4,FALSE))</f>
        <v>鯵のアングレーズ</v>
      </c>
      <c r="F78" s="76"/>
      <c r="G78" s="37" t="s">
        <v>168</v>
      </c>
      <c r="H78" s="21"/>
      <c r="I78" s="37" t="s">
        <v>39</v>
      </c>
      <c r="J78" s="37" t="s">
        <v>40</v>
      </c>
      <c r="K78" s="37" t="s">
        <v>52</v>
      </c>
      <c r="L78" s="35" t="s">
        <v>77</v>
      </c>
      <c r="M78" s="19" t="s">
        <v>61</v>
      </c>
      <c r="N78" s="35" t="s">
        <v>125</v>
      </c>
      <c r="O78" s="44" t="s">
        <v>169</v>
      </c>
      <c r="P78" s="17">
        <f>IF([1]計算!U24=0," ",[1]計算!U24)</f>
        <v>796.90719999999942</v>
      </c>
      <c r="Q78" s="18" t="s">
        <v>170</v>
      </c>
      <c r="R78" s="9" t="s">
        <v>111</v>
      </c>
    </row>
    <row r="79" spans="1:18" ht="15.95" customHeight="1">
      <c r="A79" s="74"/>
      <c r="B79" s="80"/>
      <c r="C79" s="64"/>
      <c r="D79" s="67"/>
      <c r="E79" s="71" t="str">
        <f>IF(ISERROR(VLOOKUP(4,[1]作成!$H$992:$K$1046,4,FALSE))," ",VLOOKUP(4,[1]作成!$H$992:$K$1046,4,FALSE))</f>
        <v>はりはり漬け</v>
      </c>
      <c r="F79" s="77"/>
      <c r="G79" s="37" t="s">
        <v>75</v>
      </c>
      <c r="H79" s="21"/>
      <c r="I79" s="37" t="s">
        <v>171</v>
      </c>
      <c r="J79" s="19"/>
      <c r="K79" s="37" t="s">
        <v>88</v>
      </c>
      <c r="L79" s="35" t="s">
        <v>90</v>
      </c>
      <c r="M79" s="37" t="s">
        <v>53</v>
      </c>
      <c r="N79" s="21"/>
      <c r="O79" s="43" t="s">
        <v>96</v>
      </c>
      <c r="P79" s="17">
        <f>IF([1]計算!X24=0," ",[1]計算!X24)</f>
        <v>31.846100000000018</v>
      </c>
      <c r="Q79" s="22" t="s">
        <v>32</v>
      </c>
      <c r="R79" s="9" t="s">
        <v>10</v>
      </c>
    </row>
    <row r="80" spans="1:18" ht="15.95" customHeight="1">
      <c r="A80" s="74"/>
      <c r="B80" s="80"/>
      <c r="C80" s="64"/>
      <c r="D80" s="67"/>
      <c r="E80" s="71" t="str">
        <f>IF(ISERROR(VLOOKUP(5,[1]作成!$H$992:$K$1046,4,FALSE))," ",VLOOKUP(5,[1]作成!$H$992:$K$1046,4,FALSE))</f>
        <v>いもっこ汁</v>
      </c>
      <c r="F80" s="77"/>
      <c r="G80" s="37" t="s">
        <v>50</v>
      </c>
      <c r="H80" s="21"/>
      <c r="I80" s="19"/>
      <c r="J80" s="19"/>
      <c r="K80" s="37" t="s">
        <v>86</v>
      </c>
      <c r="L80" s="35" t="s">
        <v>74</v>
      </c>
      <c r="M80" s="37" t="s">
        <v>48</v>
      </c>
      <c r="N80" s="21"/>
      <c r="O80" s="44"/>
      <c r="P80" s="17">
        <f>IF([1]計算!Z24=0," ",[1]計算!Z24)</f>
        <v>21.990590000000015</v>
      </c>
      <c r="Q80" s="22" t="s">
        <v>32</v>
      </c>
      <c r="R80" s="9" t="s">
        <v>10</v>
      </c>
    </row>
    <row r="81" spans="1:18" ht="15.95" customHeight="1">
      <c r="A81" s="75"/>
      <c r="B81" s="80"/>
      <c r="C81" s="65"/>
      <c r="D81" s="68"/>
      <c r="E81" s="26" t="str">
        <f>IF(ISERROR(VLOOKUP(6,[1]作成!$H$992:$K$1046,4,FALSE))," ",VLOOKUP(6,[1]作成!$H$992:$K$1046,4,FALSE))</f>
        <v xml:space="preserve"> </v>
      </c>
      <c r="F81" s="25" t="str">
        <f>IF(ISERROR(VLOOKUP(7,[1]作成!$H$992:$K$1046,4,FALSE))," ",VLOOKUP(7,[1]作成!$H$992:$K$1046,4,FALSE))</f>
        <v xml:space="preserve"> </v>
      </c>
      <c r="G81" s="28"/>
      <c r="H81" s="31"/>
      <c r="I81" s="28"/>
      <c r="J81" s="28"/>
      <c r="K81" s="41" t="s">
        <v>161</v>
      </c>
      <c r="L81" s="31"/>
      <c r="M81" s="41" t="s">
        <v>82</v>
      </c>
      <c r="N81" s="31"/>
      <c r="O81" s="49"/>
      <c r="P81" s="78" t="str">
        <f>IF([1]人数!I30=0," ",[1]人数!I30)</f>
        <v xml:space="preserve"> </v>
      </c>
      <c r="Q81" s="79"/>
      <c r="R81" s="9" t="s">
        <v>10</v>
      </c>
    </row>
    <row r="82" spans="1:18" ht="15.95" customHeight="1">
      <c r="A82" s="73">
        <f>IF([1]人数!$F31=0," ",[1]人数!$F31)</f>
        <v>23</v>
      </c>
      <c r="B82" s="80" t="s">
        <v>57</v>
      </c>
      <c r="C82" s="63" t="str">
        <f>IF(ISERROR(VLOOKUP(1,[1]作成!$H$1047:$K$1101,4,FALSE))," ",VLOOKUP(1,[1]作成!$H$1047:$K$1101,4,FALSE))</f>
        <v>麦飯</v>
      </c>
      <c r="D82" s="66" t="str">
        <f>IF(ISERROR(VLOOKUP(2,[1]作成!$H$1047:$K$1101,4,FALSE))," ",VLOOKUP(2,[1]作成!$H$1047:$K$1101,4,FALSE))</f>
        <v>牛乳</v>
      </c>
      <c r="E82" s="69" t="str">
        <f>IF(ISERROR(VLOOKUP(3,[1]作成!$H$1047:$K$1101,4,FALSE))," ",VLOOKUP(3,[1]作成!$H$1047:$K$1101,4,FALSE))</f>
        <v>カレー</v>
      </c>
      <c r="F82" s="76"/>
      <c r="G82" s="37" t="s">
        <v>50</v>
      </c>
      <c r="H82" s="21"/>
      <c r="I82" s="37" t="s">
        <v>39</v>
      </c>
      <c r="J82" s="37" t="s">
        <v>40</v>
      </c>
      <c r="K82" s="37" t="s">
        <v>112</v>
      </c>
      <c r="L82" s="35" t="s">
        <v>172</v>
      </c>
      <c r="M82" s="19" t="s">
        <v>173</v>
      </c>
      <c r="N82" s="35" t="s">
        <v>48</v>
      </c>
      <c r="O82" s="43" t="s">
        <v>44</v>
      </c>
      <c r="P82" s="17">
        <f>IF([1]計算!U25=0," ",[1]計算!U25)</f>
        <v>898.1554000000001</v>
      </c>
      <c r="Q82" s="18" t="s">
        <v>116</v>
      </c>
      <c r="R82" s="9" t="s">
        <v>117</v>
      </c>
    </row>
    <row r="83" spans="1:18" ht="15.95" customHeight="1">
      <c r="A83" s="74"/>
      <c r="B83" s="80"/>
      <c r="C83" s="64"/>
      <c r="D83" s="67"/>
      <c r="E83" s="71" t="str">
        <f>IF(ISERROR(VLOOKUP(4,[1]作成!$H$1047:$K$1101,4,FALSE))," ",VLOOKUP(4,[1]作成!$H$1047:$K$1101,4,FALSE))</f>
        <v>福神漬</v>
      </c>
      <c r="F83" s="77"/>
      <c r="G83" s="19"/>
      <c r="H83" s="21"/>
      <c r="I83" s="37" t="s">
        <v>65</v>
      </c>
      <c r="J83" s="37" t="s">
        <v>154</v>
      </c>
      <c r="K83" s="37" t="s">
        <v>52</v>
      </c>
      <c r="L83" s="35" t="s">
        <v>174</v>
      </c>
      <c r="M83" s="37" t="s">
        <v>56</v>
      </c>
      <c r="N83" s="21"/>
      <c r="O83" s="43" t="s">
        <v>119</v>
      </c>
      <c r="P83" s="17">
        <f>IF([1]計算!X25=0," ",[1]計算!X25)</f>
        <v>24.038620000000002</v>
      </c>
      <c r="Q83" s="22" t="s">
        <v>120</v>
      </c>
      <c r="R83" s="9" t="s">
        <v>117</v>
      </c>
    </row>
    <row r="84" spans="1:18" ht="15.95" customHeight="1">
      <c r="A84" s="74"/>
      <c r="B84" s="80"/>
      <c r="C84" s="64"/>
      <c r="D84" s="67"/>
      <c r="E84" s="71" t="str">
        <f>IF(ISERROR(VLOOKUP(5,[1]作成!$H$1047:$K$1101,4,FALSE))," ",VLOOKUP(5,[1]作成!$H$1047:$K$1101,4,FALSE))</f>
        <v>フルーツヨーグルト</v>
      </c>
      <c r="F84" s="77"/>
      <c r="G84" s="19"/>
      <c r="H84" s="21"/>
      <c r="I84" s="37" t="s">
        <v>142</v>
      </c>
      <c r="J84" s="19"/>
      <c r="K84" s="37" t="s">
        <v>47</v>
      </c>
      <c r="L84" s="45" t="s">
        <v>175</v>
      </c>
      <c r="M84" s="37" t="s">
        <v>94</v>
      </c>
      <c r="N84" s="21"/>
      <c r="O84" s="43" t="s">
        <v>176</v>
      </c>
      <c r="P84" s="17">
        <f>IF([1]計算!Z25=0," ",[1]計算!Z25)</f>
        <v>23.944480000000002</v>
      </c>
      <c r="Q84" s="22" t="s">
        <v>120</v>
      </c>
      <c r="R84" s="9" t="s">
        <v>117</v>
      </c>
    </row>
    <row r="85" spans="1:18" ht="15.95" customHeight="1">
      <c r="A85" s="75"/>
      <c r="B85" s="80"/>
      <c r="C85" s="65"/>
      <c r="D85" s="68"/>
      <c r="E85" s="26" t="str">
        <f>IF(ISERROR(VLOOKUP(6,[1]作成!$H$1047:$K$1101,4,FALSE))," ",VLOOKUP(6,[1]作成!$H$1047:$K$1101,4,FALSE))</f>
        <v xml:space="preserve"> </v>
      </c>
      <c r="F85" s="25" t="str">
        <f>IF(ISERROR(VLOOKUP(7,[1]作成!$H$1047:$K$1101,4,FALSE))," ",VLOOKUP(7,[1]作成!$H$1047:$K$1101,4,FALSE))</f>
        <v xml:space="preserve"> </v>
      </c>
      <c r="G85" s="28"/>
      <c r="H85" s="31"/>
      <c r="I85" s="28"/>
      <c r="J85" s="28"/>
      <c r="K85" s="41" t="s">
        <v>136</v>
      </c>
      <c r="L85" s="31"/>
      <c r="M85" s="41" t="s">
        <v>97</v>
      </c>
      <c r="N85" s="31"/>
      <c r="O85" s="49"/>
      <c r="P85" s="78" t="str">
        <f>IF([1]人数!I31=0," ",[1]人数!I31)</f>
        <v xml:space="preserve"> </v>
      </c>
      <c r="Q85" s="79"/>
      <c r="R85" s="9" t="s">
        <v>117</v>
      </c>
    </row>
    <row r="86" spans="1:18" ht="15.95" customHeight="1">
      <c r="A86" s="73">
        <f>IF([1]人数!$F32=0," ",[1]人数!$F32)</f>
        <v>26</v>
      </c>
      <c r="B86" s="60" t="s">
        <v>30</v>
      </c>
      <c r="C86" s="63" t="str">
        <f>IF(ISERROR(VLOOKUP(1,[1]作成!$H$1102:$K$1156,4,FALSE))," ",VLOOKUP(1,[1]作成!$H$1102:$K$1156,4,FALSE))</f>
        <v>白飯</v>
      </c>
      <c r="D86" s="66" t="str">
        <f>IF(ISERROR(VLOOKUP(2,[1]作成!$H$1102:$K$1156,4,FALSE))," ",VLOOKUP(2,[1]作成!$H$1102:$K$1156,4,FALSE))</f>
        <v>牛乳</v>
      </c>
      <c r="E86" s="69" t="str">
        <f>IF(ISERROR(VLOOKUP(3,[1]作成!$H$1102:$K$1156,4,FALSE))," ",VLOOKUP(3,[1]作成!$H$1102:$K$1156,4,FALSE))</f>
        <v>春巻き</v>
      </c>
      <c r="F86" s="76"/>
      <c r="G86" s="37" t="s">
        <v>177</v>
      </c>
      <c r="H86" s="21"/>
      <c r="I86" s="37" t="s">
        <v>39</v>
      </c>
      <c r="J86" s="37" t="s">
        <v>40</v>
      </c>
      <c r="K86" s="37" t="s">
        <v>86</v>
      </c>
      <c r="L86" s="35" t="s">
        <v>74</v>
      </c>
      <c r="M86" s="19" t="s">
        <v>61</v>
      </c>
      <c r="N86" s="21"/>
      <c r="O86" s="43" t="s">
        <v>44</v>
      </c>
      <c r="P86" s="17">
        <f>IF([1]計算!U26=0," ",[1]計算!U26)</f>
        <v>815.38339999999971</v>
      </c>
      <c r="Q86" s="18" t="s">
        <v>78</v>
      </c>
      <c r="R86" s="9" t="s">
        <v>79</v>
      </c>
    </row>
    <row r="87" spans="1:18" ht="15.95" customHeight="1">
      <c r="A87" s="74"/>
      <c r="B87" s="61"/>
      <c r="C87" s="64"/>
      <c r="D87" s="67"/>
      <c r="E87" s="71" t="str">
        <f>IF(ISERROR(VLOOKUP(4,[1]作成!$H$1102:$K$1156,4,FALSE))," ",VLOOKUP(4,[1]作成!$H$1102:$K$1156,4,FALSE))</f>
        <v>野菜のピリ辛</v>
      </c>
      <c r="F87" s="77"/>
      <c r="G87" s="37" t="s">
        <v>45</v>
      </c>
      <c r="H87" s="21"/>
      <c r="I87" s="37"/>
      <c r="J87" s="37" t="s">
        <v>145</v>
      </c>
      <c r="K87" s="37" t="s">
        <v>73</v>
      </c>
      <c r="L87" s="35" t="s">
        <v>47</v>
      </c>
      <c r="M87" s="37" t="s">
        <v>48</v>
      </c>
      <c r="N87" s="21"/>
      <c r="O87" s="43" t="s">
        <v>110</v>
      </c>
      <c r="P87" s="17">
        <f>IF([1]計算!X26=0," ",[1]計算!X26)</f>
        <v>25.712460000000007</v>
      </c>
      <c r="Q87" s="22" t="s">
        <v>32</v>
      </c>
      <c r="R87" s="9" t="s">
        <v>10</v>
      </c>
    </row>
    <row r="88" spans="1:18" ht="15.95" customHeight="1">
      <c r="A88" s="74"/>
      <c r="B88" s="61"/>
      <c r="C88" s="64"/>
      <c r="D88" s="67"/>
      <c r="E88" s="71" t="str">
        <f>IF(ISERROR(VLOOKUP(5,[1]作成!$H$1102:$K$1156,4,FALSE))," ",VLOOKUP(5,[1]作成!$H$1102:$K$1156,4,FALSE))</f>
        <v>肉団子スープ</v>
      </c>
      <c r="F88" s="77"/>
      <c r="G88" s="37" t="s">
        <v>50</v>
      </c>
      <c r="H88" s="21"/>
      <c r="I88" s="37"/>
      <c r="J88" s="19"/>
      <c r="K88" s="37" t="s">
        <v>112</v>
      </c>
      <c r="L88" s="35" t="s">
        <v>104</v>
      </c>
      <c r="M88" s="37" t="s">
        <v>53</v>
      </c>
      <c r="N88" s="21"/>
      <c r="O88" s="44"/>
      <c r="P88" s="17">
        <f>IF([1]計算!Z26=0," ",[1]計算!Z26)</f>
        <v>25.037880000000001</v>
      </c>
      <c r="Q88" s="22" t="s">
        <v>32</v>
      </c>
      <c r="R88" s="9" t="s">
        <v>10</v>
      </c>
    </row>
    <row r="89" spans="1:18" ht="15.95" customHeight="1">
      <c r="A89" s="75"/>
      <c r="B89" s="62"/>
      <c r="C89" s="65"/>
      <c r="D89" s="68"/>
      <c r="E89" s="25" t="str">
        <f>IF(ISERROR(VLOOKUP(6,[1]作成!$H$1102:$K$1156,4,FALSE))," ",VLOOKUP(6,[1]作成!$H$1102:$K$1156,4,FALSE))</f>
        <v xml:space="preserve"> </v>
      </c>
      <c r="F89" s="25" t="str">
        <f>IF(ISERROR(VLOOKUP(7,[1]作成!$H$1102:$K$1156,4,FALSE))," ",VLOOKUP(7,[1]作成!$H$1102:$K$1156,4,FALSE))</f>
        <v xml:space="preserve"> </v>
      </c>
      <c r="G89" s="41" t="s">
        <v>113</v>
      </c>
      <c r="H89" s="31"/>
      <c r="I89" s="28"/>
      <c r="J89" s="28"/>
      <c r="K89" s="41" t="s">
        <v>52</v>
      </c>
      <c r="L89" s="31"/>
      <c r="M89" s="41" t="s">
        <v>178</v>
      </c>
      <c r="N89" s="31"/>
      <c r="O89" s="49"/>
      <c r="P89" s="78" t="str">
        <f>IF([1]人数!I32=0," ",[1]人数!I32)</f>
        <v xml:space="preserve"> </v>
      </c>
      <c r="Q89" s="79"/>
      <c r="R89" s="9" t="s">
        <v>10</v>
      </c>
    </row>
    <row r="90" spans="1:18" ht="15.95" customHeight="1">
      <c r="A90" s="73">
        <f>IF([1]人数!$F33=0," ",[1]人数!$F33)</f>
        <v>27</v>
      </c>
      <c r="B90" s="80" t="s">
        <v>33</v>
      </c>
      <c r="C90" s="63" t="str">
        <f>IF(ISERROR(VLOOKUP(1,[1]作成!$H$1157:$K$1211,4,FALSE))," ",VLOOKUP(1,[1]作成!$H$1157:$K$1211,4,FALSE))</f>
        <v>白飯</v>
      </c>
      <c r="D90" s="66" t="str">
        <f>IF(ISERROR(VLOOKUP(2,[1]作成!$H$1157:$K$1211,4,FALSE))," ",VLOOKUP(2,[1]作成!$H$1157:$K$1211,4,FALSE))</f>
        <v>牛乳</v>
      </c>
      <c r="E90" s="69" t="str">
        <f>IF(ISERROR(VLOOKUP(3,[1]作成!$H$1157:$K$1211,4,FALSE))," ",VLOOKUP(3,[1]作成!$H$1157:$K$1211,4,FALSE))</f>
        <v>ポークピカタ</v>
      </c>
      <c r="F90" s="76"/>
      <c r="G90" s="37" t="s">
        <v>50</v>
      </c>
      <c r="H90" s="35" t="s">
        <v>71</v>
      </c>
      <c r="I90" s="37" t="s">
        <v>39</v>
      </c>
      <c r="J90" s="37" t="s">
        <v>179</v>
      </c>
      <c r="K90" s="37" t="s">
        <v>180</v>
      </c>
      <c r="L90" s="21"/>
      <c r="M90" s="19" t="s">
        <v>61</v>
      </c>
      <c r="N90" s="35" t="s">
        <v>56</v>
      </c>
      <c r="O90" s="43" t="s">
        <v>96</v>
      </c>
      <c r="P90" s="17">
        <f>IF([1]計算!U27=0," ",[1]計算!U27)</f>
        <v>829.59109999999998</v>
      </c>
      <c r="Q90" s="18" t="s">
        <v>31</v>
      </c>
      <c r="R90" s="9" t="s">
        <v>10</v>
      </c>
    </row>
    <row r="91" spans="1:18" ht="15.95" customHeight="1">
      <c r="A91" s="74"/>
      <c r="B91" s="80"/>
      <c r="C91" s="64"/>
      <c r="D91" s="67"/>
      <c r="E91" s="71" t="str">
        <f>IF(ISERROR(VLOOKUP(4,[1]作成!$H$1157:$K$1211,4,FALSE))," ",VLOOKUP(4,[1]作成!$H$1157:$K$1211,4,FALSE))</f>
        <v>ブロッコリーの和風サラダ</v>
      </c>
      <c r="F91" s="77"/>
      <c r="G91" s="37" t="s">
        <v>64</v>
      </c>
      <c r="H91" s="21"/>
      <c r="I91" s="37" t="s">
        <v>155</v>
      </c>
      <c r="J91" s="37" t="s">
        <v>40</v>
      </c>
      <c r="K91" s="37" t="s">
        <v>73</v>
      </c>
      <c r="L91" s="21"/>
      <c r="M91" s="37" t="s">
        <v>97</v>
      </c>
      <c r="N91" s="21"/>
      <c r="O91" s="43" t="s">
        <v>105</v>
      </c>
      <c r="P91" s="17">
        <f>IF([1]計算!X27=0," ",[1]計算!X27)</f>
        <v>34.761060000000001</v>
      </c>
      <c r="Q91" s="22" t="s">
        <v>32</v>
      </c>
      <c r="R91" s="9" t="s">
        <v>92</v>
      </c>
    </row>
    <row r="92" spans="1:18" ht="15.95" customHeight="1">
      <c r="A92" s="74"/>
      <c r="B92" s="80"/>
      <c r="C92" s="64"/>
      <c r="D92" s="67"/>
      <c r="E92" s="71" t="str">
        <f>IF(ISERROR(VLOOKUP(5,[1]作成!$H$1157:$K$1211,4,FALSE))," ",VLOOKUP(5,[1]作成!$H$1157:$K$1211,4,FALSE))</f>
        <v>じゃが芋と玉ねぎの味噌汁</v>
      </c>
      <c r="F92" s="77"/>
      <c r="G92" s="37" t="s">
        <v>76</v>
      </c>
      <c r="H92" s="21"/>
      <c r="I92" s="19"/>
      <c r="J92" s="37" t="s">
        <v>54</v>
      </c>
      <c r="K92" s="37" t="s">
        <v>103</v>
      </c>
      <c r="L92" s="21"/>
      <c r="M92" s="37" t="s">
        <v>94</v>
      </c>
      <c r="N92" s="21"/>
      <c r="O92" s="44"/>
      <c r="P92" s="17">
        <f>IF([1]計算!Z27=0," ",[1]計算!Z27)</f>
        <v>24.911719999999995</v>
      </c>
      <c r="Q92" s="22" t="s">
        <v>32</v>
      </c>
      <c r="R92" s="9" t="s">
        <v>10</v>
      </c>
    </row>
    <row r="93" spans="1:18" ht="15.95" customHeight="1">
      <c r="A93" s="75"/>
      <c r="B93" s="80"/>
      <c r="C93" s="65"/>
      <c r="D93" s="68"/>
      <c r="E93" s="26" t="str">
        <f>IF(ISERROR(VLOOKUP(6,[1]作成!$H$1157:$K$1211,4,FALSE))," ",VLOOKUP(6,[1]作成!$H$1157:$K$1211,4,FALSE))</f>
        <v xml:space="preserve"> </v>
      </c>
      <c r="F93" s="25" t="str">
        <f>IF(ISERROR(VLOOKUP(7,[1]作成!$H$1157:$K$1211,4,FALSE))," ",VLOOKUP(7,[1]作成!$H$1157:$K$1211,4,FALSE))</f>
        <v xml:space="preserve"> </v>
      </c>
      <c r="G93" s="41" t="s">
        <v>38</v>
      </c>
      <c r="H93" s="31"/>
      <c r="I93" s="28"/>
      <c r="J93" s="28"/>
      <c r="K93" s="41" t="s">
        <v>47</v>
      </c>
      <c r="L93" s="31"/>
      <c r="M93" s="41" t="s">
        <v>48</v>
      </c>
      <c r="N93" s="31"/>
      <c r="O93" s="49"/>
      <c r="P93" s="56" t="str">
        <f>IF([1]人数!I33=0," ",[1]人数!I33)</f>
        <v xml:space="preserve"> </v>
      </c>
      <c r="Q93" s="56"/>
      <c r="R93" s="9" t="s">
        <v>10</v>
      </c>
    </row>
    <row r="94" spans="1:18" ht="15.95" customHeight="1">
      <c r="A94" s="73">
        <f>IF([1]人数!$F34=0," ",[1]人数!$F34)</f>
        <v>28</v>
      </c>
      <c r="B94" s="80" t="s">
        <v>36</v>
      </c>
      <c r="C94" s="63" t="str">
        <f>IF(ISERROR(VLOOKUP(1,[1]作成!$H$1212:$K$1266,4,FALSE))," ",VLOOKUP(1,[1]作成!$H$1212:$K$1266,4,FALSE))</f>
        <v>麦飯</v>
      </c>
      <c r="D94" s="66" t="str">
        <f>IF(ISERROR(VLOOKUP(2,[1]作成!$H$1212:$K$1266,4,FALSE))," ",VLOOKUP(2,[1]作成!$H$1212:$K$1266,4,FALSE))</f>
        <v>牛乳</v>
      </c>
      <c r="E94" s="69" t="str">
        <f>IF(ISERROR(VLOOKUP(3,[1]作成!$H$1212:$K$1266,4,FALSE))," ",VLOOKUP(3,[1]作成!$H$1212:$K$1266,4,FALSE))</f>
        <v>鶏肉のスタミナ丼</v>
      </c>
      <c r="F94" s="76"/>
      <c r="G94" s="37" t="s">
        <v>45</v>
      </c>
      <c r="H94" s="21"/>
      <c r="I94" s="37" t="s">
        <v>39</v>
      </c>
      <c r="J94" s="37" t="s">
        <v>40</v>
      </c>
      <c r="K94" s="37" t="s">
        <v>114</v>
      </c>
      <c r="L94" s="35" t="s">
        <v>74</v>
      </c>
      <c r="M94" s="19" t="s">
        <v>173</v>
      </c>
      <c r="N94" s="21"/>
      <c r="O94" s="43" t="s">
        <v>44</v>
      </c>
      <c r="P94" s="17">
        <f>IF([1]計算!U28=0," ",[1]計算!U28)</f>
        <v>813.95469999999989</v>
      </c>
      <c r="Q94" s="18" t="s">
        <v>166</v>
      </c>
      <c r="R94" s="9" t="s">
        <v>101</v>
      </c>
    </row>
    <row r="95" spans="1:18" ht="15.95" customHeight="1">
      <c r="A95" s="74"/>
      <c r="B95" s="80"/>
      <c r="C95" s="64"/>
      <c r="D95" s="67"/>
      <c r="E95" s="71" t="str">
        <f>IF(ISERROR(VLOOKUP(4,[1]作成!$H$1212:$K$1266,4,FALSE))," ",VLOOKUP(4,[1]作成!$H$1212:$K$1266,4,FALSE))</f>
        <v>ワンタンスープ</v>
      </c>
      <c r="F95" s="77"/>
      <c r="G95" s="37" t="s">
        <v>181</v>
      </c>
      <c r="H95" s="21"/>
      <c r="I95" s="19"/>
      <c r="J95" s="37" t="s">
        <v>124</v>
      </c>
      <c r="K95" s="37" t="s">
        <v>47</v>
      </c>
      <c r="L95" s="35" t="s">
        <v>161</v>
      </c>
      <c r="M95" s="37" t="s">
        <v>53</v>
      </c>
      <c r="N95" s="21"/>
      <c r="O95" s="43" t="s">
        <v>105</v>
      </c>
      <c r="P95" s="17">
        <f>IF([1]計算!X28=0," ",[1]計算!X28)</f>
        <v>29.929810000000003</v>
      </c>
      <c r="Q95" s="22" t="s">
        <v>32</v>
      </c>
      <c r="R95" s="9" t="s">
        <v>92</v>
      </c>
    </row>
    <row r="96" spans="1:18" ht="15.95" customHeight="1">
      <c r="A96" s="74"/>
      <c r="B96" s="80"/>
      <c r="C96" s="64"/>
      <c r="D96" s="67"/>
      <c r="E96" s="71" t="str">
        <f>IF(ISERROR(VLOOKUP(5,[1]作成!$H$1212:$K$1266,4,FALSE))," ",VLOOKUP(5,[1]作成!$H$1212:$K$1266,4,FALSE))</f>
        <v>フルーツ杏仁</v>
      </c>
      <c r="F96" s="77"/>
      <c r="G96" s="19"/>
      <c r="H96" s="21"/>
      <c r="I96" s="19"/>
      <c r="J96" s="37" t="s">
        <v>59</v>
      </c>
      <c r="K96" s="37" t="s">
        <v>112</v>
      </c>
      <c r="L96" s="35" t="s">
        <v>104</v>
      </c>
      <c r="M96" s="37" t="s">
        <v>48</v>
      </c>
      <c r="N96" s="21"/>
      <c r="O96" s="44"/>
      <c r="P96" s="17">
        <f>IF([1]計算!Z28=0," ",[1]計算!Z28)</f>
        <v>16.596589999999996</v>
      </c>
      <c r="Q96" s="22" t="s">
        <v>32</v>
      </c>
      <c r="R96" s="9" t="s">
        <v>10</v>
      </c>
    </row>
    <row r="97" spans="1:18" ht="15.95" customHeight="1">
      <c r="A97" s="75"/>
      <c r="B97" s="80"/>
      <c r="C97" s="65"/>
      <c r="D97" s="68"/>
      <c r="E97" s="26" t="str">
        <f>IF(ISERROR(VLOOKUP(6,[1]作成!$H$1212:$K$1266,4,FALSE))," ",VLOOKUP(6,[1]作成!$H$1212:$K$1266,4,FALSE))</f>
        <v xml:space="preserve"> </v>
      </c>
      <c r="F97" s="25" t="str">
        <f>IF(ISERROR(VLOOKUP(7,[1]作成!$H$1212:$K$1266,4,FALSE))," ",VLOOKUP(7,[1]作成!$H$1212:$K$1266,4,FALSE))</f>
        <v xml:space="preserve"> </v>
      </c>
      <c r="G97" s="28"/>
      <c r="H97" s="31"/>
      <c r="I97" s="28"/>
      <c r="J97" s="41" t="s">
        <v>54</v>
      </c>
      <c r="K97" s="41" t="s">
        <v>52</v>
      </c>
      <c r="L97" s="31"/>
      <c r="M97" s="41" t="s">
        <v>182</v>
      </c>
      <c r="N97" s="31"/>
      <c r="O97" s="49"/>
      <c r="P97" s="78" t="str">
        <f>IF([1]人数!I34=0," ",[1]人数!I34)</f>
        <v xml:space="preserve"> </v>
      </c>
      <c r="Q97" s="79"/>
      <c r="R97" s="9" t="s">
        <v>10</v>
      </c>
    </row>
    <row r="98" spans="1:18" ht="15.95" customHeight="1">
      <c r="A98" s="73">
        <f>IF([1]人数!$F35=0," ",[1]人数!$F35)</f>
        <v>29</v>
      </c>
      <c r="B98" s="80" t="s">
        <v>37</v>
      </c>
      <c r="C98" s="63" t="str">
        <f>IF(ISERROR(VLOOKUP(1,[1]作成!$H$1267:$K$1321,4,FALSE))," ",VLOOKUP(1,[1]作成!$H$1267:$K$1321,4,FALSE))</f>
        <v>白飯</v>
      </c>
      <c r="D98" s="66" t="str">
        <f>IF(ISERROR(VLOOKUP(2,[1]作成!$H$1267:$K$1321,4,FALSE))," ",VLOOKUP(2,[1]作成!$H$1267:$K$1321,4,FALSE))</f>
        <v>牛乳</v>
      </c>
      <c r="E98" s="69" t="str">
        <f>IF(ISERROR(VLOOKUP(3,[1]作成!$H$1267:$K$1321,4,FALSE))," ",VLOOKUP(3,[1]作成!$H$1267:$K$1321,4,FALSE))</f>
        <v>鮭の照り焼き</v>
      </c>
      <c r="F98" s="76"/>
      <c r="G98" s="37" t="s">
        <v>183</v>
      </c>
      <c r="H98" s="35" t="s">
        <v>184</v>
      </c>
      <c r="I98" s="37" t="s">
        <v>39</v>
      </c>
      <c r="J98" s="37" t="s">
        <v>40</v>
      </c>
      <c r="K98" s="37" t="s">
        <v>52</v>
      </c>
      <c r="L98" s="35" t="s">
        <v>90</v>
      </c>
      <c r="M98" s="19" t="s">
        <v>61</v>
      </c>
      <c r="N98" s="21"/>
      <c r="O98" s="43" t="s">
        <v>96</v>
      </c>
      <c r="P98" s="17">
        <f>IF([1]計算!U29=0," ",[1]計算!U29)</f>
        <v>796.07399999999961</v>
      </c>
      <c r="Q98" s="18" t="s">
        <v>31</v>
      </c>
      <c r="R98" s="9" t="s">
        <v>111</v>
      </c>
    </row>
    <row r="99" spans="1:18" ht="15.95" customHeight="1">
      <c r="A99" s="74"/>
      <c r="B99" s="80"/>
      <c r="C99" s="64"/>
      <c r="D99" s="67"/>
      <c r="E99" s="71" t="str">
        <f>IF(ISERROR(VLOOKUP(4,[1]作成!$H$1267:$K$1321,4,FALSE))," ",VLOOKUP(4,[1]作成!$H$1267:$K$1321,4,FALSE))</f>
        <v>昆布和え</v>
      </c>
      <c r="F99" s="77"/>
      <c r="G99" s="37" t="s">
        <v>185</v>
      </c>
      <c r="H99" s="21"/>
      <c r="I99" s="37" t="s">
        <v>134</v>
      </c>
      <c r="J99" s="19"/>
      <c r="K99" s="37" t="s">
        <v>86</v>
      </c>
      <c r="L99" s="21"/>
      <c r="M99" s="37" t="s">
        <v>48</v>
      </c>
      <c r="N99" s="21"/>
      <c r="O99" s="44"/>
      <c r="P99" s="17">
        <f>IF([1]計算!X29=0," ",[1]計算!X29)</f>
        <v>35.902699999999996</v>
      </c>
      <c r="Q99" s="22" t="s">
        <v>32</v>
      </c>
      <c r="R99" s="9" t="s">
        <v>10</v>
      </c>
    </row>
    <row r="100" spans="1:18" ht="15.95" customHeight="1">
      <c r="A100" s="74"/>
      <c r="B100" s="80"/>
      <c r="C100" s="64"/>
      <c r="D100" s="67"/>
      <c r="E100" s="71" t="str">
        <f>IF(ISERROR(VLOOKUP(5,[1]作成!$H$1267:$K$1321,4,FALSE))," ",VLOOKUP(5,[1]作成!$H$1267:$K$1321,4,FALSE))</f>
        <v>おでん</v>
      </c>
      <c r="F100" s="77"/>
      <c r="G100" s="37" t="s">
        <v>186</v>
      </c>
      <c r="H100" s="21"/>
      <c r="I100" s="19"/>
      <c r="J100" s="19"/>
      <c r="K100" s="37" t="s">
        <v>73</v>
      </c>
      <c r="L100" s="21"/>
      <c r="M100" s="37" t="s">
        <v>53</v>
      </c>
      <c r="N100" s="21"/>
      <c r="O100" s="44"/>
      <c r="P100" s="17">
        <f>IF([1]計算!Z29=0," ",[1]計算!Z29)</f>
        <v>21.616899999999998</v>
      </c>
      <c r="Q100" s="22" t="s">
        <v>187</v>
      </c>
      <c r="R100" s="9" t="s">
        <v>111</v>
      </c>
    </row>
    <row r="101" spans="1:18" ht="15.95" customHeight="1">
      <c r="A101" s="75"/>
      <c r="B101" s="80"/>
      <c r="C101" s="65"/>
      <c r="D101" s="68"/>
      <c r="E101" s="26" t="str">
        <f>IF(ISERROR(VLOOKUP(6,[1]作成!$H$1267:$K$1321,4,FALSE))," ",VLOOKUP(6,[1]作成!$H$1267:$K$1321,4,FALSE))</f>
        <v xml:space="preserve"> </v>
      </c>
      <c r="F101" s="25" t="str">
        <f>IF(ISERROR(VLOOKUP(7,[1]作成!$H$1267:$K$1321,4,FALSE))," ",VLOOKUP(7,[1]作成!$H$1267:$K$1321,4,FALSE))</f>
        <v xml:space="preserve"> </v>
      </c>
      <c r="G101" s="41" t="s">
        <v>80</v>
      </c>
      <c r="H101" s="31"/>
      <c r="I101" s="28"/>
      <c r="J101" s="28"/>
      <c r="K101" s="41" t="s">
        <v>68</v>
      </c>
      <c r="L101" s="31"/>
      <c r="M101" s="41" t="s">
        <v>125</v>
      </c>
      <c r="N101" s="31"/>
      <c r="O101" s="49"/>
      <c r="P101" s="56" t="str">
        <f>IF([1]人数!I35=0," ",[1]人数!I35)</f>
        <v xml:space="preserve"> </v>
      </c>
      <c r="Q101" s="56"/>
      <c r="R101" s="9" t="s">
        <v>10</v>
      </c>
    </row>
    <row r="102" spans="1:18" ht="15.95" customHeight="1">
      <c r="A102" s="73">
        <f>IF([1]人数!$F36=0," ",[1]人数!$F36)</f>
        <v>30</v>
      </c>
      <c r="B102" s="60" t="s">
        <v>57</v>
      </c>
      <c r="C102" s="63" t="str">
        <f>IF(ISERROR(VLOOKUP(1,[1]作成!$H$1322:$K$1376,4,FALSE))," ",VLOOKUP(1,[1]作成!$H$1322:$K$1376,4,FALSE))</f>
        <v>麦飯</v>
      </c>
      <c r="D102" s="66" t="str">
        <f>IF(ISERROR(VLOOKUP(2,[1]作成!$H$1322:$K$1376,4,FALSE))," ",VLOOKUP(2,[1]作成!$H$1322:$K$1376,4,FALSE))</f>
        <v>牛乳</v>
      </c>
      <c r="E102" s="69" t="str">
        <f>IF(ISERROR(VLOOKUP(3,[1]作成!$H$1322:$K$1376,4,FALSE))," ",VLOOKUP(3,[1]作成!$H$1322:$K$1376,4,FALSE))</f>
        <v>大豆のキーマカレー</v>
      </c>
      <c r="F102" s="76"/>
      <c r="G102" s="37" t="s">
        <v>45</v>
      </c>
      <c r="H102" s="35"/>
      <c r="I102" s="37" t="s">
        <v>39</v>
      </c>
      <c r="J102" s="37" t="s">
        <v>40</v>
      </c>
      <c r="K102" s="37" t="s">
        <v>52</v>
      </c>
      <c r="L102" s="35" t="s">
        <v>68</v>
      </c>
      <c r="M102" s="38" t="s">
        <v>173</v>
      </c>
      <c r="N102" s="24"/>
      <c r="O102" s="43" t="s">
        <v>44</v>
      </c>
      <c r="P102" s="17">
        <f>IF([1]計算!U30=0," ",[1]計算!U30)</f>
        <v>826.48289999999974</v>
      </c>
      <c r="Q102" s="18" t="s">
        <v>116</v>
      </c>
      <c r="R102" s="9" t="s">
        <v>10</v>
      </c>
    </row>
    <row r="103" spans="1:18" ht="15.95" customHeight="1">
      <c r="A103" s="74"/>
      <c r="B103" s="61"/>
      <c r="C103" s="64"/>
      <c r="D103" s="67"/>
      <c r="E103" s="71" t="str">
        <f>IF(ISERROR(VLOOKUP(4,[1]作成!$H$1322:$K$1376,4,FALSE))," ",VLOOKUP(4,[1]作成!$H$1322:$K$1376,4,FALSE))</f>
        <v>野菜スープ</v>
      </c>
      <c r="F103" s="77"/>
      <c r="G103" s="37" t="s">
        <v>50</v>
      </c>
      <c r="H103" s="24"/>
      <c r="I103" s="38"/>
      <c r="J103" s="37" t="s">
        <v>124</v>
      </c>
      <c r="K103" s="37" t="s">
        <v>112</v>
      </c>
      <c r="L103" s="35" t="s">
        <v>104</v>
      </c>
      <c r="M103" s="37" t="s">
        <v>56</v>
      </c>
      <c r="N103" s="24"/>
      <c r="O103" s="43" t="s">
        <v>176</v>
      </c>
      <c r="P103" s="17">
        <f>IF([1]計算!X30=0," ",[1]計算!X30)</f>
        <v>29.942369999999993</v>
      </c>
      <c r="Q103" s="22" t="s">
        <v>32</v>
      </c>
      <c r="R103" s="9" t="s">
        <v>117</v>
      </c>
    </row>
    <row r="104" spans="1:18" ht="15.95" customHeight="1">
      <c r="A104" s="74"/>
      <c r="B104" s="61"/>
      <c r="C104" s="64"/>
      <c r="D104" s="67"/>
      <c r="E104" s="71" t="str">
        <f>IF(ISERROR(VLOOKUP(5,[1]作成!$H$1322:$K$1376,4,FALSE))," ",VLOOKUP(5,[1]作成!$H$1322:$K$1376,4,FALSE))</f>
        <v>かぼちゃのババロア</v>
      </c>
      <c r="F104" s="77"/>
      <c r="G104" s="37" t="s">
        <v>113</v>
      </c>
      <c r="H104" s="24"/>
      <c r="I104" s="38"/>
      <c r="J104" s="37" t="s">
        <v>54</v>
      </c>
      <c r="K104" s="37" t="s">
        <v>47</v>
      </c>
      <c r="L104" s="24"/>
      <c r="M104" s="37" t="s">
        <v>188</v>
      </c>
      <c r="N104" s="24"/>
      <c r="O104" s="46"/>
      <c r="P104" s="17">
        <f>IF([1]計算!Z30=0," ",[1]計算!Z30)</f>
        <v>18.572630000000004</v>
      </c>
      <c r="Q104" s="22" t="s">
        <v>120</v>
      </c>
      <c r="R104" s="9" t="s">
        <v>111</v>
      </c>
    </row>
    <row r="105" spans="1:18" ht="15.95" customHeight="1">
      <c r="A105" s="75"/>
      <c r="B105" s="62"/>
      <c r="C105" s="65"/>
      <c r="D105" s="68"/>
      <c r="E105" s="26" t="str">
        <f>IF(ISERROR(VLOOKUP(6,[1]作成!$H$1322:$K$1376,4,FALSE))," ",VLOOKUP(6,[1]作成!$H$1322:$K$1376,4,FALSE))</f>
        <v xml:space="preserve"> </v>
      </c>
      <c r="F105" s="25" t="str">
        <f>IF(ISERROR(VLOOKUP(7,[1]作成!$H$1322:$K$1376,4,FALSE))," ",VLOOKUP(7,[1]作成!$H$1322:$K$1376,4,FALSE))</f>
        <v xml:space="preserve"> </v>
      </c>
      <c r="G105" s="41" t="s">
        <v>144</v>
      </c>
      <c r="H105" s="30"/>
      <c r="I105" s="40"/>
      <c r="J105" s="40"/>
      <c r="K105" s="41" t="s">
        <v>73</v>
      </c>
      <c r="L105" s="30"/>
      <c r="M105" s="41" t="s">
        <v>189</v>
      </c>
      <c r="N105" s="30"/>
      <c r="O105" s="47"/>
      <c r="P105" s="56" t="str">
        <f>IF([1]人数!I36=0," ",[1]人数!I36)</f>
        <v xml:space="preserve"> </v>
      </c>
      <c r="Q105" s="56"/>
      <c r="R105" s="9" t="s">
        <v>10</v>
      </c>
    </row>
    <row r="106" spans="1:18" ht="15.95" hidden="1" customHeight="1">
      <c r="A106" s="57" t="str">
        <f>IF([1]人数!$F37=0," ",[1]人数!$F37)</f>
        <v xml:space="preserve"> </v>
      </c>
      <c r="B106" s="60" t="s">
        <v>30</v>
      </c>
      <c r="C106" s="63" t="str">
        <f>IF(ISERROR(VLOOKUP(1,[1]作成!$H$1377:$K$1431,4,FALSE))," ",VLOOKUP(1,[1]作成!$H$1377:$K$1431,4,FALSE))</f>
        <v xml:space="preserve"> </v>
      </c>
      <c r="D106" s="66" t="str">
        <f>IF(ISERROR(VLOOKUP(2,[1]作成!$H$1377:$K$1431,4,FALSE))," ",VLOOKUP(2,[1]作成!$H$1377:$K$1431,4,FALSE))</f>
        <v xml:space="preserve"> </v>
      </c>
      <c r="E106" s="69" t="str">
        <f>IF(ISERROR(VLOOKUP(3,[1]作成!$H$1377:$K$1431,4,FALSE))," ",VLOOKUP(3,[1]作成!$H$1377:$K$1431,4,FALSE))</f>
        <v xml:space="preserve"> </v>
      </c>
      <c r="F106" s="70"/>
      <c r="G106" s="51"/>
      <c r="H106" s="33"/>
      <c r="I106" s="33"/>
      <c r="J106" s="51"/>
      <c r="K106" s="51"/>
      <c r="L106" s="33"/>
      <c r="M106" s="51"/>
      <c r="N106" s="33"/>
      <c r="O106" s="33"/>
      <c r="P106" s="17" t="str">
        <f>IF([1]計算!U31=0," ",[1]計算!U31)</f>
        <v xml:space="preserve"> </v>
      </c>
      <c r="Q106" s="18" t="s">
        <v>31</v>
      </c>
    </row>
    <row r="107" spans="1:18" ht="15.95" hidden="1" customHeight="1">
      <c r="A107" s="58"/>
      <c r="B107" s="61"/>
      <c r="C107" s="64"/>
      <c r="D107" s="67"/>
      <c r="E107" s="71" t="str">
        <f>IF(ISERROR(VLOOKUP(4,[1]作成!$H$1377:$K$1431,4,FALSE))," ",VLOOKUP(4,[1]作成!$H$1377:$K$1431,4,FALSE))</f>
        <v xml:space="preserve"> </v>
      </c>
      <c r="F107" s="72"/>
      <c r="G107" s="38"/>
      <c r="H107" s="23"/>
      <c r="I107" s="23"/>
      <c r="J107" s="38"/>
      <c r="K107" s="38"/>
      <c r="L107" s="23"/>
      <c r="M107" s="38"/>
      <c r="N107" s="23"/>
      <c r="O107" s="23"/>
      <c r="P107" s="17" t="str">
        <f>IF([1]計算!X31=0," ",[1]計算!X31)</f>
        <v xml:space="preserve"> </v>
      </c>
      <c r="Q107" s="22" t="s">
        <v>120</v>
      </c>
    </row>
    <row r="108" spans="1:18" ht="15.95" hidden="1" customHeight="1">
      <c r="A108" s="58"/>
      <c r="B108" s="61"/>
      <c r="C108" s="64"/>
      <c r="D108" s="67"/>
      <c r="E108" s="71" t="str">
        <f>IF(ISERROR(VLOOKUP(5,[1]作成!$H$1377:$K$1431,4,FALSE))," ",VLOOKUP(5,[1]作成!$H$1377:$K$1431,4,FALSE))</f>
        <v xml:space="preserve"> </v>
      </c>
      <c r="F108" s="72"/>
      <c r="G108" s="38"/>
      <c r="H108" s="23"/>
      <c r="I108" s="23"/>
      <c r="J108" s="38"/>
      <c r="K108" s="38"/>
      <c r="L108" s="23"/>
      <c r="M108" s="38"/>
      <c r="N108" s="23"/>
      <c r="O108" s="23"/>
      <c r="P108" s="17" t="str">
        <f>IF([1]計算!Z31=0," ",[1]計算!Z31)</f>
        <v xml:space="preserve"> </v>
      </c>
      <c r="Q108" s="22" t="s">
        <v>84</v>
      </c>
    </row>
    <row r="109" spans="1:18" ht="15.95" hidden="1" customHeight="1">
      <c r="A109" s="59"/>
      <c r="B109" s="62"/>
      <c r="C109" s="65"/>
      <c r="D109" s="68"/>
      <c r="E109" s="26" t="str">
        <f>IF(ISERROR(VLOOKUP(6,[1]作成!$H$1377:$K$1431,4,FALSE))," ",VLOOKUP(6,[1]作成!$H$1377:$K$1431,4,FALSE))</f>
        <v xml:space="preserve"> </v>
      </c>
      <c r="F109" s="27" t="str">
        <f>IF(ISERROR(VLOOKUP(7,[1]作成!$H$1377:$K$1431,4,FALSE))," ",VLOOKUP(7,[1]作成!$H$1377:$K$1431,4,FALSE))</f>
        <v xml:space="preserve"> </v>
      </c>
      <c r="G109" s="40"/>
      <c r="H109" s="32"/>
      <c r="I109" s="32"/>
      <c r="J109" s="40"/>
      <c r="K109" s="40"/>
      <c r="L109" s="32"/>
      <c r="M109" s="40"/>
      <c r="N109" s="32"/>
      <c r="O109" s="32"/>
      <c r="P109" s="56" t="str">
        <f>IF([1]人数!I37=0," ",[1]人数!I37)</f>
        <v xml:space="preserve"> </v>
      </c>
      <c r="Q109" s="56"/>
    </row>
    <row r="110" spans="1:18" ht="15.95" customHeight="1">
      <c r="A110" s="9"/>
      <c r="B110" s="9"/>
      <c r="C110" s="52"/>
      <c r="D110" s="9"/>
      <c r="E110" s="9"/>
      <c r="F110" s="9"/>
      <c r="P110" s="9"/>
      <c r="Q110" s="9"/>
      <c r="R110" s="9" t="s">
        <v>79</v>
      </c>
    </row>
    <row r="111" spans="1:18" ht="15.95" customHeight="1">
      <c r="A111" s="9"/>
      <c r="B111" s="9"/>
      <c r="C111" s="52"/>
      <c r="D111" s="9"/>
      <c r="E111" s="9"/>
      <c r="F111" s="9"/>
      <c r="G111" s="53"/>
      <c r="H111" s="21"/>
      <c r="I111" s="53"/>
      <c r="J111" s="53"/>
      <c r="K111" s="53"/>
      <c r="L111" s="21"/>
      <c r="M111" s="21"/>
      <c r="N111" s="21"/>
      <c r="O111" s="53"/>
      <c r="P111" s="9"/>
      <c r="Q111" s="9"/>
      <c r="R111" s="9" t="s">
        <v>79</v>
      </c>
    </row>
    <row r="112" spans="1:18" ht="15.95" customHeight="1">
      <c r="A112" s="9"/>
      <c r="B112" s="9"/>
      <c r="C112" s="52"/>
      <c r="D112" s="9"/>
      <c r="E112" s="9"/>
      <c r="F112" s="9"/>
      <c r="G112" s="53"/>
      <c r="H112" s="21"/>
      <c r="I112" s="53"/>
      <c r="J112" s="53"/>
      <c r="K112" s="53"/>
      <c r="L112" s="21"/>
      <c r="M112" s="53"/>
      <c r="N112" s="21"/>
      <c r="O112" s="53"/>
      <c r="P112" s="9"/>
      <c r="Q112" s="9"/>
      <c r="R112" s="9" t="s">
        <v>79</v>
      </c>
    </row>
    <row r="113" spans="1:18" ht="15.95" customHeight="1">
      <c r="A113" s="9"/>
      <c r="B113" s="9"/>
      <c r="C113" s="52"/>
      <c r="D113" s="9"/>
      <c r="E113" s="9"/>
      <c r="F113" s="9"/>
      <c r="G113" s="53"/>
      <c r="H113" s="21"/>
      <c r="I113" s="53"/>
      <c r="J113" s="21"/>
      <c r="K113" s="53"/>
      <c r="L113" s="24"/>
      <c r="M113" s="53"/>
      <c r="N113" s="21"/>
      <c r="O113" s="53"/>
      <c r="P113" s="9"/>
      <c r="Q113" s="9"/>
      <c r="R113" s="9" t="s">
        <v>10</v>
      </c>
    </row>
    <row r="114" spans="1:18" ht="15.95" customHeight="1">
      <c r="A114" s="9"/>
      <c r="B114" s="9"/>
      <c r="C114" s="52"/>
      <c r="D114" s="9"/>
      <c r="E114" s="9"/>
      <c r="F114" s="9"/>
      <c r="G114" s="53"/>
      <c r="H114" s="21"/>
      <c r="I114" s="24"/>
      <c r="J114" s="21"/>
      <c r="K114" s="53"/>
      <c r="L114" s="24"/>
      <c r="M114" s="21"/>
      <c r="N114" s="24"/>
      <c r="O114" s="53"/>
      <c r="P114" s="9"/>
      <c r="Q114" s="9"/>
      <c r="R114" s="9" t="s">
        <v>10</v>
      </c>
    </row>
    <row r="115" spans="1:18" ht="15.95" customHeight="1">
      <c r="A115" s="9"/>
      <c r="B115" s="9"/>
      <c r="C115" s="52"/>
      <c r="D115" s="9"/>
      <c r="E115" s="9"/>
      <c r="F115" s="9"/>
      <c r="G115" s="54"/>
      <c r="H115" s="54"/>
      <c r="I115" s="54"/>
      <c r="J115" s="54"/>
      <c r="K115" s="54"/>
      <c r="L115" s="54"/>
      <c r="M115" s="54"/>
      <c r="N115" s="54"/>
      <c r="O115" s="54"/>
      <c r="P115" s="9"/>
      <c r="Q115" s="9"/>
      <c r="R115" s="9" t="s">
        <v>79</v>
      </c>
    </row>
    <row r="116" spans="1:18" ht="15.95" customHeight="1">
      <c r="A116" s="9"/>
      <c r="B116" s="9"/>
      <c r="C116" s="52"/>
      <c r="D116" s="9"/>
      <c r="E116" s="9"/>
      <c r="F116" s="9"/>
      <c r="P116" s="9"/>
      <c r="Q116" s="9"/>
      <c r="R116" s="9" t="s">
        <v>10</v>
      </c>
    </row>
    <row r="117" spans="1:18" ht="15.95" customHeight="1">
      <c r="A117" s="9"/>
      <c r="B117" s="9"/>
      <c r="C117" s="52"/>
      <c r="D117" s="9"/>
      <c r="E117" s="9"/>
      <c r="F117" s="9"/>
      <c r="P117" s="9"/>
      <c r="Q117" s="9"/>
      <c r="R117" s="9" t="s">
        <v>79</v>
      </c>
    </row>
    <row r="118" spans="1:18" ht="15.95" customHeight="1">
      <c r="A118" s="9"/>
      <c r="B118" s="9"/>
      <c r="C118" s="52"/>
      <c r="D118" s="9"/>
      <c r="E118" s="9"/>
      <c r="F118" s="9"/>
      <c r="P118" s="9"/>
      <c r="Q118" s="9"/>
      <c r="R118" s="9" t="s">
        <v>79</v>
      </c>
    </row>
    <row r="119" spans="1:18" ht="15.95" customHeight="1">
      <c r="A119" s="9"/>
      <c r="B119" s="9"/>
      <c r="C119" s="52"/>
      <c r="D119" s="9"/>
      <c r="E119" s="9"/>
      <c r="F119" s="9"/>
      <c r="P119" s="9"/>
      <c r="Q119" s="9"/>
      <c r="R119" s="9" t="s">
        <v>79</v>
      </c>
    </row>
    <row r="120" spans="1:18" ht="15.95" customHeight="1">
      <c r="A120" s="9"/>
      <c r="B120" s="9"/>
      <c r="C120" s="52"/>
      <c r="D120" s="9"/>
      <c r="E120" s="9"/>
      <c r="F120" s="9"/>
      <c r="P120" s="9"/>
      <c r="Q120" s="9"/>
      <c r="R120" s="9" t="s">
        <v>79</v>
      </c>
    </row>
    <row r="121" spans="1:18" ht="15.95" customHeight="1">
      <c r="A121" s="9"/>
      <c r="B121" s="9"/>
      <c r="C121" s="52"/>
      <c r="D121" s="9"/>
      <c r="E121" s="9"/>
      <c r="F121" s="9"/>
      <c r="P121" s="9"/>
      <c r="Q121" s="9"/>
      <c r="R121" s="9" t="s">
        <v>79</v>
      </c>
    </row>
    <row r="122" spans="1:18" ht="15.95" customHeight="1">
      <c r="A122" s="9"/>
      <c r="B122" s="9"/>
      <c r="C122" s="52"/>
      <c r="D122" s="9"/>
      <c r="E122" s="9"/>
      <c r="F122" s="9"/>
      <c r="P122" s="9"/>
      <c r="Q122" s="9"/>
      <c r="R122" s="9" t="s">
        <v>79</v>
      </c>
    </row>
    <row r="123" spans="1:18" ht="15.95" customHeight="1">
      <c r="A123" s="9"/>
      <c r="B123" s="9"/>
      <c r="C123" s="52"/>
      <c r="D123" s="9"/>
      <c r="E123" s="9"/>
      <c r="F123" s="9"/>
      <c r="P123" s="9"/>
      <c r="Q123" s="9"/>
      <c r="R123" s="9" t="s">
        <v>117</v>
      </c>
    </row>
    <row r="124" spans="1:18" ht="15.95" customHeight="1">
      <c r="A124" s="9"/>
      <c r="B124" s="9"/>
      <c r="C124" s="52"/>
      <c r="D124" s="9"/>
      <c r="E124" s="9"/>
      <c r="F124" s="9"/>
      <c r="P124" s="9"/>
      <c r="Q124" s="9"/>
      <c r="R124" s="9" t="s">
        <v>79</v>
      </c>
    </row>
    <row r="125" spans="1:18" ht="15.95" customHeight="1">
      <c r="A125" s="9"/>
      <c r="B125" s="9"/>
      <c r="C125" s="52"/>
      <c r="D125" s="9"/>
      <c r="E125" s="9"/>
      <c r="F125" s="9"/>
      <c r="P125" s="9"/>
      <c r="Q125" s="9"/>
      <c r="R125" s="9" t="s">
        <v>10</v>
      </c>
    </row>
    <row r="126" spans="1:18" ht="15.95" customHeight="1">
      <c r="A126" s="9"/>
      <c r="B126" s="9"/>
      <c r="C126" s="52"/>
      <c r="D126" s="9"/>
      <c r="E126" s="9"/>
      <c r="F126" s="9"/>
      <c r="P126" s="9"/>
      <c r="Q126" s="9"/>
      <c r="R126" s="9" t="s">
        <v>79</v>
      </c>
    </row>
    <row r="127" spans="1:18" ht="15.95" customHeight="1">
      <c r="A127" s="9"/>
      <c r="B127" s="9"/>
      <c r="C127" s="52"/>
      <c r="D127" s="9"/>
      <c r="E127" s="9"/>
      <c r="F127" s="9"/>
      <c r="P127" s="9"/>
      <c r="Q127" s="9"/>
      <c r="R127" s="9" t="s">
        <v>79</v>
      </c>
    </row>
    <row r="128" spans="1:18" ht="15.95" hidden="1" customHeight="1">
      <c r="A128" s="9"/>
      <c r="B128" s="9"/>
      <c r="C128" s="52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52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52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52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2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M54:N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51181102362204722" right="0" top="0.35433070866141736" bottom="0" header="0.31496062992125984" footer="0.31496062992125984"/>
  <pageSetup paperSize="9" scale="52" orientation="portrait" verticalDpi="300" r:id="rId1"/>
  <rowBreaks count="1" manualBreakCount="1">
    <brk id="11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2020-09-25T01:30:59Z</cp:lastPrinted>
  <dcterms:created xsi:type="dcterms:W3CDTF">2020-09-25T01:22:09Z</dcterms:created>
  <dcterms:modified xsi:type="dcterms:W3CDTF">2020-10-01T00:41:17Z</dcterms:modified>
</cp:coreProperties>
</file>