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gashihara\Desktop\市税概要_データ集積\03 一般会計歳入歳出予算額・決算額の推移（※議会前）\"/>
    </mc:Choice>
  </mc:AlternateContent>
  <xr:revisionPtr revIDLastSave="0" documentId="13_ncr:1_{B5089751-D6E3-4F75-9392-A4F455AB187F}" xr6:coauthVersionLast="44" xr6:coauthVersionMax="44" xr10:uidLastSave="{00000000-0000-0000-0000-000000000000}"/>
  <bookViews>
    <workbookView xWindow="-120" yWindow="-120" windowWidth="19440" windowHeight="15000" xr2:uid="{AB059997-09D9-495F-96EC-10F5617EA275}"/>
  </bookViews>
  <sheets>
    <sheet name="予算決算に見る財政状況　R2年" sheetId="1" r:id="rId1"/>
  </sheets>
  <definedNames>
    <definedName name="_xlnm.Print_Area" localSheetId="0">'予算決算に見る財政状況　R2年'!$A$1:$S$55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52" i="1" l="1"/>
  <c r="N52" i="1"/>
  <c r="O51" i="1" s="1"/>
  <c r="P51" i="1" s="1"/>
  <c r="M52" i="1"/>
  <c r="L52" i="1"/>
  <c r="K52" i="1"/>
  <c r="J52" i="1"/>
  <c r="I52" i="1"/>
  <c r="H52" i="1"/>
  <c r="G52" i="1"/>
  <c r="F52" i="1"/>
  <c r="E52" i="1"/>
  <c r="D52" i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S52" i="1" s="1"/>
  <c r="Q36" i="1"/>
  <c r="L36" i="1"/>
  <c r="H36" i="1"/>
  <c r="D36" i="1"/>
  <c r="Q30" i="1"/>
  <c r="R29" i="1" s="1"/>
  <c r="S29" i="1" s="1"/>
  <c r="M30" i="1"/>
  <c r="L30" i="1"/>
  <c r="K30" i="1"/>
  <c r="I30" i="1"/>
  <c r="H30" i="1"/>
  <c r="G30" i="1"/>
  <c r="E30" i="1"/>
  <c r="D30" i="1"/>
  <c r="Q12" i="1"/>
  <c r="R13" i="1" s="1"/>
  <c r="S13" i="1" s="1"/>
  <c r="N12" i="1"/>
  <c r="O11" i="1" s="1"/>
  <c r="P11" i="1" s="1"/>
  <c r="L12" i="1"/>
  <c r="J12" i="1"/>
  <c r="J30" i="1" s="1"/>
  <c r="H12" i="1"/>
  <c r="F12" i="1"/>
  <c r="F30" i="1" s="1"/>
  <c r="D12" i="1"/>
  <c r="R11" i="1"/>
  <c r="S11" i="1" s="1"/>
  <c r="R10" i="1"/>
  <c r="S10" i="1" s="1"/>
  <c r="R9" i="1"/>
  <c r="S9" i="1" s="1"/>
  <c r="R8" i="1"/>
  <c r="S8" i="1" s="1"/>
  <c r="R7" i="1"/>
  <c r="S7" i="1" s="1"/>
  <c r="S12" i="1" l="1"/>
  <c r="R14" i="1"/>
  <c r="S14" i="1" s="1"/>
  <c r="S30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N30" i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7" i="1"/>
  <c r="P7" i="1" s="1"/>
  <c r="O8" i="1"/>
  <c r="P8" i="1" s="1"/>
  <c r="O9" i="1"/>
  <c r="P9" i="1" s="1"/>
  <c r="O10" i="1"/>
  <c r="P10" i="1" s="1"/>
  <c r="P52" i="1" l="1"/>
  <c r="O29" i="1"/>
  <c r="P29" i="1" s="1"/>
  <c r="O28" i="1"/>
  <c r="P28" i="1" s="1"/>
  <c r="O27" i="1"/>
  <c r="P27" i="1" s="1"/>
  <c r="O25" i="1"/>
  <c r="P25" i="1" s="1"/>
  <c r="O24" i="1"/>
  <c r="P24" i="1" s="1"/>
  <c r="O22" i="1"/>
  <c r="P22" i="1" s="1"/>
  <c r="O20" i="1"/>
  <c r="P20" i="1" s="1"/>
  <c r="O18" i="1"/>
  <c r="P18" i="1" s="1"/>
  <c r="O16" i="1"/>
  <c r="P16" i="1" s="1"/>
  <c r="O14" i="1"/>
  <c r="P14" i="1" s="1"/>
  <c r="O26" i="1"/>
  <c r="P26" i="1" s="1"/>
  <c r="O23" i="1"/>
  <c r="P23" i="1" s="1"/>
  <c r="O21" i="1"/>
  <c r="P21" i="1" s="1"/>
  <c r="O19" i="1"/>
  <c r="P19" i="1" s="1"/>
  <c r="O17" i="1"/>
  <c r="P17" i="1" s="1"/>
  <c r="O15" i="1"/>
  <c r="P15" i="1" s="1"/>
  <c r="O13" i="1"/>
  <c r="P13" i="1" s="1"/>
  <c r="P12" i="1"/>
  <c r="P30" i="1" l="1"/>
</calcChain>
</file>

<file path=xl/sharedStrings.xml><?xml version="1.0" encoding="utf-8"?>
<sst xmlns="http://schemas.openxmlformats.org/spreadsheetml/2006/main" count="82" uniqueCount="54">
  <si>
    <t>財政</t>
    <rPh sb="0" eb="2">
      <t>ザイセイ</t>
    </rPh>
    <phoneticPr fontId="2"/>
  </si>
  <si>
    <t>（１）一般会計歳入歳出予算額・決算額の推移</t>
    <rPh sb="13" eb="14">
      <t>ガク</t>
    </rPh>
    <rPh sb="17" eb="18">
      <t>ガク</t>
    </rPh>
    <rPh sb="19" eb="21">
      <t>スイイ</t>
    </rPh>
    <phoneticPr fontId="2"/>
  </si>
  <si>
    <t>（単位：千円、％）</t>
    <phoneticPr fontId="2"/>
  </si>
  <si>
    <t>歳入</t>
    <phoneticPr fontId="2"/>
  </si>
  <si>
    <t>平成29年度</t>
    <phoneticPr fontId="2"/>
  </si>
  <si>
    <t>平成30年度</t>
    <phoneticPr fontId="2"/>
  </si>
  <si>
    <t>令和元年度</t>
    <rPh sb="0" eb="2">
      <t>レイワ</t>
    </rPh>
    <rPh sb="2" eb="3">
      <t>モト</t>
    </rPh>
    <phoneticPr fontId="2"/>
  </si>
  <si>
    <t>令和２年度</t>
    <rPh sb="0" eb="2">
      <t>レイワ</t>
    </rPh>
    <phoneticPr fontId="2"/>
  </si>
  <si>
    <t>当初予算額</t>
  </si>
  <si>
    <t>構成比</t>
  </si>
  <si>
    <t>決算額</t>
    <phoneticPr fontId="2"/>
  </si>
  <si>
    <t>決算見込額</t>
    <rPh sb="2" eb="4">
      <t>ミコミ</t>
    </rPh>
    <phoneticPr fontId="2"/>
  </si>
  <si>
    <t>構成比（調整前）</t>
    <rPh sb="0" eb="3">
      <t>コウセイヒ</t>
    </rPh>
    <rPh sb="4" eb="6">
      <t>チョウセイ</t>
    </rPh>
    <rPh sb="6" eb="7">
      <t>マエ</t>
    </rPh>
    <phoneticPr fontId="2"/>
  </si>
  <si>
    <t>市税</t>
    <rPh sb="0" eb="1">
      <t>シ</t>
    </rPh>
    <rPh sb="1" eb="2">
      <t>ゼイ</t>
    </rPh>
    <phoneticPr fontId="2"/>
  </si>
  <si>
    <t>市民税</t>
    <rPh sb="0" eb="1">
      <t>シ</t>
    </rPh>
    <phoneticPr fontId="2"/>
  </si>
  <si>
    <t>固定資産税</t>
    <phoneticPr fontId="2"/>
  </si>
  <si>
    <t>軽自動車税</t>
    <phoneticPr fontId="2"/>
  </si>
  <si>
    <t>市たばこ税</t>
    <rPh sb="0" eb="1">
      <t>シ</t>
    </rPh>
    <phoneticPr fontId="2"/>
  </si>
  <si>
    <t>都市計画税</t>
    <phoneticPr fontId="2"/>
  </si>
  <si>
    <t>計</t>
  </si>
  <si>
    <t>地方譲与税</t>
    <phoneticPr fontId="2"/>
  </si>
  <si>
    <t>利子割等交付金</t>
    <rPh sb="3" eb="4">
      <t>トウ</t>
    </rPh>
    <phoneticPr fontId="2"/>
  </si>
  <si>
    <t>地方消費税交付金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</si>
  <si>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</si>
  <si>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地方交付税</t>
    <phoneticPr fontId="2"/>
  </si>
  <si>
    <t>交通安全対策特別交付金</t>
  </si>
  <si>
    <t>分担金及び負担金</t>
  </si>
  <si>
    <t>使用料及び手数料</t>
  </si>
  <si>
    <t>国庫支出金</t>
    <phoneticPr fontId="2"/>
  </si>
  <si>
    <t>県支出金</t>
    <phoneticPr fontId="2"/>
  </si>
  <si>
    <t>財産収入</t>
    <phoneticPr fontId="2"/>
  </si>
  <si>
    <t>寄附金</t>
    <rPh sb="1" eb="2">
      <t>フ</t>
    </rPh>
    <phoneticPr fontId="2"/>
  </si>
  <si>
    <t>繰入金</t>
    <phoneticPr fontId="2"/>
  </si>
  <si>
    <t>繰越金</t>
    <phoneticPr fontId="2"/>
  </si>
  <si>
    <t>諸収入</t>
    <phoneticPr fontId="2"/>
  </si>
  <si>
    <t>市債</t>
    <rPh sb="0" eb="1">
      <t>シ</t>
    </rPh>
    <phoneticPr fontId="2"/>
  </si>
  <si>
    <t>合計</t>
    <phoneticPr fontId="2"/>
  </si>
  <si>
    <t>注）環境性能割交付金は令和元年10月に創設。令和元年９月までは自動車取得税交付金。</t>
    <rPh sb="0" eb="1">
      <t>チュウ</t>
    </rPh>
    <rPh sb="19" eb="21">
      <t>ソウセツ</t>
    </rPh>
    <phoneticPr fontId="2"/>
  </si>
  <si>
    <t>歳出</t>
    <phoneticPr fontId="2"/>
  </si>
  <si>
    <t>決算額</t>
    <rPh sb="2" eb="3">
      <t>ガク</t>
    </rPh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</si>
  <si>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</si>
  <si>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</si>
  <si>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</si>
  <si>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</si>
  <si>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</si>
  <si>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農林水産業費</t>
    <rPh sb="4" eb="5">
      <t>ギョウ</t>
    </rPh>
    <phoneticPr fontId="2"/>
  </si>
  <si>
    <t>商工費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</si>
  <si>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</si>
  <si>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</si>
  <si>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</si>
  <si>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</si>
  <si>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</si>
  <si>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</si>
  <si>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予備費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</si>
</sst>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#,##0.0_);[Red]\(#,##0.0\)"/>
    <numFmt numFmtId="178" formatCode="#,##0.000"/>
    <numFmt numFmtId="179" formatCode="#,##0.0_ "/>
    <numFmt numFmtId="180" formatCode="&quot;(&quot;#,##0.0&quot;)&quot;"/>
    <numFmt numFmtId="181" formatCode="#,##0.000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3" fontId="5" fillId="0" borderId="17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9" fontId="5" fillId="0" borderId="18" xfId="0" applyNumberFormat="1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3" fontId="5" fillId="0" borderId="21" xfId="0" applyNumberFormat="1" applyFont="1" applyBorder="1" applyAlignment="1">
      <alignment horizontal="right" vertical="center"/>
    </xf>
    <xf numFmtId="180" fontId="5" fillId="0" borderId="20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3" fontId="5" fillId="0" borderId="23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8" fontId="5" fillId="0" borderId="25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81" fontId="5" fillId="0" borderId="25" xfId="0" applyNumberFormat="1" applyFont="1" applyBorder="1" applyAlignment="1">
      <alignment horizontal="right" vertical="center"/>
    </xf>
    <xf numFmtId="0" fontId="0" fillId="0" borderId="2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7" fontId="5" fillId="0" borderId="29" xfId="0" applyNumberFormat="1" applyFont="1" applyBorder="1" applyAlignment="1">
      <alignment vertical="center"/>
    </xf>
    <xf numFmtId="178" fontId="5" fillId="0" borderId="30" xfId="0" applyNumberFormat="1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3" fontId="5" fillId="0" borderId="31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82" fontId="5" fillId="0" borderId="24" xfId="0" applyNumberFormat="1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176" fontId="5" fillId="0" borderId="28" xfId="0" applyNumberFormat="1" applyFont="1" applyBorder="1" applyAlignment="1">
      <alignment vertical="center"/>
    </xf>
    <xf numFmtId="178" fontId="5" fillId="0" borderId="1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E108-5639-4306-970C-2BB2D5EDBD6F}">
  <dimension ref="B1:U52"/>
  <sheetViews>
    <sheetView tabSelected="1" view="pageBreakPreview" zoomScale="60" zoomScaleNormal="100" workbookViewId="0">
      <selection activeCell="H43" sqref="H43"/>
    </sheetView>
  </sheetViews>
  <sheetFormatPr defaultRowHeight="13.5" x14ac:dyDescent="0.15"/>
  <cols>
    <col min="1" max="1" width="3" style="2" customWidth="1"/>
    <col min="2" max="2" width="4.75" style="2" customWidth="1"/>
    <col min="3" max="3" width="13.5" style="2" customWidth="1"/>
    <col min="4" max="4" width="10.125" style="2" customWidth="1"/>
    <col min="5" max="5" width="6.375" style="2" customWidth="1"/>
    <col min="6" max="6" width="10.125" style="2" customWidth="1"/>
    <col min="7" max="7" width="6.375" style="2" customWidth="1"/>
    <col min="8" max="8" width="10.125" style="2" customWidth="1"/>
    <col min="9" max="9" width="6.375" style="2" customWidth="1"/>
    <col min="10" max="10" width="10.125" style="2" customWidth="1"/>
    <col min="11" max="11" width="6.375" style="2" customWidth="1"/>
    <col min="12" max="12" width="10.125" style="2" customWidth="1"/>
    <col min="13" max="13" width="6.375" style="2" customWidth="1"/>
    <col min="14" max="14" width="10.125" style="2" customWidth="1"/>
    <col min="15" max="15" width="10.875" style="2" hidden="1" customWidth="1"/>
    <col min="16" max="16" width="6.375" style="2" customWidth="1"/>
    <col min="17" max="17" width="10.125" style="2" customWidth="1"/>
    <col min="18" max="18" width="9" style="2" hidden="1" customWidth="1"/>
    <col min="19" max="19" width="6.375" style="2" customWidth="1"/>
    <col min="20" max="16384" width="9" style="2"/>
  </cols>
  <sheetData>
    <row r="1" spans="2:21" ht="32.25" customHeight="1" x14ac:dyDescent="0.15">
      <c r="B1" s="1" t="s">
        <v>0</v>
      </c>
    </row>
    <row r="2" spans="2:21" ht="11.25" customHeight="1" x14ac:dyDescent="0.15"/>
    <row r="3" spans="2:21" ht="18.75" customHeight="1" x14ac:dyDescent="0.15">
      <c r="B3" s="3" t="s">
        <v>1</v>
      </c>
      <c r="C3" s="3"/>
    </row>
    <row r="4" spans="2:21" ht="18" customHeight="1" thickBot="1" x14ac:dyDescent="0.2">
      <c r="D4" s="4"/>
      <c r="E4" s="4"/>
      <c r="F4" s="5"/>
      <c r="S4" s="5" t="s">
        <v>2</v>
      </c>
      <c r="T4" s="6"/>
      <c r="U4" s="6"/>
    </row>
    <row r="5" spans="2:21" ht="15" customHeight="1" x14ac:dyDescent="0.15">
      <c r="B5" s="7" t="s">
        <v>3</v>
      </c>
      <c r="C5" s="8"/>
      <c r="D5" s="9" t="s">
        <v>4</v>
      </c>
      <c r="E5" s="10"/>
      <c r="F5" s="10"/>
      <c r="G5" s="11"/>
      <c r="H5" s="9" t="s">
        <v>5</v>
      </c>
      <c r="I5" s="10"/>
      <c r="J5" s="10"/>
      <c r="K5" s="11"/>
      <c r="L5" s="9" t="s">
        <v>6</v>
      </c>
      <c r="M5" s="10"/>
      <c r="N5" s="10"/>
      <c r="O5" s="10"/>
      <c r="P5" s="11"/>
      <c r="Q5" s="9" t="s">
        <v>7</v>
      </c>
      <c r="R5" s="10"/>
      <c r="S5" s="11"/>
    </row>
    <row r="6" spans="2:21" ht="15" customHeight="1" thickBot="1" x14ac:dyDescent="0.2">
      <c r="B6" s="12"/>
      <c r="C6" s="13"/>
      <c r="D6" s="14" t="s">
        <v>8</v>
      </c>
      <c r="E6" s="15" t="s">
        <v>9</v>
      </c>
      <c r="F6" s="14" t="s">
        <v>10</v>
      </c>
      <c r="G6" s="15" t="s">
        <v>9</v>
      </c>
      <c r="H6" s="14" t="s">
        <v>8</v>
      </c>
      <c r="I6" s="15" t="s">
        <v>9</v>
      </c>
      <c r="J6" s="14" t="s">
        <v>10</v>
      </c>
      <c r="K6" s="15" t="s">
        <v>9</v>
      </c>
      <c r="L6" s="14" t="s">
        <v>8</v>
      </c>
      <c r="M6" s="15" t="s">
        <v>9</v>
      </c>
      <c r="N6" s="16" t="s">
        <v>11</v>
      </c>
      <c r="O6" s="17" t="s">
        <v>12</v>
      </c>
      <c r="P6" s="15" t="s">
        <v>9</v>
      </c>
      <c r="Q6" s="16" t="s">
        <v>8</v>
      </c>
      <c r="R6" s="18" t="s">
        <v>12</v>
      </c>
      <c r="S6" s="15" t="s">
        <v>9</v>
      </c>
    </row>
    <row r="7" spans="2:21" ht="15" customHeight="1" x14ac:dyDescent="0.15">
      <c r="B7" s="19" t="s">
        <v>13</v>
      </c>
      <c r="C7" s="20" t="s">
        <v>14</v>
      </c>
      <c r="D7" s="21">
        <v>3279500</v>
      </c>
      <c r="E7" s="22">
        <v>43.8</v>
      </c>
      <c r="F7" s="21">
        <v>3468118</v>
      </c>
      <c r="G7" s="23">
        <v>44.5</v>
      </c>
      <c r="H7" s="21">
        <v>3341500</v>
      </c>
      <c r="I7" s="22">
        <v>43.9</v>
      </c>
      <c r="J7" s="21">
        <v>3622316</v>
      </c>
      <c r="K7" s="23">
        <v>45.5</v>
      </c>
      <c r="L7" s="21">
        <v>3481500</v>
      </c>
      <c r="M7" s="22">
        <v>45</v>
      </c>
      <c r="N7" s="21">
        <v>3696553</v>
      </c>
      <c r="O7" s="24">
        <f>N7/$N$12*100</f>
        <v>45.310500878249918</v>
      </c>
      <c r="P7" s="23">
        <f>ROUND(O7,1)</f>
        <v>45.3</v>
      </c>
      <c r="Q7" s="21">
        <v>3454500</v>
      </c>
      <c r="R7" s="24">
        <f>Q7/$Q12*100</f>
        <v>44.140607480558394</v>
      </c>
      <c r="S7" s="25">
        <f>ROUND(R7,1)</f>
        <v>44.1</v>
      </c>
    </row>
    <row r="8" spans="2:21" ht="15" customHeight="1" x14ac:dyDescent="0.15">
      <c r="B8" s="26"/>
      <c r="C8" s="27" t="s">
        <v>15</v>
      </c>
      <c r="D8" s="28">
        <v>3241731</v>
      </c>
      <c r="E8" s="29">
        <v>43.3</v>
      </c>
      <c r="F8" s="28">
        <v>3373354</v>
      </c>
      <c r="G8" s="30">
        <v>43.300000000000004</v>
      </c>
      <c r="H8" s="28">
        <v>3321731</v>
      </c>
      <c r="I8" s="29">
        <v>43.6</v>
      </c>
      <c r="J8" s="28">
        <v>3390646</v>
      </c>
      <c r="K8" s="30">
        <v>42.6</v>
      </c>
      <c r="L8" s="28">
        <v>3345928</v>
      </c>
      <c r="M8" s="29">
        <v>43.3</v>
      </c>
      <c r="N8" s="28">
        <v>3498973</v>
      </c>
      <c r="O8" s="31">
        <f>N8/$N$12*100</f>
        <v>42.888663895654346</v>
      </c>
      <c r="P8" s="30">
        <f>ROUND(O8,1)</f>
        <v>42.9</v>
      </c>
      <c r="Q8" s="28">
        <v>3438927</v>
      </c>
      <c r="R8" s="31">
        <f>Q8/$Q$12*100</f>
        <v>43.941620165376818</v>
      </c>
      <c r="S8" s="32">
        <f>ROUND(R8,1)</f>
        <v>43.9</v>
      </c>
    </row>
    <row r="9" spans="2:21" ht="15" customHeight="1" x14ac:dyDescent="0.15">
      <c r="B9" s="26"/>
      <c r="C9" s="27" t="s">
        <v>16</v>
      </c>
      <c r="D9" s="28">
        <v>113000</v>
      </c>
      <c r="E9" s="29">
        <v>1.5</v>
      </c>
      <c r="F9" s="28">
        <v>119503</v>
      </c>
      <c r="G9" s="30">
        <v>1.5</v>
      </c>
      <c r="H9" s="28">
        <v>118700</v>
      </c>
      <c r="I9" s="29">
        <v>1.6</v>
      </c>
      <c r="J9" s="28">
        <v>124778</v>
      </c>
      <c r="K9" s="30">
        <v>1.6</v>
      </c>
      <c r="L9" s="28">
        <v>123000</v>
      </c>
      <c r="M9" s="29">
        <v>1.6</v>
      </c>
      <c r="N9" s="28">
        <v>132635</v>
      </c>
      <c r="O9" s="31">
        <f>N9/$N$12*100</f>
        <v>1.6257736015111046</v>
      </c>
      <c r="P9" s="30">
        <f>ROUND(O9,1)</f>
        <v>1.6</v>
      </c>
      <c r="Q9" s="28">
        <v>136700</v>
      </c>
      <c r="R9" s="31">
        <f>Q9/$Q$12*100</f>
        <v>1.7467132848725813</v>
      </c>
      <c r="S9" s="32">
        <f>ROUND(R9,1)+0.1</f>
        <v>1.8</v>
      </c>
    </row>
    <row r="10" spans="2:21" ht="15" customHeight="1" x14ac:dyDescent="0.15">
      <c r="B10" s="26"/>
      <c r="C10" s="27" t="s">
        <v>17</v>
      </c>
      <c r="D10" s="28">
        <v>510000</v>
      </c>
      <c r="E10" s="29">
        <v>6.8</v>
      </c>
      <c r="F10" s="28">
        <v>480389</v>
      </c>
      <c r="G10" s="30">
        <v>6.1999999999999993</v>
      </c>
      <c r="H10" s="28">
        <v>480000</v>
      </c>
      <c r="I10" s="29">
        <v>6.3</v>
      </c>
      <c r="J10" s="28">
        <v>461920</v>
      </c>
      <c r="K10" s="30">
        <v>5.8</v>
      </c>
      <c r="L10" s="28">
        <v>428000</v>
      </c>
      <c r="M10" s="29">
        <v>5.5</v>
      </c>
      <c r="N10" s="28">
        <v>460007</v>
      </c>
      <c r="O10" s="31">
        <f>N10/$N$12*100</f>
        <v>5.6385361112098522</v>
      </c>
      <c r="P10" s="33">
        <f>ROUND(O10,1)+0.1</f>
        <v>5.6999999999999993</v>
      </c>
      <c r="Q10" s="28">
        <v>427000</v>
      </c>
      <c r="R10" s="31">
        <f>Q10/$Q$12*100</f>
        <v>5.4560831941521011</v>
      </c>
      <c r="S10" s="32">
        <f>ROUND(R10,1)</f>
        <v>5.5</v>
      </c>
    </row>
    <row r="11" spans="2:21" ht="15" customHeight="1" x14ac:dyDescent="0.15">
      <c r="B11" s="26"/>
      <c r="C11" s="27" t="s">
        <v>18</v>
      </c>
      <c r="D11" s="28">
        <v>344000</v>
      </c>
      <c r="E11" s="29">
        <v>4.5999999999999996</v>
      </c>
      <c r="F11" s="28">
        <v>355190</v>
      </c>
      <c r="G11" s="30">
        <v>4.5</v>
      </c>
      <c r="H11" s="28">
        <v>353500</v>
      </c>
      <c r="I11" s="29">
        <v>4.5999999999999996</v>
      </c>
      <c r="J11" s="28">
        <v>361513</v>
      </c>
      <c r="K11" s="30">
        <v>4.5</v>
      </c>
      <c r="L11" s="28">
        <v>354000</v>
      </c>
      <c r="M11" s="29">
        <v>4.5999999999999996</v>
      </c>
      <c r="N11" s="28">
        <v>370102</v>
      </c>
      <c r="O11" s="31">
        <f>N11/$N$12*100</f>
        <v>4.5365255133747722</v>
      </c>
      <c r="P11" s="30">
        <f>ROUND(O11,1)</f>
        <v>4.5</v>
      </c>
      <c r="Q11" s="28">
        <v>369000</v>
      </c>
      <c r="R11" s="31">
        <f>Q11/$Q$12*100</f>
        <v>4.7149758750401061</v>
      </c>
      <c r="S11" s="32">
        <f>ROUND(R11,1)</f>
        <v>4.7</v>
      </c>
    </row>
    <row r="12" spans="2:21" ht="15" customHeight="1" x14ac:dyDescent="0.15">
      <c r="B12" s="26"/>
      <c r="C12" s="34" t="s">
        <v>19</v>
      </c>
      <c r="D12" s="35">
        <f>SUM(D7:D11)</f>
        <v>7488231</v>
      </c>
      <c r="E12" s="36">
        <v>99.999999999999986</v>
      </c>
      <c r="F12" s="35">
        <f>SUM(F7:F11)</f>
        <v>7796554</v>
      </c>
      <c r="G12" s="36">
        <v>100.00000000000001</v>
      </c>
      <c r="H12" s="35">
        <f>SUM(H7:H11)</f>
        <v>7615431</v>
      </c>
      <c r="I12" s="36">
        <v>100</v>
      </c>
      <c r="J12" s="35">
        <f>SUM(J7:J11)</f>
        <v>7961173</v>
      </c>
      <c r="K12" s="36">
        <v>100.00000000000001</v>
      </c>
      <c r="L12" s="35">
        <f>SUM(L7:L11)</f>
        <v>7732428</v>
      </c>
      <c r="M12" s="36">
        <v>99.999999999999986</v>
      </c>
      <c r="N12" s="35">
        <f>SUM(N7:N11)</f>
        <v>8158270</v>
      </c>
      <c r="O12" s="37"/>
      <c r="P12" s="36">
        <f>SUM(P7:P11)</f>
        <v>99.999999999999986</v>
      </c>
      <c r="Q12" s="35">
        <f>SUM(Q7:Q11)</f>
        <v>7826127</v>
      </c>
      <c r="R12" s="37"/>
      <c r="S12" s="36">
        <f>SUM(S7:S11)</f>
        <v>100</v>
      </c>
    </row>
    <row r="13" spans="2:21" ht="15" customHeight="1" x14ac:dyDescent="0.15">
      <c r="B13" s="38"/>
      <c r="C13" s="39"/>
      <c r="D13" s="40"/>
      <c r="E13" s="41">
        <v>35.799999999999997</v>
      </c>
      <c r="F13" s="40"/>
      <c r="G13" s="42">
        <v>35.700000000000003</v>
      </c>
      <c r="H13" s="40"/>
      <c r="I13" s="41">
        <v>37.299999999999997</v>
      </c>
      <c r="J13" s="40"/>
      <c r="K13" s="42">
        <v>40.1</v>
      </c>
      <c r="L13" s="40"/>
      <c r="M13" s="41">
        <v>42.9</v>
      </c>
      <c r="N13" s="40"/>
      <c r="O13" s="43">
        <f>N12/N$30*100</f>
        <v>45.292923034558726</v>
      </c>
      <c r="P13" s="42">
        <f>ROUND(O13,1)</f>
        <v>45.3</v>
      </c>
      <c r="Q13" s="40"/>
      <c r="R13" s="43">
        <f>Q12/Q$30*100</f>
        <v>42.625964052287578</v>
      </c>
      <c r="S13" s="44">
        <f>ROUND(R13,1)+0.1</f>
        <v>42.7</v>
      </c>
    </row>
    <row r="14" spans="2:21" ht="15" customHeight="1" x14ac:dyDescent="0.15">
      <c r="B14" s="45" t="s">
        <v>20</v>
      </c>
      <c r="C14" s="46"/>
      <c r="D14" s="28">
        <v>118000</v>
      </c>
      <c r="E14" s="29">
        <v>0.6</v>
      </c>
      <c r="F14" s="28">
        <v>138745</v>
      </c>
      <c r="G14" s="30">
        <v>0.6</v>
      </c>
      <c r="H14" s="28">
        <v>128000</v>
      </c>
      <c r="I14" s="29">
        <v>0.6</v>
      </c>
      <c r="J14" s="28">
        <v>140070</v>
      </c>
      <c r="K14" s="30">
        <v>0.7</v>
      </c>
      <c r="L14" s="28">
        <v>130800</v>
      </c>
      <c r="M14" s="29">
        <v>0.7</v>
      </c>
      <c r="N14" s="28">
        <v>141447</v>
      </c>
      <c r="O14" s="43">
        <f>N14/N$30*100</f>
        <v>0.78528267444804201</v>
      </c>
      <c r="P14" s="42">
        <f t="shared" ref="P14:P28" si="0">ROUND(O14,1)</f>
        <v>0.8</v>
      </c>
      <c r="Q14" s="28">
        <v>138800</v>
      </c>
      <c r="R14" s="31">
        <f>Q14/Q$30*100</f>
        <v>0.75599128540305016</v>
      </c>
      <c r="S14" s="32">
        <f>ROUND(R14,1)</f>
        <v>0.8</v>
      </c>
    </row>
    <row r="15" spans="2:21" ht="15" customHeight="1" x14ac:dyDescent="0.15">
      <c r="B15" s="47" t="s">
        <v>21</v>
      </c>
      <c r="C15" s="48"/>
      <c r="D15" s="28">
        <v>56000</v>
      </c>
      <c r="E15" s="29">
        <v>0.3</v>
      </c>
      <c r="F15" s="28">
        <v>91621</v>
      </c>
      <c r="G15" s="30">
        <v>0.4</v>
      </c>
      <c r="H15" s="28">
        <v>55000</v>
      </c>
      <c r="I15" s="29">
        <v>0.3</v>
      </c>
      <c r="J15" s="28">
        <v>66056</v>
      </c>
      <c r="K15" s="30">
        <v>0.3</v>
      </c>
      <c r="L15" s="28">
        <v>55000</v>
      </c>
      <c r="M15" s="29">
        <v>0.3</v>
      </c>
      <c r="N15" s="28">
        <v>56300</v>
      </c>
      <c r="O15" s="49">
        <f>N15/N$30*100</f>
        <v>0.31256523341905279</v>
      </c>
      <c r="P15" s="42">
        <f t="shared" si="0"/>
        <v>0.3</v>
      </c>
      <c r="Q15" s="28">
        <v>75000</v>
      </c>
      <c r="R15" s="31">
        <f t="shared" ref="R15:R27" si="1">Q15/Q$30*100</f>
        <v>0.40849673202614384</v>
      </c>
      <c r="S15" s="32">
        <f t="shared" ref="S15:S28" si="2">ROUND(R15,1)</f>
        <v>0.4</v>
      </c>
    </row>
    <row r="16" spans="2:21" ht="15" customHeight="1" x14ac:dyDescent="0.15">
      <c r="B16" s="45" t="s">
        <v>22</v>
      </c>
      <c r="C16" s="46"/>
      <c r="D16" s="28">
        <v>1000000</v>
      </c>
      <c r="E16" s="29">
        <v>4.8</v>
      </c>
      <c r="F16" s="28">
        <v>1013091</v>
      </c>
      <c r="G16" s="30">
        <v>4.5999999999999996</v>
      </c>
      <c r="H16" s="28">
        <v>1020000</v>
      </c>
      <c r="I16" s="29">
        <v>5</v>
      </c>
      <c r="J16" s="28">
        <v>1046226</v>
      </c>
      <c r="K16" s="30">
        <v>5.3</v>
      </c>
      <c r="L16" s="28">
        <v>1020000</v>
      </c>
      <c r="M16" s="29">
        <v>5.7</v>
      </c>
      <c r="N16" s="28">
        <v>1001101</v>
      </c>
      <c r="O16" s="43">
        <f t="shared" ref="O16:O28" si="3">N16/N$30*100</f>
        <v>5.5578928550807669</v>
      </c>
      <c r="P16" s="42">
        <f t="shared" si="0"/>
        <v>5.6</v>
      </c>
      <c r="Q16" s="28">
        <v>1270000</v>
      </c>
      <c r="R16" s="31">
        <f t="shared" si="1"/>
        <v>6.9172113289760349</v>
      </c>
      <c r="S16" s="32">
        <f t="shared" si="2"/>
        <v>6.9</v>
      </c>
    </row>
    <row r="17" spans="2:19" ht="15" customHeight="1" x14ac:dyDescent="0.15">
      <c r="B17" s="50" t="s">
        <v>23</v>
      </c>
      <c r="C17" s="51"/>
      <c r="D17" s="28">
        <v>24000</v>
      </c>
      <c r="E17" s="29">
        <v>0.1</v>
      </c>
      <c r="F17" s="28">
        <v>46400</v>
      </c>
      <c r="G17" s="30">
        <v>0.2</v>
      </c>
      <c r="H17" s="28">
        <v>32000</v>
      </c>
      <c r="I17" s="29">
        <v>0.2</v>
      </c>
      <c r="J17" s="28">
        <v>51020</v>
      </c>
      <c r="K17" s="30">
        <v>0.3</v>
      </c>
      <c r="L17" s="28">
        <v>27000</v>
      </c>
      <c r="M17" s="29">
        <v>0.1</v>
      </c>
      <c r="N17" s="28">
        <v>34475</v>
      </c>
      <c r="O17" s="43">
        <f t="shared" si="3"/>
        <v>0.19139762739115179</v>
      </c>
      <c r="P17" s="42">
        <f t="shared" si="0"/>
        <v>0.2</v>
      </c>
      <c r="Q17" s="28">
        <v>22000</v>
      </c>
      <c r="R17" s="31">
        <f t="shared" si="1"/>
        <v>0.11982570806100218</v>
      </c>
      <c r="S17" s="32">
        <f t="shared" si="2"/>
        <v>0.1</v>
      </c>
    </row>
    <row r="18" spans="2:19" ht="15" customHeight="1" x14ac:dyDescent="0.15">
      <c r="B18" s="45" t="s">
        <v>24</v>
      </c>
      <c r="C18" s="46"/>
      <c r="D18" s="28">
        <v>1435000</v>
      </c>
      <c r="E18" s="29">
        <v>6.8</v>
      </c>
      <c r="F18" s="28">
        <v>1653194</v>
      </c>
      <c r="G18" s="30">
        <v>7.6</v>
      </c>
      <c r="H18" s="28">
        <v>1450000</v>
      </c>
      <c r="I18" s="29">
        <v>7.1</v>
      </c>
      <c r="J18" s="28">
        <v>1493400</v>
      </c>
      <c r="K18" s="30">
        <v>7.5</v>
      </c>
      <c r="L18" s="28">
        <v>1540000</v>
      </c>
      <c r="M18" s="29">
        <v>8.5</v>
      </c>
      <c r="N18" s="28">
        <v>1631822</v>
      </c>
      <c r="O18" s="43">
        <f t="shared" si="3"/>
        <v>9.0595173060096919</v>
      </c>
      <c r="P18" s="42">
        <f t="shared" si="0"/>
        <v>9.1</v>
      </c>
      <c r="Q18" s="28">
        <v>1450000</v>
      </c>
      <c r="R18" s="31">
        <f t="shared" si="1"/>
        <v>7.8976034858387809</v>
      </c>
      <c r="S18" s="32">
        <f t="shared" si="2"/>
        <v>7.9</v>
      </c>
    </row>
    <row r="19" spans="2:19" ht="15" customHeight="1" x14ac:dyDescent="0.15">
      <c r="B19" s="50" t="s">
        <v>25</v>
      </c>
      <c r="C19" s="51"/>
      <c r="D19" s="28">
        <v>9000</v>
      </c>
      <c r="E19" s="29">
        <v>0</v>
      </c>
      <c r="F19" s="28">
        <v>9688</v>
      </c>
      <c r="G19" s="30">
        <v>0.1</v>
      </c>
      <c r="H19" s="28">
        <v>9000</v>
      </c>
      <c r="I19" s="29">
        <v>0</v>
      </c>
      <c r="J19" s="28">
        <v>8354</v>
      </c>
      <c r="K19" s="30">
        <v>0</v>
      </c>
      <c r="L19" s="28">
        <v>9000</v>
      </c>
      <c r="M19" s="29">
        <v>0</v>
      </c>
      <c r="N19" s="28">
        <v>7725</v>
      </c>
      <c r="O19" s="43">
        <f t="shared" si="3"/>
        <v>4.2887503164514798E-2</v>
      </c>
      <c r="P19" s="42">
        <f t="shared" si="0"/>
        <v>0</v>
      </c>
      <c r="Q19" s="28">
        <v>8000</v>
      </c>
      <c r="R19" s="31">
        <f t="shared" si="1"/>
        <v>4.3572984749455333E-2</v>
      </c>
      <c r="S19" s="32">
        <f>ROUND(R19,1)</f>
        <v>0</v>
      </c>
    </row>
    <row r="20" spans="2:19" ht="15" customHeight="1" x14ac:dyDescent="0.15">
      <c r="B20" s="45" t="s">
        <v>26</v>
      </c>
      <c r="C20" s="46"/>
      <c r="D20" s="28">
        <v>567664</v>
      </c>
      <c r="E20" s="29">
        <v>2.7</v>
      </c>
      <c r="F20" s="28">
        <v>557468</v>
      </c>
      <c r="G20" s="30">
        <v>2.6</v>
      </c>
      <c r="H20" s="28">
        <v>294883</v>
      </c>
      <c r="I20" s="29">
        <v>1.4</v>
      </c>
      <c r="J20" s="28">
        <v>284803</v>
      </c>
      <c r="K20" s="30">
        <v>1.4</v>
      </c>
      <c r="L20" s="28">
        <v>179840</v>
      </c>
      <c r="M20" s="29">
        <v>1</v>
      </c>
      <c r="N20" s="28">
        <v>139432</v>
      </c>
      <c r="O20" s="43">
        <f t="shared" si="3"/>
        <v>0.7740958370530262</v>
      </c>
      <c r="P20" s="42">
        <f t="shared" si="0"/>
        <v>0.8</v>
      </c>
      <c r="Q20" s="28">
        <v>106611</v>
      </c>
      <c r="R20" s="31">
        <f t="shared" si="1"/>
        <v>0.58066993464052286</v>
      </c>
      <c r="S20" s="32">
        <f t="shared" si="2"/>
        <v>0.6</v>
      </c>
    </row>
    <row r="21" spans="2:19" ht="15" customHeight="1" x14ac:dyDescent="0.15">
      <c r="B21" s="45" t="s">
        <v>27</v>
      </c>
      <c r="C21" s="46"/>
      <c r="D21" s="28">
        <v>79998</v>
      </c>
      <c r="E21" s="29">
        <v>0.4</v>
      </c>
      <c r="F21" s="28">
        <v>86843</v>
      </c>
      <c r="G21" s="30">
        <v>0.4</v>
      </c>
      <c r="H21" s="28">
        <v>83526</v>
      </c>
      <c r="I21" s="29">
        <v>0.4</v>
      </c>
      <c r="J21" s="28">
        <v>90948</v>
      </c>
      <c r="K21" s="30">
        <v>0.5</v>
      </c>
      <c r="L21" s="28">
        <v>86385</v>
      </c>
      <c r="M21" s="29">
        <v>0.5</v>
      </c>
      <c r="N21" s="28">
        <v>89956</v>
      </c>
      <c r="O21" s="43">
        <f t="shared" si="3"/>
        <v>0.49941595270771427</v>
      </c>
      <c r="P21" s="42">
        <f t="shared" si="0"/>
        <v>0.5</v>
      </c>
      <c r="Q21" s="28">
        <v>93646</v>
      </c>
      <c r="R21" s="31">
        <f t="shared" si="1"/>
        <v>0.51005446623093686</v>
      </c>
      <c r="S21" s="32">
        <f t="shared" si="2"/>
        <v>0.5</v>
      </c>
    </row>
    <row r="22" spans="2:19" ht="15" customHeight="1" x14ac:dyDescent="0.15">
      <c r="B22" s="45" t="s">
        <v>28</v>
      </c>
      <c r="C22" s="46"/>
      <c r="D22" s="28">
        <v>4146132</v>
      </c>
      <c r="E22" s="29">
        <v>19.8</v>
      </c>
      <c r="F22" s="28">
        <v>4637046</v>
      </c>
      <c r="G22" s="30">
        <v>21.3</v>
      </c>
      <c r="H22" s="28">
        <v>3708579</v>
      </c>
      <c r="I22" s="29">
        <v>18.2</v>
      </c>
      <c r="J22" s="28">
        <v>3631438</v>
      </c>
      <c r="K22" s="30">
        <v>18.3</v>
      </c>
      <c r="L22" s="28">
        <v>3002492</v>
      </c>
      <c r="M22" s="29">
        <v>16.600000000000001</v>
      </c>
      <c r="N22" s="28">
        <v>3056706</v>
      </c>
      <c r="O22" s="43">
        <f t="shared" si="3"/>
        <v>16.970160291002117</v>
      </c>
      <c r="P22" s="42">
        <f t="shared" si="0"/>
        <v>17</v>
      </c>
      <c r="Q22" s="28">
        <v>3357002</v>
      </c>
      <c r="R22" s="31">
        <f t="shared" si="1"/>
        <v>18.284324618736385</v>
      </c>
      <c r="S22" s="32">
        <f t="shared" si="2"/>
        <v>18.3</v>
      </c>
    </row>
    <row r="23" spans="2:19" ht="15" customHeight="1" x14ac:dyDescent="0.15">
      <c r="B23" s="45" t="s">
        <v>29</v>
      </c>
      <c r="C23" s="46"/>
      <c r="D23" s="28">
        <v>1233281</v>
      </c>
      <c r="E23" s="29">
        <v>5.9</v>
      </c>
      <c r="F23" s="28">
        <v>1275228</v>
      </c>
      <c r="G23" s="30">
        <v>5.8</v>
      </c>
      <c r="H23" s="28">
        <v>1240744</v>
      </c>
      <c r="I23" s="29">
        <v>6.1</v>
      </c>
      <c r="J23" s="28">
        <v>1206045</v>
      </c>
      <c r="K23" s="30">
        <v>6.1</v>
      </c>
      <c r="L23" s="28">
        <v>1344347</v>
      </c>
      <c r="M23" s="29">
        <v>7.5</v>
      </c>
      <c r="N23" s="28">
        <v>1297347</v>
      </c>
      <c r="O23" s="43">
        <f t="shared" si="3"/>
        <v>7.202585575142237</v>
      </c>
      <c r="P23" s="42">
        <f t="shared" si="0"/>
        <v>7.2</v>
      </c>
      <c r="Q23" s="28">
        <v>1383853</v>
      </c>
      <c r="R23" s="31">
        <f t="shared" si="1"/>
        <v>7.5373257080610019</v>
      </c>
      <c r="S23" s="32">
        <f t="shared" si="2"/>
        <v>7.5</v>
      </c>
    </row>
    <row r="24" spans="2:19" ht="15" customHeight="1" x14ac:dyDescent="0.15">
      <c r="B24" s="45" t="s">
        <v>30</v>
      </c>
      <c r="C24" s="46"/>
      <c r="D24" s="28">
        <v>15824</v>
      </c>
      <c r="E24" s="29">
        <v>0.1</v>
      </c>
      <c r="F24" s="28">
        <v>41112</v>
      </c>
      <c r="G24" s="30">
        <v>0.2</v>
      </c>
      <c r="H24" s="28">
        <v>22585</v>
      </c>
      <c r="I24" s="29">
        <v>0.1</v>
      </c>
      <c r="J24" s="28">
        <v>22079</v>
      </c>
      <c r="K24" s="30">
        <v>0.1</v>
      </c>
      <c r="L24" s="28">
        <v>20318</v>
      </c>
      <c r="M24" s="29">
        <v>0.1</v>
      </c>
      <c r="N24" s="28">
        <v>21942</v>
      </c>
      <c r="O24" s="43">
        <f t="shared" si="3"/>
        <v>0.12181716432825679</v>
      </c>
      <c r="P24" s="42">
        <f t="shared" si="0"/>
        <v>0.1</v>
      </c>
      <c r="Q24" s="28">
        <v>24880</v>
      </c>
      <c r="R24" s="31">
        <f t="shared" si="1"/>
        <v>0.1355119825708061</v>
      </c>
      <c r="S24" s="32">
        <f t="shared" si="2"/>
        <v>0.1</v>
      </c>
    </row>
    <row r="25" spans="2:19" ht="15" customHeight="1" x14ac:dyDescent="0.15">
      <c r="B25" s="45" t="s">
        <v>31</v>
      </c>
      <c r="C25" s="46"/>
      <c r="D25" s="28">
        <v>2</v>
      </c>
      <c r="E25" s="29">
        <v>0</v>
      </c>
      <c r="F25" s="28">
        <v>18285</v>
      </c>
      <c r="G25" s="30">
        <v>0.1</v>
      </c>
      <c r="H25" s="28">
        <v>5002</v>
      </c>
      <c r="I25" s="29">
        <v>0</v>
      </c>
      <c r="J25" s="28">
        <v>17432</v>
      </c>
      <c r="K25" s="30">
        <v>0.1</v>
      </c>
      <c r="L25" s="28">
        <v>5002</v>
      </c>
      <c r="M25" s="29">
        <v>0</v>
      </c>
      <c r="N25" s="28">
        <v>18572</v>
      </c>
      <c r="O25" s="43">
        <f t="shared" si="3"/>
        <v>0.10310766456587298</v>
      </c>
      <c r="P25" s="42">
        <f t="shared" si="0"/>
        <v>0.1</v>
      </c>
      <c r="Q25" s="28">
        <v>10001</v>
      </c>
      <c r="R25" s="31">
        <f t="shared" si="1"/>
        <v>5.4471677559912855E-2</v>
      </c>
      <c r="S25" s="32">
        <f t="shared" si="2"/>
        <v>0.1</v>
      </c>
    </row>
    <row r="26" spans="2:19" ht="15" customHeight="1" x14ac:dyDescent="0.15">
      <c r="B26" s="45" t="s">
        <v>32</v>
      </c>
      <c r="C26" s="46"/>
      <c r="D26" s="28">
        <v>1320001</v>
      </c>
      <c r="E26" s="29">
        <v>6.3</v>
      </c>
      <c r="F26" s="28">
        <v>850000</v>
      </c>
      <c r="G26" s="30">
        <v>3.9</v>
      </c>
      <c r="H26" s="28">
        <v>1340001</v>
      </c>
      <c r="I26" s="29">
        <v>6.6</v>
      </c>
      <c r="J26" s="28">
        <v>850000</v>
      </c>
      <c r="K26" s="30">
        <v>4.3</v>
      </c>
      <c r="L26" s="28">
        <v>970001</v>
      </c>
      <c r="M26" s="29">
        <v>5.4</v>
      </c>
      <c r="N26" s="28">
        <v>330000</v>
      </c>
      <c r="O26" s="49">
        <f t="shared" si="3"/>
        <v>1.832087513823933</v>
      </c>
      <c r="P26" s="42">
        <f t="shared" si="0"/>
        <v>1.8</v>
      </c>
      <c r="Q26" s="28">
        <v>900001</v>
      </c>
      <c r="R26" s="31">
        <f t="shared" si="1"/>
        <v>4.9019662309368188</v>
      </c>
      <c r="S26" s="32">
        <f t="shared" si="2"/>
        <v>4.9000000000000004</v>
      </c>
    </row>
    <row r="27" spans="2:19" ht="15" customHeight="1" x14ac:dyDescent="0.15">
      <c r="B27" s="45" t="s">
        <v>33</v>
      </c>
      <c r="C27" s="46"/>
      <c r="D27" s="28">
        <v>10000</v>
      </c>
      <c r="E27" s="29">
        <v>0</v>
      </c>
      <c r="F27" s="28">
        <v>332123</v>
      </c>
      <c r="G27" s="30">
        <v>1.5</v>
      </c>
      <c r="H27" s="28">
        <v>100000</v>
      </c>
      <c r="I27" s="29">
        <v>0.5</v>
      </c>
      <c r="J27" s="28">
        <v>230301</v>
      </c>
      <c r="K27" s="30">
        <v>1.2</v>
      </c>
      <c r="L27" s="28">
        <v>100000</v>
      </c>
      <c r="M27" s="29">
        <v>0.6</v>
      </c>
      <c r="N27" s="28">
        <v>187637</v>
      </c>
      <c r="O27" s="43">
        <f t="shared" si="3"/>
        <v>1.0417194085799435</v>
      </c>
      <c r="P27" s="42">
        <f t="shared" si="0"/>
        <v>1</v>
      </c>
      <c r="Q27" s="28">
        <v>100000</v>
      </c>
      <c r="R27" s="31">
        <f t="shared" si="1"/>
        <v>0.54466230936819171</v>
      </c>
      <c r="S27" s="32">
        <f t="shared" si="2"/>
        <v>0.5</v>
      </c>
    </row>
    <row r="28" spans="2:19" ht="15" customHeight="1" x14ac:dyDescent="0.15">
      <c r="B28" s="45" t="s">
        <v>34</v>
      </c>
      <c r="C28" s="46"/>
      <c r="D28" s="28">
        <v>633967</v>
      </c>
      <c r="E28" s="29">
        <v>3</v>
      </c>
      <c r="F28" s="28">
        <v>440656</v>
      </c>
      <c r="G28" s="30">
        <v>2</v>
      </c>
      <c r="H28" s="28">
        <v>997149</v>
      </c>
      <c r="I28" s="29">
        <v>4.9000000000000004</v>
      </c>
      <c r="J28" s="28">
        <v>646030</v>
      </c>
      <c r="K28" s="30">
        <v>3.3</v>
      </c>
      <c r="L28" s="28">
        <v>699287</v>
      </c>
      <c r="M28" s="29">
        <v>3.9</v>
      </c>
      <c r="N28" s="28">
        <v>703403</v>
      </c>
      <c r="O28" s="43">
        <f t="shared" si="3"/>
        <v>3.9051389499584728</v>
      </c>
      <c r="P28" s="42">
        <f t="shared" si="0"/>
        <v>3.9</v>
      </c>
      <c r="Q28" s="28">
        <v>447101</v>
      </c>
      <c r="R28" s="31">
        <f>Q28/Q$30*100</f>
        <v>2.435190631808279</v>
      </c>
      <c r="S28" s="32">
        <f t="shared" si="2"/>
        <v>2.4</v>
      </c>
    </row>
    <row r="29" spans="2:19" ht="15" customHeight="1" thickBot="1" x14ac:dyDescent="0.2">
      <c r="B29" s="52" t="s">
        <v>35</v>
      </c>
      <c r="C29" s="53"/>
      <c r="D29" s="54">
        <v>2812900</v>
      </c>
      <c r="E29" s="55">
        <v>13.4</v>
      </c>
      <c r="F29" s="54">
        <v>2838715</v>
      </c>
      <c r="G29" s="56">
        <v>13</v>
      </c>
      <c r="H29" s="54">
        <v>2298100</v>
      </c>
      <c r="I29" s="55">
        <v>11.3</v>
      </c>
      <c r="J29" s="54">
        <v>2082604</v>
      </c>
      <c r="K29" s="56">
        <v>10.5</v>
      </c>
      <c r="L29" s="54">
        <v>1118100</v>
      </c>
      <c r="M29" s="55">
        <v>6.2</v>
      </c>
      <c r="N29" s="54">
        <v>1136105</v>
      </c>
      <c r="O29" s="57">
        <f>N29/$N$30*100</f>
        <v>6.3074054087664839</v>
      </c>
      <c r="P29" s="56">
        <f>ROUND(O29,1)</f>
        <v>6.3</v>
      </c>
      <c r="Q29" s="54">
        <v>1146978</v>
      </c>
      <c r="R29" s="57">
        <f>Q29/Q$30*100</f>
        <v>6.247156862745098</v>
      </c>
      <c r="S29" s="32">
        <f>ROUND(R29,1)+0.1</f>
        <v>6.3</v>
      </c>
    </row>
    <row r="30" spans="2:19" ht="15" customHeight="1" thickBot="1" x14ac:dyDescent="0.2">
      <c r="B30" s="58" t="s">
        <v>36</v>
      </c>
      <c r="C30" s="59"/>
      <c r="D30" s="60">
        <f>SUM(D12:D29)</f>
        <v>20950000</v>
      </c>
      <c r="E30" s="61">
        <f>SUM(E13:E29)</f>
        <v>100</v>
      </c>
      <c r="F30" s="60">
        <f>SUM(F12:F29)</f>
        <v>21826769</v>
      </c>
      <c r="G30" s="61">
        <f>SUM(G13:G29)</f>
        <v>100.00000000000001</v>
      </c>
      <c r="H30" s="60">
        <f>SUM(H12:H29)</f>
        <v>20400000</v>
      </c>
      <c r="I30" s="61">
        <f>SUM(I13:I29)</f>
        <v>99.999999999999986</v>
      </c>
      <c r="J30" s="60">
        <f>SUM(J12:J29)</f>
        <v>19827979</v>
      </c>
      <c r="K30" s="61">
        <f>SUM(K13:K29)</f>
        <v>99.999999999999972</v>
      </c>
      <c r="L30" s="60">
        <f>SUM(L12:L29)</f>
        <v>18040000</v>
      </c>
      <c r="M30" s="61">
        <f>SUM(M13:M29)</f>
        <v>100.00000000000001</v>
      </c>
      <c r="N30" s="60">
        <f>SUM(N12:N29)</f>
        <v>18012240</v>
      </c>
      <c r="O30" s="62"/>
      <c r="P30" s="61">
        <f>SUM(P13:P29)</f>
        <v>99.999999999999986</v>
      </c>
      <c r="Q30" s="60">
        <f>SUM(Q12:Q29)</f>
        <v>18360000</v>
      </c>
      <c r="R30" s="62"/>
      <c r="S30" s="61">
        <f>SUM(S13:S29)</f>
        <v>100</v>
      </c>
    </row>
    <row r="31" spans="2:19" x14ac:dyDescent="0.15">
      <c r="B31" s="2" t="s">
        <v>37</v>
      </c>
      <c r="I31" s="63"/>
      <c r="M31" s="63"/>
    </row>
    <row r="32" spans="2:19" ht="18" customHeight="1" x14ac:dyDescent="0.15">
      <c r="H32" s="64"/>
      <c r="L32" s="64"/>
    </row>
    <row r="35" spans="2:19" ht="21" customHeight="1" thickBot="1" x14ac:dyDescent="0.2">
      <c r="E35" s="65"/>
      <c r="F35" s="65"/>
      <c r="H35" s="4"/>
      <c r="I35" s="4"/>
      <c r="L35" s="4"/>
      <c r="M35" s="4"/>
      <c r="S35" s="5" t="s">
        <v>2</v>
      </c>
    </row>
    <row r="36" spans="2:19" ht="15" customHeight="1" x14ac:dyDescent="0.15">
      <c r="B36" s="7" t="s">
        <v>38</v>
      </c>
      <c r="C36" s="8"/>
      <c r="D36" s="66" t="str">
        <f>D5</f>
        <v>平成29年度</v>
      </c>
      <c r="E36" s="10"/>
      <c r="F36" s="10"/>
      <c r="G36" s="11"/>
      <c r="H36" s="9" t="str">
        <f>H5</f>
        <v>平成30年度</v>
      </c>
      <c r="I36" s="10"/>
      <c r="J36" s="10"/>
      <c r="K36" s="11"/>
      <c r="L36" s="9" t="str">
        <f>L5</f>
        <v>令和元年度</v>
      </c>
      <c r="M36" s="10"/>
      <c r="N36" s="10"/>
      <c r="O36" s="10"/>
      <c r="P36" s="11"/>
      <c r="Q36" s="9" t="str">
        <f>Q5</f>
        <v>令和２年度</v>
      </c>
      <c r="R36" s="10"/>
      <c r="S36" s="11"/>
    </row>
    <row r="37" spans="2:19" ht="15" customHeight="1" thickBot="1" x14ac:dyDescent="0.2">
      <c r="B37" s="12"/>
      <c r="C37" s="13"/>
      <c r="D37" s="16" t="s">
        <v>8</v>
      </c>
      <c r="E37" s="15" t="s">
        <v>9</v>
      </c>
      <c r="F37" s="16" t="s">
        <v>10</v>
      </c>
      <c r="G37" s="15" t="s">
        <v>9</v>
      </c>
      <c r="H37" s="14" t="s">
        <v>8</v>
      </c>
      <c r="I37" s="15" t="s">
        <v>9</v>
      </c>
      <c r="J37" s="67" t="s">
        <v>39</v>
      </c>
      <c r="K37" s="15" t="s">
        <v>9</v>
      </c>
      <c r="L37" s="14" t="s">
        <v>8</v>
      </c>
      <c r="M37" s="15" t="s">
        <v>9</v>
      </c>
      <c r="N37" s="17" t="s">
        <v>11</v>
      </c>
      <c r="O37" s="17" t="s">
        <v>12</v>
      </c>
      <c r="P37" s="15" t="s">
        <v>9</v>
      </c>
      <c r="Q37" s="16" t="s">
        <v>8</v>
      </c>
      <c r="R37" s="18" t="s">
        <v>12</v>
      </c>
      <c r="S37" s="15" t="s">
        <v>9</v>
      </c>
    </row>
    <row r="38" spans="2:19" ht="15" customHeight="1" x14ac:dyDescent="0.15">
      <c r="B38" s="68" t="s">
        <v>40</v>
      </c>
      <c r="C38" s="39"/>
      <c r="D38" s="21">
        <v>172088</v>
      </c>
      <c r="E38" s="22">
        <v>0.8</v>
      </c>
      <c r="F38" s="21">
        <v>170821</v>
      </c>
      <c r="G38" s="22">
        <v>0.8</v>
      </c>
      <c r="H38" s="21">
        <v>173716</v>
      </c>
      <c r="I38" s="22">
        <v>0.9</v>
      </c>
      <c r="J38" s="21">
        <v>170425</v>
      </c>
      <c r="K38" s="22">
        <v>0.9</v>
      </c>
      <c r="L38" s="21">
        <v>174679</v>
      </c>
      <c r="M38" s="22">
        <v>1</v>
      </c>
      <c r="N38" s="21">
        <v>167628</v>
      </c>
      <c r="O38" s="24">
        <f>N38/N$52*100</f>
        <v>0.94584823082290004</v>
      </c>
      <c r="P38" s="22">
        <f>ROUND(O38,1)</f>
        <v>0.9</v>
      </c>
      <c r="Q38" s="21">
        <v>174011</v>
      </c>
      <c r="R38" s="24">
        <f>Q38/Q$52*100</f>
        <v>0.94777233115468407</v>
      </c>
      <c r="S38" s="22">
        <f>ROUND(R38,1)</f>
        <v>0.9</v>
      </c>
    </row>
    <row r="39" spans="2:19" ht="15" customHeight="1" x14ac:dyDescent="0.15">
      <c r="B39" s="69" t="s">
        <v>41</v>
      </c>
      <c r="C39" s="70"/>
      <c r="D39" s="28">
        <v>1464009</v>
      </c>
      <c r="E39" s="29">
        <v>7</v>
      </c>
      <c r="F39" s="28">
        <v>1456379</v>
      </c>
      <c r="G39" s="29">
        <v>6.8</v>
      </c>
      <c r="H39" s="28">
        <v>1544721</v>
      </c>
      <c r="I39" s="29">
        <v>7.6</v>
      </c>
      <c r="J39" s="28">
        <v>1635336</v>
      </c>
      <c r="K39" s="29">
        <v>8.4</v>
      </c>
      <c r="L39" s="28">
        <v>1643587</v>
      </c>
      <c r="M39" s="29">
        <v>9.1</v>
      </c>
      <c r="N39" s="28">
        <v>1594195</v>
      </c>
      <c r="O39" s="31">
        <f>N39/N$52*100</f>
        <v>8.9953141500030611</v>
      </c>
      <c r="P39" s="71">
        <f t="shared" ref="P39:P50" si="4">ROUND(O39,1)</f>
        <v>9</v>
      </c>
      <c r="Q39" s="28">
        <v>1671419</v>
      </c>
      <c r="R39" s="31">
        <f t="shared" ref="R39:R50" si="5">Q39/Q$52*100</f>
        <v>9.1035893246187367</v>
      </c>
      <c r="S39" s="29">
        <f t="shared" ref="S39:S51" si="6">ROUND(R39,1)</f>
        <v>9.1</v>
      </c>
    </row>
    <row r="40" spans="2:19" ht="15" customHeight="1" x14ac:dyDescent="0.15">
      <c r="B40" s="69" t="s">
        <v>42</v>
      </c>
      <c r="C40" s="70"/>
      <c r="D40" s="28">
        <v>7713631</v>
      </c>
      <c r="E40" s="29">
        <v>36.799999999999997</v>
      </c>
      <c r="F40" s="28">
        <v>7707528</v>
      </c>
      <c r="G40" s="29">
        <v>35.9</v>
      </c>
      <c r="H40" s="28">
        <v>7756182</v>
      </c>
      <c r="I40" s="29">
        <v>38</v>
      </c>
      <c r="J40" s="28">
        <v>7495809</v>
      </c>
      <c r="K40" s="32">
        <v>38.4</v>
      </c>
      <c r="L40" s="28">
        <v>7792600</v>
      </c>
      <c r="M40" s="29">
        <v>43.2</v>
      </c>
      <c r="N40" s="28">
        <v>7719136</v>
      </c>
      <c r="O40" s="31">
        <f t="shared" ref="O40:O50" si="7">N40/N$52*100</f>
        <v>43.555558314132234</v>
      </c>
      <c r="P40" s="71">
        <f>ROUND(O40,1)-0.1</f>
        <v>43.5</v>
      </c>
      <c r="Q40" s="28">
        <v>8469195</v>
      </c>
      <c r="R40" s="31">
        <f t="shared" si="5"/>
        <v>46.128513071895426</v>
      </c>
      <c r="S40" s="32">
        <f t="shared" si="6"/>
        <v>46.1</v>
      </c>
    </row>
    <row r="41" spans="2:19" ht="15" customHeight="1" x14ac:dyDescent="0.15">
      <c r="B41" s="69" t="s">
        <v>43</v>
      </c>
      <c r="C41" s="70"/>
      <c r="D41" s="28">
        <v>1105534</v>
      </c>
      <c r="E41" s="29">
        <v>5.3</v>
      </c>
      <c r="F41" s="28">
        <v>1087570</v>
      </c>
      <c r="G41" s="29">
        <v>5</v>
      </c>
      <c r="H41" s="28">
        <v>1066456</v>
      </c>
      <c r="I41" s="29">
        <v>5.2</v>
      </c>
      <c r="J41" s="28">
        <v>1013191</v>
      </c>
      <c r="K41" s="32">
        <v>5.2</v>
      </c>
      <c r="L41" s="28">
        <v>1095520</v>
      </c>
      <c r="M41" s="29">
        <v>6.1</v>
      </c>
      <c r="N41" s="28">
        <v>1088452</v>
      </c>
      <c r="O41" s="31">
        <f t="shared" si="7"/>
        <v>6.1416374265376144</v>
      </c>
      <c r="P41" s="71">
        <f t="shared" si="4"/>
        <v>6.1</v>
      </c>
      <c r="Q41" s="28">
        <v>1186200</v>
      </c>
      <c r="R41" s="31">
        <f t="shared" si="5"/>
        <v>6.4607843137254903</v>
      </c>
      <c r="S41" s="29">
        <f t="shared" si="6"/>
        <v>6.5</v>
      </c>
    </row>
    <row r="42" spans="2:19" ht="15" customHeight="1" x14ac:dyDescent="0.15">
      <c r="B42" s="69" t="s">
        <v>44</v>
      </c>
      <c r="C42" s="70"/>
      <c r="D42" s="28">
        <v>25718</v>
      </c>
      <c r="E42" s="29">
        <v>0.1</v>
      </c>
      <c r="F42" s="28">
        <v>26570</v>
      </c>
      <c r="G42" s="29">
        <v>0.1</v>
      </c>
      <c r="H42" s="28">
        <v>28732</v>
      </c>
      <c r="I42" s="29">
        <v>0.1</v>
      </c>
      <c r="J42" s="28">
        <v>25732</v>
      </c>
      <c r="K42" s="32">
        <v>0.1</v>
      </c>
      <c r="L42" s="28">
        <v>33852</v>
      </c>
      <c r="M42" s="29">
        <v>0.2</v>
      </c>
      <c r="N42" s="28">
        <v>28593</v>
      </c>
      <c r="O42" s="31">
        <f t="shared" si="7"/>
        <v>0.16133723759705526</v>
      </c>
      <c r="P42" s="71">
        <f t="shared" si="4"/>
        <v>0.2</v>
      </c>
      <c r="Q42" s="28">
        <v>24205</v>
      </c>
      <c r="R42" s="31">
        <f t="shared" si="5"/>
        <v>0.13183551198257079</v>
      </c>
      <c r="S42" s="32">
        <f t="shared" si="6"/>
        <v>0.1</v>
      </c>
    </row>
    <row r="43" spans="2:19" ht="15" customHeight="1" x14ac:dyDescent="0.15">
      <c r="B43" s="69" t="s">
        <v>45</v>
      </c>
      <c r="C43" s="70"/>
      <c r="D43" s="28">
        <v>101947</v>
      </c>
      <c r="E43" s="29">
        <v>0.5</v>
      </c>
      <c r="F43" s="28">
        <v>116611</v>
      </c>
      <c r="G43" s="29">
        <v>0.5</v>
      </c>
      <c r="H43" s="28">
        <v>101141</v>
      </c>
      <c r="I43" s="29">
        <v>0.5</v>
      </c>
      <c r="J43" s="28">
        <v>75971</v>
      </c>
      <c r="K43" s="32">
        <v>0.4</v>
      </c>
      <c r="L43" s="28">
        <v>101574</v>
      </c>
      <c r="M43" s="29">
        <v>0.6</v>
      </c>
      <c r="N43" s="28">
        <v>118096</v>
      </c>
      <c r="O43" s="31">
        <f t="shared" si="7"/>
        <v>0.66636178124932111</v>
      </c>
      <c r="P43" s="71">
        <f t="shared" si="4"/>
        <v>0.7</v>
      </c>
      <c r="Q43" s="28">
        <v>88545</v>
      </c>
      <c r="R43" s="31">
        <f t="shared" si="5"/>
        <v>0.48227124183006537</v>
      </c>
      <c r="S43" s="32">
        <f t="shared" si="6"/>
        <v>0.5</v>
      </c>
    </row>
    <row r="44" spans="2:19" ht="15" customHeight="1" x14ac:dyDescent="0.15">
      <c r="B44" s="69" t="s">
        <v>46</v>
      </c>
      <c r="C44" s="70"/>
      <c r="D44" s="28">
        <v>232381</v>
      </c>
      <c r="E44" s="29">
        <v>1.1000000000000001</v>
      </c>
      <c r="F44" s="28">
        <v>228220</v>
      </c>
      <c r="G44" s="29">
        <v>1.1000000000000001</v>
      </c>
      <c r="H44" s="28">
        <v>238739</v>
      </c>
      <c r="I44" s="29">
        <v>1.2</v>
      </c>
      <c r="J44" s="28">
        <v>223610</v>
      </c>
      <c r="K44" s="32">
        <v>1.1000000000000001</v>
      </c>
      <c r="L44" s="28">
        <v>154411</v>
      </c>
      <c r="M44" s="29">
        <v>0.8</v>
      </c>
      <c r="N44" s="28">
        <v>135093</v>
      </c>
      <c r="O44" s="31">
        <f t="shared" si="7"/>
        <v>0.76226808794806378</v>
      </c>
      <c r="P44" s="71">
        <f t="shared" si="4"/>
        <v>0.8</v>
      </c>
      <c r="Q44" s="28">
        <v>143667</v>
      </c>
      <c r="R44" s="31">
        <f t="shared" si="5"/>
        <v>0.78250000000000008</v>
      </c>
      <c r="S44" s="32">
        <f>ROUND(R44,1)</f>
        <v>0.8</v>
      </c>
    </row>
    <row r="45" spans="2:19" ht="15" customHeight="1" x14ac:dyDescent="0.15">
      <c r="B45" s="69" t="s">
        <v>47</v>
      </c>
      <c r="C45" s="70"/>
      <c r="D45" s="28">
        <v>5909299</v>
      </c>
      <c r="E45" s="29">
        <v>28.2</v>
      </c>
      <c r="F45" s="28">
        <v>6049365</v>
      </c>
      <c r="G45" s="29">
        <v>28.200000000000003</v>
      </c>
      <c r="H45" s="28">
        <v>4800232</v>
      </c>
      <c r="I45" s="29">
        <v>23.5</v>
      </c>
      <c r="J45" s="28">
        <v>4048090</v>
      </c>
      <c r="K45" s="32">
        <v>20.8</v>
      </c>
      <c r="L45" s="28">
        <v>2228139</v>
      </c>
      <c r="M45" s="29">
        <v>12.3</v>
      </c>
      <c r="N45" s="28">
        <v>2139484</v>
      </c>
      <c r="O45" s="31">
        <f t="shared" si="7"/>
        <v>12.072130886688987</v>
      </c>
      <c r="P45" s="71">
        <f>ROUND(O45,1)</f>
        <v>12.1</v>
      </c>
      <c r="Q45" s="28">
        <v>1793872</v>
      </c>
      <c r="R45" s="31">
        <f t="shared" si="5"/>
        <v>9.7705446623093675</v>
      </c>
      <c r="S45" s="32">
        <f>ROUND(R45,1)</f>
        <v>9.8000000000000007</v>
      </c>
    </row>
    <row r="46" spans="2:19" ht="15" customHeight="1" x14ac:dyDescent="0.15">
      <c r="B46" s="69" t="s">
        <v>48</v>
      </c>
      <c r="C46" s="70"/>
      <c r="D46" s="28">
        <v>631641</v>
      </c>
      <c r="E46" s="29">
        <v>3</v>
      </c>
      <c r="F46" s="28">
        <v>623833</v>
      </c>
      <c r="G46" s="29">
        <v>2.9</v>
      </c>
      <c r="H46" s="28">
        <v>678653</v>
      </c>
      <c r="I46" s="29">
        <v>3.3</v>
      </c>
      <c r="J46" s="28">
        <v>663067</v>
      </c>
      <c r="K46" s="32">
        <v>3.4</v>
      </c>
      <c r="L46" s="28">
        <v>691621</v>
      </c>
      <c r="M46" s="29">
        <v>3.8</v>
      </c>
      <c r="N46" s="28">
        <v>688064</v>
      </c>
      <c r="O46" s="31">
        <f t="shared" si="7"/>
        <v>3.8824308414640032</v>
      </c>
      <c r="P46" s="71">
        <f t="shared" si="4"/>
        <v>3.9</v>
      </c>
      <c r="Q46" s="28">
        <v>685905</v>
      </c>
      <c r="R46" s="31">
        <f t="shared" si="5"/>
        <v>3.7358660130718953</v>
      </c>
      <c r="S46" s="32">
        <f t="shared" si="6"/>
        <v>3.7</v>
      </c>
    </row>
    <row r="47" spans="2:19" ht="15" customHeight="1" x14ac:dyDescent="0.15">
      <c r="B47" s="69" t="s">
        <v>49</v>
      </c>
      <c r="C47" s="70"/>
      <c r="D47" s="28">
        <v>1833336</v>
      </c>
      <c r="E47" s="29">
        <v>8.6999999999999993</v>
      </c>
      <c r="F47" s="28">
        <v>2288148</v>
      </c>
      <c r="G47" s="29">
        <v>10.7</v>
      </c>
      <c r="H47" s="28">
        <v>2192185</v>
      </c>
      <c r="I47" s="29">
        <v>10.7</v>
      </c>
      <c r="J47" s="28">
        <v>2360214</v>
      </c>
      <c r="K47" s="32">
        <v>12.1</v>
      </c>
      <c r="L47" s="28">
        <v>2341981</v>
      </c>
      <c r="M47" s="29">
        <v>13</v>
      </c>
      <c r="N47" s="28">
        <v>2292700</v>
      </c>
      <c r="O47" s="31">
        <f t="shared" si="7"/>
        <v>12.936658784974245</v>
      </c>
      <c r="P47" s="71">
        <f t="shared" si="4"/>
        <v>12.9</v>
      </c>
      <c r="Q47" s="28">
        <v>2272088</v>
      </c>
      <c r="R47" s="31">
        <f t="shared" si="5"/>
        <v>12.37520697167756</v>
      </c>
      <c r="S47" s="29">
        <f t="shared" si="6"/>
        <v>12.4</v>
      </c>
    </row>
    <row r="48" spans="2:19" ht="15" customHeight="1" x14ac:dyDescent="0.15">
      <c r="B48" s="69" t="s">
        <v>50</v>
      </c>
      <c r="C48" s="70"/>
      <c r="D48" s="28">
        <v>2</v>
      </c>
      <c r="E48" s="29">
        <v>0</v>
      </c>
      <c r="F48" s="28">
        <v>0</v>
      </c>
      <c r="G48" s="29">
        <v>0</v>
      </c>
      <c r="H48" s="28">
        <v>2</v>
      </c>
      <c r="I48" s="29">
        <v>0</v>
      </c>
      <c r="J48" s="28">
        <v>0</v>
      </c>
      <c r="K48" s="32">
        <v>0</v>
      </c>
      <c r="L48" s="28">
        <v>2</v>
      </c>
      <c r="M48" s="29">
        <v>0</v>
      </c>
      <c r="N48" s="28">
        <v>0</v>
      </c>
      <c r="O48" s="31">
        <f t="shared" si="7"/>
        <v>0</v>
      </c>
      <c r="P48" s="71">
        <f t="shared" si="4"/>
        <v>0</v>
      </c>
      <c r="Q48" s="28">
        <v>2</v>
      </c>
      <c r="R48" s="31">
        <f t="shared" si="5"/>
        <v>1.0893246187363835E-5</v>
      </c>
      <c r="S48" s="32">
        <f t="shared" si="6"/>
        <v>0</v>
      </c>
    </row>
    <row r="49" spans="2:19" ht="15" customHeight="1" x14ac:dyDescent="0.15">
      <c r="B49" s="69" t="s">
        <v>51</v>
      </c>
      <c r="C49" s="70"/>
      <c r="D49" s="28">
        <v>1750413</v>
      </c>
      <c r="E49" s="29">
        <v>8.4</v>
      </c>
      <c r="F49" s="28">
        <v>1711423</v>
      </c>
      <c r="G49" s="29">
        <v>8</v>
      </c>
      <c r="H49" s="28">
        <v>1809240</v>
      </c>
      <c r="I49" s="29">
        <v>8.9</v>
      </c>
      <c r="J49" s="28">
        <v>1798896</v>
      </c>
      <c r="K49" s="32">
        <v>9.1999999999999993</v>
      </c>
      <c r="L49" s="28">
        <v>1772033</v>
      </c>
      <c r="M49" s="29">
        <v>9.8000000000000007</v>
      </c>
      <c r="N49" s="28">
        <v>1751064</v>
      </c>
      <c r="O49" s="31">
        <f t="shared" si="7"/>
        <v>9.880454258582521</v>
      </c>
      <c r="P49" s="71">
        <f t="shared" si="4"/>
        <v>9.9</v>
      </c>
      <c r="Q49" s="28">
        <v>1840890</v>
      </c>
      <c r="R49" s="31">
        <f t="shared" si="5"/>
        <v>10.026633986928104</v>
      </c>
      <c r="S49" s="32">
        <f t="shared" si="6"/>
        <v>10</v>
      </c>
    </row>
    <row r="50" spans="2:19" ht="15" customHeight="1" x14ac:dyDescent="0.15">
      <c r="B50" s="69" t="s">
        <v>52</v>
      </c>
      <c r="C50" s="70"/>
      <c r="D50" s="28">
        <v>1</v>
      </c>
      <c r="E50" s="29">
        <v>0</v>
      </c>
      <c r="F50" s="28">
        <v>0</v>
      </c>
      <c r="G50" s="29">
        <v>0</v>
      </c>
      <c r="H50" s="28">
        <v>1</v>
      </c>
      <c r="I50" s="29">
        <v>0</v>
      </c>
      <c r="J50" s="28">
        <v>0</v>
      </c>
      <c r="K50" s="32">
        <v>0</v>
      </c>
      <c r="L50" s="28">
        <v>1</v>
      </c>
      <c r="M50" s="29">
        <v>0</v>
      </c>
      <c r="N50" s="28">
        <v>0</v>
      </c>
      <c r="O50" s="31">
        <f t="shared" si="7"/>
        <v>0</v>
      </c>
      <c r="P50" s="71">
        <f t="shared" si="4"/>
        <v>0</v>
      </c>
      <c r="Q50" s="28">
        <v>1</v>
      </c>
      <c r="R50" s="31">
        <f t="shared" si="5"/>
        <v>5.4466230936819177E-6</v>
      </c>
      <c r="S50" s="32">
        <f t="shared" si="6"/>
        <v>0</v>
      </c>
    </row>
    <row r="51" spans="2:19" ht="15" customHeight="1" thickBot="1" x14ac:dyDescent="0.2">
      <c r="B51" s="72" t="s">
        <v>53</v>
      </c>
      <c r="C51" s="34"/>
      <c r="D51" s="54">
        <v>10000</v>
      </c>
      <c r="E51" s="55">
        <v>0.1</v>
      </c>
      <c r="F51" s="54">
        <v>0</v>
      </c>
      <c r="G51" s="55">
        <v>0</v>
      </c>
      <c r="H51" s="54">
        <v>10000</v>
      </c>
      <c r="I51" s="55">
        <v>0.1</v>
      </c>
      <c r="J51" s="54">
        <v>0</v>
      </c>
      <c r="K51" s="73">
        <v>0</v>
      </c>
      <c r="L51" s="54">
        <v>10000</v>
      </c>
      <c r="M51" s="55">
        <v>0.1</v>
      </c>
      <c r="N51" s="54">
        <v>0</v>
      </c>
      <c r="O51" s="74">
        <f>N51/N$52*100</f>
        <v>0</v>
      </c>
      <c r="P51" s="73">
        <f>ROUND(O51,1)</f>
        <v>0</v>
      </c>
      <c r="Q51" s="54">
        <v>10000</v>
      </c>
      <c r="R51" s="74">
        <f>Q51/Q$52*100</f>
        <v>5.4466230936819175E-2</v>
      </c>
      <c r="S51" s="73">
        <f t="shared" si="6"/>
        <v>0.1</v>
      </c>
    </row>
    <row r="52" spans="2:19" ht="15" customHeight="1" thickBot="1" x14ac:dyDescent="0.2">
      <c r="B52" s="58" t="s">
        <v>36</v>
      </c>
      <c r="C52" s="59"/>
      <c r="D52" s="60">
        <f t="shared" ref="D52:N52" si="8">SUM(D38:D51)</f>
        <v>20950000</v>
      </c>
      <c r="E52" s="61">
        <f t="shared" si="8"/>
        <v>100</v>
      </c>
      <c r="F52" s="60">
        <f t="shared" si="8"/>
        <v>21466468</v>
      </c>
      <c r="G52" s="61">
        <f t="shared" si="8"/>
        <v>100.00000000000001</v>
      </c>
      <c r="H52" s="60">
        <f t="shared" si="8"/>
        <v>20400000</v>
      </c>
      <c r="I52" s="61">
        <f t="shared" si="8"/>
        <v>100</v>
      </c>
      <c r="J52" s="60">
        <f t="shared" si="8"/>
        <v>19510341</v>
      </c>
      <c r="K52" s="61">
        <f t="shared" si="8"/>
        <v>100.00000000000001</v>
      </c>
      <c r="L52" s="60">
        <f t="shared" si="8"/>
        <v>18040000</v>
      </c>
      <c r="M52" s="61">
        <f t="shared" si="8"/>
        <v>100</v>
      </c>
      <c r="N52" s="60">
        <f t="shared" si="8"/>
        <v>17722505</v>
      </c>
      <c r="O52" s="62"/>
      <c r="P52" s="61">
        <f>SUM(P38:P51)</f>
        <v>100.00000000000001</v>
      </c>
      <c r="Q52" s="60">
        <f>SUM(Q38:Q51)</f>
        <v>18360000</v>
      </c>
      <c r="R52" s="62"/>
      <c r="S52" s="61">
        <f>SUM(S38:S51)</f>
        <v>100</v>
      </c>
    </row>
  </sheetData>
  <mergeCells count="52"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H36:K36"/>
    <mergeCell ref="L36:P36"/>
    <mergeCell ref="Q36:S36"/>
    <mergeCell ref="B38:C38"/>
    <mergeCell ref="B39:C39"/>
    <mergeCell ref="B40:C40"/>
    <mergeCell ref="B28:C28"/>
    <mergeCell ref="B29:C29"/>
    <mergeCell ref="B30:C30"/>
    <mergeCell ref="E35:F35"/>
    <mergeCell ref="B36:C37"/>
    <mergeCell ref="D36:G36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J12:J13"/>
    <mergeCell ref="L12:L13"/>
    <mergeCell ref="N12:N13"/>
    <mergeCell ref="Q12:Q13"/>
    <mergeCell ref="B14:C14"/>
    <mergeCell ref="B15:C15"/>
    <mergeCell ref="B5:C6"/>
    <mergeCell ref="D5:G5"/>
    <mergeCell ref="H5:K5"/>
    <mergeCell ref="L5:P5"/>
    <mergeCell ref="Q5:S5"/>
    <mergeCell ref="B7:B13"/>
    <mergeCell ref="C12:C13"/>
    <mergeCell ref="D12:D13"/>
    <mergeCell ref="F12:F13"/>
    <mergeCell ref="H12:H13"/>
  </mergeCells>
  <phoneticPr fontId="2"/>
  <printOptions horizontalCentered="1"/>
  <pageMargins left="0.43307086614173229" right="0.51181102362204722" top="0.98425196850393704" bottom="0.86614173228346458" header="0.59055118110236227" footer="0.59055118110236227"/>
  <pageSetup paperSize="9" orientation="landscape" horizontalDpi="300" verticalDpi="300" r:id="rId1"/>
  <headerFooter differentOddEven="1" scaleWithDoc="0" alignWithMargins="0">
    <oddHeader>&amp;C-  ３  -</oddHeader>
    <evenFooter>&amp;C-  ４ 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予算決算に見る財政状況　R2年</vt:lpstr>
      <vt:lpstr>'予算決算に見る財政状況　R2年'!Print_Area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2020-10-02T05:25:16Z</dcterms:created>
  <dcterms:modified xsi:type="dcterms:W3CDTF">2020-10-02T05:32:37Z</dcterms:modified>
</cp:coreProperties>
</file>