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☆★学校給食HP\○給食献立\Ｒ２献立\小学校\"/>
    </mc:Choice>
  </mc:AlternateContent>
  <xr:revisionPtr revIDLastSave="0" documentId="8_{97594233-EA8B-4F80-BD9F-5DA5CA79D2CD}" xr6:coauthVersionLast="44" xr6:coauthVersionMax="44" xr10:uidLastSave="{00000000-0000-0000-0000-000000000000}"/>
  <bookViews>
    <workbookView xWindow="1950" yWindow="1230" windowWidth="26355" windowHeight="14970" xr2:uid="{00000000-000D-0000-FFFF-FFFF00000000}"/>
  </bookViews>
  <sheets>
    <sheet name="家庭配布" sheetId="1" r:id="rId1"/>
  </sheets>
  <externalReferences>
    <externalReference r:id="rId2"/>
  </externalReferences>
  <definedNames>
    <definedName name="_xlnm._FilterDatabase" localSheetId="0" hidden="1">家庭配布!$R$1:$R$131</definedName>
    <definedName name="_xlnm.Print_Area" localSheetId="0">家庭配布!$A$1:$Q$131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" i="1" l="1"/>
  <c r="C6" i="1"/>
  <c r="D6" i="1"/>
  <c r="E6" i="1"/>
  <c r="P6" i="1"/>
  <c r="E7" i="1"/>
  <c r="P7" i="1"/>
  <c r="E8" i="1"/>
  <c r="P8" i="1"/>
  <c r="E9" i="1"/>
  <c r="F9" i="1"/>
  <c r="P9" i="1"/>
  <c r="C10" i="1"/>
  <c r="D10" i="1"/>
  <c r="E10" i="1"/>
  <c r="P10" i="1"/>
  <c r="E11" i="1"/>
  <c r="P11" i="1"/>
  <c r="E12" i="1"/>
  <c r="P12" i="1"/>
  <c r="E13" i="1"/>
  <c r="F13" i="1"/>
  <c r="P13" i="1"/>
  <c r="C14" i="1"/>
  <c r="D14" i="1"/>
  <c r="E14" i="1"/>
  <c r="P14" i="1"/>
  <c r="E15" i="1"/>
  <c r="P15" i="1"/>
  <c r="E16" i="1"/>
  <c r="P16" i="1"/>
  <c r="E17" i="1"/>
  <c r="F17" i="1"/>
  <c r="P17" i="1"/>
  <c r="C18" i="1"/>
  <c r="D18" i="1"/>
  <c r="E18" i="1"/>
  <c r="P18" i="1"/>
  <c r="E19" i="1"/>
  <c r="P19" i="1"/>
  <c r="E20" i="1"/>
  <c r="P20" i="1"/>
  <c r="E21" i="1"/>
  <c r="F21" i="1"/>
  <c r="C22" i="1"/>
  <c r="D22" i="1"/>
  <c r="E22" i="1"/>
  <c r="P22" i="1"/>
  <c r="E23" i="1"/>
  <c r="P23" i="1"/>
  <c r="E24" i="1"/>
  <c r="P24" i="1"/>
  <c r="E25" i="1"/>
  <c r="F25" i="1"/>
  <c r="P25" i="1"/>
  <c r="C26" i="1"/>
  <c r="D26" i="1"/>
  <c r="E26" i="1"/>
  <c r="P26" i="1"/>
  <c r="E27" i="1"/>
  <c r="P27" i="1"/>
  <c r="E28" i="1"/>
  <c r="P28" i="1"/>
  <c r="E29" i="1"/>
  <c r="F29" i="1"/>
  <c r="P29" i="1"/>
  <c r="C30" i="1"/>
  <c r="D30" i="1"/>
  <c r="E30" i="1"/>
  <c r="P30" i="1"/>
  <c r="E31" i="1"/>
  <c r="P31" i="1"/>
  <c r="E32" i="1"/>
  <c r="P32" i="1"/>
  <c r="E33" i="1"/>
  <c r="F33" i="1"/>
  <c r="P33" i="1"/>
  <c r="C34" i="1"/>
  <c r="D34" i="1"/>
  <c r="E34" i="1"/>
  <c r="P34" i="1"/>
  <c r="E35" i="1"/>
  <c r="P35" i="1"/>
  <c r="E36" i="1"/>
  <c r="P36" i="1"/>
  <c r="E37" i="1"/>
  <c r="F37" i="1"/>
  <c r="P37" i="1"/>
  <c r="C38" i="1"/>
  <c r="D38" i="1"/>
  <c r="E38" i="1"/>
  <c r="P38" i="1"/>
  <c r="E39" i="1"/>
  <c r="P39" i="1"/>
  <c r="E40" i="1"/>
  <c r="P40" i="1"/>
  <c r="E41" i="1"/>
  <c r="F41" i="1"/>
  <c r="P41" i="1"/>
  <c r="C42" i="1"/>
  <c r="D42" i="1"/>
  <c r="E42" i="1"/>
  <c r="P42" i="1"/>
  <c r="E43" i="1"/>
  <c r="P43" i="1"/>
  <c r="E44" i="1"/>
  <c r="P44" i="1"/>
  <c r="E45" i="1"/>
  <c r="F45" i="1"/>
  <c r="P45" i="1"/>
  <c r="C46" i="1"/>
  <c r="D46" i="1"/>
  <c r="E46" i="1"/>
  <c r="P46" i="1"/>
  <c r="E47" i="1"/>
  <c r="P47" i="1"/>
  <c r="E48" i="1"/>
  <c r="P48" i="1"/>
  <c r="E49" i="1"/>
  <c r="F49" i="1"/>
  <c r="P49" i="1"/>
  <c r="C50" i="1"/>
  <c r="D50" i="1"/>
  <c r="E50" i="1"/>
  <c r="P50" i="1"/>
  <c r="E51" i="1"/>
  <c r="P51" i="1"/>
  <c r="E52" i="1"/>
  <c r="P52" i="1"/>
  <c r="E53" i="1"/>
  <c r="F53" i="1"/>
  <c r="P53" i="1"/>
  <c r="C54" i="1"/>
  <c r="D54" i="1"/>
  <c r="E54" i="1"/>
  <c r="P54" i="1"/>
  <c r="E55" i="1"/>
  <c r="P55" i="1"/>
  <c r="E56" i="1"/>
  <c r="P56" i="1"/>
  <c r="E57" i="1"/>
  <c r="F57" i="1"/>
  <c r="P57" i="1"/>
  <c r="C58" i="1"/>
  <c r="D58" i="1"/>
  <c r="E58" i="1"/>
  <c r="P58" i="1"/>
  <c r="E59" i="1"/>
  <c r="P59" i="1"/>
  <c r="E60" i="1"/>
  <c r="P60" i="1"/>
  <c r="E61" i="1"/>
  <c r="F61" i="1"/>
  <c r="P61" i="1"/>
  <c r="C62" i="1"/>
  <c r="D62" i="1"/>
  <c r="E62" i="1"/>
  <c r="P62" i="1"/>
  <c r="E63" i="1"/>
  <c r="P63" i="1"/>
  <c r="E64" i="1"/>
  <c r="P64" i="1"/>
  <c r="E65" i="1"/>
  <c r="F65" i="1"/>
  <c r="C66" i="1"/>
  <c r="D66" i="1"/>
  <c r="E66" i="1"/>
  <c r="P66" i="1"/>
  <c r="E67" i="1"/>
  <c r="P67" i="1"/>
  <c r="E68" i="1"/>
  <c r="P68" i="1"/>
  <c r="E69" i="1"/>
  <c r="F69" i="1"/>
  <c r="P69" i="1"/>
  <c r="C70" i="1"/>
  <c r="D70" i="1"/>
  <c r="E70" i="1"/>
  <c r="P70" i="1"/>
  <c r="E71" i="1"/>
  <c r="P71" i="1"/>
  <c r="E72" i="1"/>
  <c r="P72" i="1"/>
  <c r="E73" i="1"/>
  <c r="F73" i="1"/>
  <c r="C74" i="1"/>
  <c r="D74" i="1"/>
  <c r="E74" i="1"/>
  <c r="P74" i="1"/>
  <c r="E75" i="1"/>
  <c r="P75" i="1"/>
  <c r="E76" i="1"/>
  <c r="P76" i="1"/>
  <c r="E77" i="1"/>
  <c r="F77" i="1"/>
  <c r="C78" i="1"/>
  <c r="D78" i="1"/>
  <c r="E78" i="1"/>
  <c r="P78" i="1"/>
  <c r="E79" i="1"/>
  <c r="P79" i="1"/>
  <c r="E80" i="1"/>
  <c r="P80" i="1"/>
  <c r="E81" i="1"/>
  <c r="F81" i="1"/>
  <c r="P81" i="1"/>
  <c r="C82" i="1"/>
  <c r="D82" i="1"/>
  <c r="E82" i="1"/>
  <c r="P82" i="1"/>
  <c r="E83" i="1"/>
  <c r="P83" i="1"/>
  <c r="E84" i="1"/>
  <c r="P84" i="1"/>
  <c r="E85" i="1"/>
  <c r="F85" i="1"/>
  <c r="P85" i="1"/>
  <c r="C86" i="1"/>
  <c r="D86" i="1"/>
  <c r="E86" i="1"/>
  <c r="P86" i="1"/>
  <c r="E87" i="1"/>
  <c r="P87" i="1"/>
  <c r="E88" i="1"/>
  <c r="P88" i="1"/>
  <c r="E89" i="1"/>
  <c r="F89" i="1"/>
  <c r="P89" i="1"/>
  <c r="C90" i="1"/>
  <c r="D90" i="1"/>
  <c r="E90" i="1"/>
  <c r="P90" i="1"/>
  <c r="E91" i="1"/>
  <c r="P91" i="1"/>
  <c r="E92" i="1"/>
  <c r="P92" i="1"/>
  <c r="E93" i="1"/>
  <c r="F93" i="1"/>
  <c r="P93" i="1"/>
  <c r="C94" i="1"/>
  <c r="D94" i="1"/>
  <c r="E94" i="1"/>
  <c r="P94" i="1"/>
  <c r="E95" i="1"/>
  <c r="P95" i="1"/>
  <c r="E96" i="1"/>
  <c r="P96" i="1"/>
  <c r="E97" i="1"/>
  <c r="F97" i="1"/>
  <c r="P97" i="1"/>
  <c r="C98" i="1"/>
  <c r="D98" i="1"/>
  <c r="E98" i="1"/>
  <c r="P98" i="1"/>
  <c r="E99" i="1"/>
  <c r="P99" i="1"/>
  <c r="E100" i="1"/>
  <c r="P100" i="1"/>
  <c r="E101" i="1"/>
  <c r="F101" i="1"/>
  <c r="P101" i="1"/>
  <c r="C102" i="1"/>
  <c r="D102" i="1"/>
  <c r="E102" i="1"/>
  <c r="P102" i="1"/>
  <c r="E103" i="1"/>
  <c r="P103" i="1"/>
  <c r="E104" i="1"/>
  <c r="P104" i="1"/>
  <c r="E105" i="1"/>
  <c r="F105" i="1"/>
  <c r="P105" i="1"/>
  <c r="C106" i="1"/>
  <c r="D106" i="1"/>
  <c r="E106" i="1"/>
  <c r="P106" i="1"/>
  <c r="E107" i="1"/>
  <c r="P107" i="1"/>
  <c r="E108" i="1"/>
  <c r="P108" i="1"/>
  <c r="E109" i="1"/>
  <c r="F109" i="1"/>
  <c r="P109" i="1"/>
  <c r="A6" i="1" l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  <c r="A106" i="1" l="1"/>
</calcChain>
</file>

<file path=xl/sharedStrings.xml><?xml version="1.0" encoding="utf-8"?>
<sst xmlns="http://schemas.openxmlformats.org/spreadsheetml/2006/main" count="593" uniqueCount="183">
  <si>
    <t>●</t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</si>
  <si>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</si>
  <si>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</si>
  <si>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</si>
  <si>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</si>
  <si>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ｇ</t>
    <phoneticPr fontId="3"/>
  </si>
  <si>
    <t>Kcal</t>
    <phoneticPr fontId="3"/>
  </si>
  <si>
    <t>月</t>
    <rPh sb="0" eb="1">
      <t>ゲツ</t>
    </rPh>
    <phoneticPr fontId="3"/>
  </si>
  <si>
    <t>金</t>
    <rPh sb="0" eb="1">
      <t>キン</t>
    </rPh>
    <phoneticPr fontId="3"/>
  </si>
  <si>
    <t>木</t>
    <rPh sb="0" eb="1">
      <t>モク</t>
    </rPh>
    <phoneticPr fontId="3"/>
  </si>
  <si>
    <t>ｇ</t>
    <phoneticPr fontId="3"/>
  </si>
  <si>
    <t>水</t>
    <rPh sb="0" eb="1">
      <t>スイ</t>
    </rPh>
    <phoneticPr fontId="3"/>
  </si>
  <si>
    <t>ｇ</t>
    <phoneticPr fontId="3"/>
  </si>
  <si>
    <t>火</t>
    <rPh sb="0" eb="1">
      <t>カ</t>
    </rPh>
    <phoneticPr fontId="3"/>
  </si>
  <si>
    <t>ｇ</t>
    <phoneticPr fontId="3"/>
  </si>
  <si>
    <t>Kcal</t>
    <phoneticPr fontId="3"/>
  </si>
  <si>
    <t>ｇ</t>
    <phoneticPr fontId="3"/>
  </si>
  <si>
    <t>●</t>
    <phoneticPr fontId="3"/>
  </si>
  <si>
    <t>バター</t>
  </si>
  <si>
    <t>しめじ</t>
  </si>
  <si>
    <t>こまつな</t>
  </si>
  <si>
    <t>ベーコン</t>
  </si>
  <si>
    <t>牛肉</t>
  </si>
  <si>
    <t>三温糖</t>
  </si>
  <si>
    <t>エリンギ</t>
  </si>
  <si>
    <t>青ピーマン</t>
  </si>
  <si>
    <t>うずら卵</t>
  </si>
  <si>
    <t>豚肉</t>
  </si>
  <si>
    <t>サラダ油</t>
  </si>
  <si>
    <t>パン粉</t>
  </si>
  <si>
    <t>えだまめ</t>
  </si>
  <si>
    <t>にんじん</t>
  </si>
  <si>
    <t>鶏卵</t>
  </si>
  <si>
    <t>鶏肉</t>
  </si>
  <si>
    <t>Kcal</t>
    <phoneticPr fontId="3"/>
  </si>
  <si>
    <t>ストロベリーケーキ</t>
  </si>
  <si>
    <t>ケチャップライス</t>
  </si>
  <si>
    <t>たまねぎ</t>
  </si>
  <si>
    <t>黄ピーマン</t>
  </si>
  <si>
    <t>大豆たんぱく</t>
  </si>
  <si>
    <t>牛乳</t>
    <rPh sb="0" eb="2">
      <t>ギュウニュウ</t>
    </rPh>
    <phoneticPr fontId="3"/>
  </si>
  <si>
    <t>黄桃缶</t>
  </si>
  <si>
    <t>しょうが</t>
  </si>
  <si>
    <t>ヨーグルト</t>
  </si>
  <si>
    <t>りんごゼリー</t>
  </si>
  <si>
    <t>小麦粉</t>
  </si>
  <si>
    <t>バナナ</t>
  </si>
  <si>
    <t>にんにく</t>
  </si>
  <si>
    <t>チーズ</t>
  </si>
  <si>
    <t>●</t>
    <phoneticPr fontId="3"/>
  </si>
  <si>
    <t>生クリーム</t>
  </si>
  <si>
    <t>ぶどうゼリー</t>
  </si>
  <si>
    <t>じゃがいも</t>
  </si>
  <si>
    <t>パイン缶</t>
  </si>
  <si>
    <t>トマト水煮</t>
  </si>
  <si>
    <t>カレールウ</t>
  </si>
  <si>
    <t>マスカットゼリー</t>
  </si>
  <si>
    <t>むぎ飯</t>
  </si>
  <si>
    <t>片栗粉</t>
  </si>
  <si>
    <t>コーン</t>
  </si>
  <si>
    <t>青のり粉</t>
  </si>
  <si>
    <t>かつお節</t>
  </si>
  <si>
    <t>中華めん</t>
    <rPh sb="0" eb="2">
      <t>チュウカ</t>
    </rPh>
    <phoneticPr fontId="18"/>
  </si>
  <si>
    <t>キャベツ</t>
  </si>
  <si>
    <t>もやし</t>
  </si>
  <si>
    <t>絹ごし豆腐</t>
  </si>
  <si>
    <t>ウインナー</t>
  </si>
  <si>
    <t>ピタパン</t>
  </si>
  <si>
    <t>わかめ</t>
  </si>
  <si>
    <t>●だいこん</t>
    <phoneticPr fontId="3"/>
  </si>
  <si>
    <t>干ししいたけ</t>
  </si>
  <si>
    <t>甘納豆</t>
  </si>
  <si>
    <t>糸みつば</t>
  </si>
  <si>
    <t>●</t>
    <phoneticPr fontId="3"/>
  </si>
  <si>
    <t>ゆず</t>
  </si>
  <si>
    <t>かぼちゃ</t>
  </si>
  <si>
    <t>さくら麦飯</t>
  </si>
  <si>
    <t>こんにゃく</t>
  </si>
  <si>
    <t>たけのこ</t>
  </si>
  <si>
    <t>●</t>
    <phoneticPr fontId="3"/>
  </si>
  <si>
    <t>レモン</t>
  </si>
  <si>
    <t>●ねぎ</t>
    <phoneticPr fontId="3"/>
  </si>
  <si>
    <t>Kcal</t>
    <phoneticPr fontId="3"/>
  </si>
  <si>
    <t>マヨネーズ</t>
  </si>
  <si>
    <t>白飯</t>
  </si>
  <si>
    <t>きゅうり</t>
  </si>
  <si>
    <t>ごま</t>
  </si>
  <si>
    <t>●はくさい</t>
    <phoneticPr fontId="3"/>
  </si>
  <si>
    <t>みそ</t>
  </si>
  <si>
    <t>しお昆布</t>
  </si>
  <si>
    <t>白みそ</t>
  </si>
  <si>
    <t>さば</t>
  </si>
  <si>
    <t>さつまあげ</t>
  </si>
  <si>
    <t>●</t>
    <phoneticPr fontId="3"/>
  </si>
  <si>
    <t>天かす</t>
  </si>
  <si>
    <t>えのきたけ</t>
  </si>
  <si>
    <t>●ねぎ</t>
    <phoneticPr fontId="3"/>
  </si>
  <si>
    <t>ｇ</t>
    <phoneticPr fontId="3"/>
  </si>
  <si>
    <t>ながいも</t>
  </si>
  <si>
    <t>はくさい</t>
  </si>
  <si>
    <t>魚ふりかけ</t>
  </si>
  <si>
    <t>あつあげ</t>
  </si>
  <si>
    <t>アーモンド</t>
  </si>
  <si>
    <t>Kcal</t>
    <phoneticPr fontId="3"/>
  </si>
  <si>
    <t>しょうが</t>
    <phoneticPr fontId="3"/>
  </si>
  <si>
    <t>ブロッコリー</t>
  </si>
  <si>
    <t>さくらえび</t>
  </si>
  <si>
    <t>●</t>
    <phoneticPr fontId="3"/>
  </si>
  <si>
    <t>●だいこん</t>
    <phoneticPr fontId="3"/>
  </si>
  <si>
    <t>切り干し大根</t>
  </si>
  <si>
    <t>昆布</t>
  </si>
  <si>
    <t>まぐろフレーク</t>
    <phoneticPr fontId="3"/>
  </si>
  <si>
    <t>ごま油</t>
  </si>
  <si>
    <t>焼きちくわ</t>
  </si>
  <si>
    <t>サラダ油</t>
    <phoneticPr fontId="3"/>
  </si>
  <si>
    <t>白玉粉</t>
  </si>
  <si>
    <t>ごぼう</t>
  </si>
  <si>
    <t>めかぶ</t>
  </si>
  <si>
    <t>ひじき</t>
  </si>
  <si>
    <t>れんこん</t>
  </si>
  <si>
    <t>さやいんげん</t>
  </si>
  <si>
    <t>うすあげ</t>
  </si>
  <si>
    <t>しいたけ</t>
  </si>
  <si>
    <t>大豆ペースト</t>
  </si>
  <si>
    <t>豆腐</t>
  </si>
  <si>
    <t>卵スプレッド</t>
  </si>
  <si>
    <t>鮭</t>
  </si>
  <si>
    <t>パセリ</t>
  </si>
  <si>
    <t>ほうとう</t>
  </si>
  <si>
    <t>●ねぎ</t>
    <phoneticPr fontId="3"/>
  </si>
  <si>
    <t>米粉</t>
  </si>
  <si>
    <t>ゆかり粉</t>
  </si>
  <si>
    <t>●さといも</t>
    <phoneticPr fontId="3"/>
  </si>
  <si>
    <t>ごま</t>
    <phoneticPr fontId="3"/>
  </si>
  <si>
    <t>ごま油</t>
    <phoneticPr fontId="3"/>
  </si>
  <si>
    <t>ししゃも</t>
  </si>
  <si>
    <t>さといも</t>
  </si>
  <si>
    <t>●だいこん</t>
    <phoneticPr fontId="3"/>
  </si>
  <si>
    <t>国産ももゼリー</t>
  </si>
  <si>
    <t>●キャベツ</t>
    <phoneticPr fontId="3"/>
  </si>
  <si>
    <t>レンズ豆</t>
  </si>
  <si>
    <t>フォカッチャ</t>
  </si>
  <si>
    <t>木綿豆腐</t>
  </si>
  <si>
    <t>にら</t>
  </si>
  <si>
    <t>キャベツ</t>
    <phoneticPr fontId="3"/>
  </si>
  <si>
    <t>チンゲンサイ</t>
  </si>
  <si>
    <t>●ねぎ</t>
    <phoneticPr fontId="3"/>
  </si>
  <si>
    <t>水餃子</t>
  </si>
  <si>
    <t>●さといも</t>
    <phoneticPr fontId="3"/>
  </si>
  <si>
    <t>●ねぎ</t>
    <phoneticPr fontId="3"/>
  </si>
  <si>
    <t>食用大豆油</t>
  </si>
  <si>
    <t>●だいこん</t>
    <phoneticPr fontId="3"/>
  </si>
  <si>
    <t>ロースハム</t>
  </si>
  <si>
    <t>ｇ</t>
    <phoneticPr fontId="3"/>
  </si>
  <si>
    <t>ホキ</t>
  </si>
  <si>
    <t>やきふ</t>
  </si>
  <si>
    <t>マスカットゼリー</t>
    <phoneticPr fontId="3"/>
  </si>
  <si>
    <t>オリーブ油</t>
  </si>
  <si>
    <t>カリフラワー</t>
  </si>
  <si>
    <t>●ローズマリー</t>
    <phoneticPr fontId="3"/>
  </si>
  <si>
    <t>●レモングラス</t>
    <phoneticPr fontId="3"/>
  </si>
  <si>
    <t>白いんげん豆</t>
  </si>
  <si>
    <t>●バジル</t>
    <phoneticPr fontId="3"/>
  </si>
  <si>
    <t>●大豆</t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</si>
  <si>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</si>
  <si>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</si>
  <si>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脂質</t>
    <rPh sb="0" eb="1">
      <t>アブラ</t>
    </rPh>
    <rPh sb="1" eb="2">
      <t>シツ</t>
    </rPh>
    <phoneticPr fontId="3"/>
  </si>
  <si>
    <t>黄色の食品</t>
    <rPh sb="0" eb="2">
      <t>キイロ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</si>
  <si>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</si>
  <si>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赤色の食品</t>
    <rPh sb="0" eb="2">
      <t>アカイロ</t>
    </rPh>
    <rPh sb="3" eb="5">
      <t>ショクヒン</t>
    </rPh>
    <phoneticPr fontId="3"/>
  </si>
  <si>
    <t>おかず</t>
    <phoneticPr fontId="3"/>
  </si>
  <si>
    <t>牛乳</t>
    <phoneticPr fontId="3"/>
  </si>
  <si>
    <t>主食</t>
    <rPh sb="0" eb="2">
      <t>シュショク</t>
    </rPh>
    <phoneticPr fontId="3"/>
  </si>
  <si>
    <t>たんぱく質</t>
    <rPh sb="4" eb="5">
      <t>シツ</t>
    </rPh>
    <phoneticPr fontId="3"/>
  </si>
  <si>
    <t>エネルギー</t>
    <phoneticPr fontId="3"/>
  </si>
  <si>
    <t>熱や力になる</t>
    <rPh sb="0" eb="1">
      <t>ネツ</t>
    </rPh>
    <rPh sb="2" eb="3">
      <t>チカラ</t>
    </rPh>
    <phoneticPr fontId="20"/>
  </si>
  <si>
    <t>体の調子を整える</t>
    <rPh sb="0" eb="1">
      <t>カラダ</t>
    </rPh>
    <rPh sb="2" eb="4">
      <t>チョウシ</t>
    </rPh>
    <rPh sb="5" eb="6">
      <t>トトノ</t>
    </rPh>
    <phoneticPr fontId="20"/>
  </si>
  <si>
    <t>血や肉、骨になる</t>
    <rPh sb="0" eb="1">
      <t>チ</t>
    </rPh>
    <rPh sb="2" eb="3">
      <t>ニク</t>
    </rPh>
    <rPh sb="4" eb="5">
      <t>ホネ</t>
    </rPh>
    <phoneticPr fontId="20"/>
  </si>
  <si>
    <t>献　立　名</t>
    <rPh sb="0" eb="1">
      <t>ケン</t>
    </rPh>
    <rPh sb="2" eb="3">
      <t>リツ</t>
    </rPh>
    <rPh sb="4" eb="5">
      <t>メイ</t>
    </rPh>
    <phoneticPr fontId="3"/>
  </si>
  <si>
    <t>曜</t>
    <rPh sb="0" eb="1">
      <t>ヨウ</t>
    </rPh>
    <phoneticPr fontId="3"/>
  </si>
  <si>
    <t>日</t>
    <rPh sb="0" eb="1">
      <t>ヒ</t>
    </rPh>
    <phoneticPr fontId="3"/>
  </si>
  <si>
    <t>●</t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</si>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</sst>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textRotation="255"/>
      <protection hidden="1"/>
    </xf>
    <xf numFmtId="0" fontId="2" fillId="0" borderId="0" xfId="0" applyFont="1" applyAlignment="1" applyProtection="1">
      <alignment vertical="center" textRotation="255"/>
      <protection locked="0"/>
    </xf>
    <xf numFmtId="0" fontId="4" fillId="0" borderId="0" xfId="0" applyFont="1" applyAlignment="1" applyProtection="1">
      <alignment vertical="center" textRotation="255"/>
      <protection locked="0"/>
    </xf>
    <xf numFmtId="0" fontId="5" fillId="0" borderId="0" xfId="0" applyFont="1" applyProtection="1">
      <alignment vertical="center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8" fillId="0" borderId="2" xfId="0" applyFont="1" applyFill="1" applyBorder="1" applyAlignment="1" applyProtection="1">
      <alignment horizontal="left" vertical="center" shrinkToFit="1"/>
      <protection hidden="1"/>
    </xf>
    <xf numFmtId="0" fontId="8" fillId="0" borderId="4" xfId="0" applyFont="1" applyFill="1" applyBorder="1" applyAlignment="1" applyProtection="1">
      <alignment horizontal="left" vertical="center" shrinkToFit="1"/>
      <protection hidden="1"/>
    </xf>
    <xf numFmtId="176" fontId="6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38" fontId="6" fillId="0" borderId="6" xfId="1" applyFont="1" applyFill="1" applyBorder="1" applyAlignment="1" applyProtection="1">
      <alignment horizontal="left" vertical="center" shrinkToFit="1"/>
      <protection hidden="1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2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shrinkToFit="1"/>
      <protection locked="0"/>
    </xf>
    <xf numFmtId="0" fontId="7" fillId="0" borderId="4" xfId="0" applyFont="1" applyFill="1" applyBorder="1" applyAlignment="1" applyProtection="1">
      <alignment vertical="center" shrinkToFit="1"/>
      <protection locked="0"/>
    </xf>
    <xf numFmtId="0" fontId="7" fillId="0" borderId="8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9" xfId="0" applyFont="1" applyFill="1" applyBorder="1" applyAlignment="1" applyProtection="1">
      <alignment vertical="center" shrinkToFit="1"/>
      <protection locked="0"/>
    </xf>
    <xf numFmtId="0" fontId="7" fillId="0" borderId="11" xfId="0" applyFont="1" applyFill="1" applyBorder="1" applyAlignment="1" applyProtection="1">
      <alignment vertical="center" shrinkToFit="1"/>
      <protection locked="0"/>
    </xf>
    <xf numFmtId="0" fontId="7" fillId="0" borderId="12" xfId="0" applyFont="1" applyFill="1" applyBorder="1" applyAlignment="1" applyProtection="1">
      <alignment vertical="center" shrinkToFit="1"/>
      <protection locked="0"/>
    </xf>
    <xf numFmtId="0" fontId="7" fillId="0" borderId="13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horizontal="left" vertical="center" shrinkToFit="1"/>
      <protection hidden="1"/>
    </xf>
    <xf numFmtId="0" fontId="13" fillId="0" borderId="2" xfId="0" applyFont="1" applyFill="1" applyBorder="1" applyAlignment="1" applyProtection="1">
      <alignment vertical="center" shrinkToFit="1"/>
      <protection locked="0"/>
    </xf>
    <xf numFmtId="0" fontId="13" fillId="0" borderId="3" xfId="0" applyFont="1" applyFill="1" applyBorder="1" applyAlignment="1" applyProtection="1">
      <alignment vertical="center" shrinkToFit="1"/>
      <protection locked="0"/>
    </xf>
    <xf numFmtId="0" fontId="13" fillId="0" borderId="4" xfId="0" applyFont="1" applyFill="1" applyBorder="1" applyAlignment="1" applyProtection="1">
      <alignment vertical="center" shrinkToFit="1"/>
      <protection locked="0"/>
    </xf>
    <xf numFmtId="0" fontId="14" fillId="0" borderId="2" xfId="0" applyFont="1" applyFill="1" applyBorder="1" applyAlignment="1" applyProtection="1">
      <alignment horizontal="left" vertical="center" shrinkToFit="1"/>
      <protection hidden="1"/>
    </xf>
    <xf numFmtId="0" fontId="14" fillId="0" borderId="4" xfId="0" applyFont="1" applyFill="1" applyBorder="1" applyAlignment="1" applyProtection="1">
      <alignment horizontal="left" vertical="center" shrinkToFit="1"/>
      <protection hidden="1"/>
    </xf>
    <xf numFmtId="176" fontId="12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12" fillId="0" borderId="7" xfId="1" applyFont="1" applyFill="1" applyBorder="1" applyAlignment="1" applyProtection="1">
      <alignment horizontal="center" vertical="center" shrinkToFit="1"/>
      <protection hidden="1"/>
    </xf>
    <xf numFmtId="0" fontId="13" fillId="0" borderId="8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 shrinkToFit="1"/>
      <protection locked="0"/>
    </xf>
    <xf numFmtId="0" fontId="13" fillId="0" borderId="9" xfId="0" applyFont="1" applyFill="1" applyBorder="1" applyAlignment="1" applyProtection="1">
      <alignment vertical="center" shrinkToFit="1"/>
      <protection locked="0"/>
    </xf>
    <xf numFmtId="38" fontId="12" fillId="0" borderId="6" xfId="1" applyFont="1" applyFill="1" applyBorder="1" applyAlignment="1" applyProtection="1">
      <alignment horizontal="left" vertical="center" shrinkToFit="1"/>
      <protection hidden="1"/>
    </xf>
    <xf numFmtId="0" fontId="13" fillId="0" borderId="11" xfId="0" applyFont="1" applyFill="1" applyBorder="1" applyAlignment="1" applyProtection="1">
      <alignment vertical="center" shrinkToFit="1"/>
      <protection locked="0"/>
    </xf>
    <xf numFmtId="0" fontId="13" fillId="0" borderId="12" xfId="0" applyFont="1" applyFill="1" applyBorder="1" applyAlignment="1" applyProtection="1">
      <alignment vertical="center" shrinkToFit="1"/>
      <protection locked="0"/>
    </xf>
    <xf numFmtId="0" fontId="13" fillId="0" borderId="13" xfId="0" applyFont="1" applyFill="1" applyBorder="1" applyAlignment="1" applyProtection="1">
      <alignment vertical="center" shrinkToFit="1"/>
      <protection locked="0"/>
    </xf>
    <xf numFmtId="0" fontId="13" fillId="0" borderId="3" xfId="0" applyFont="1" applyBorder="1" applyAlignment="1" applyProtection="1">
      <alignment vertical="center" shrinkToFit="1"/>
      <protection locked="0"/>
    </xf>
    <xf numFmtId="0" fontId="13" fillId="0" borderId="2" xfId="0" applyFont="1" applyBorder="1" applyAlignment="1" applyProtection="1">
      <alignment vertical="center" shrinkToFit="1"/>
      <protection locked="0"/>
    </xf>
    <xf numFmtId="0" fontId="13" fillId="0" borderId="8" xfId="0" applyFont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horizontal="left" vertical="center" shrinkToFit="1"/>
      <protection hidden="1"/>
    </xf>
    <xf numFmtId="0" fontId="13" fillId="0" borderId="11" xfId="0" applyFont="1" applyBorder="1" applyAlignment="1" applyProtection="1">
      <alignment vertical="center" shrinkToFit="1"/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0" fontId="13" fillId="0" borderId="8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hidden="1"/>
    </xf>
    <xf numFmtId="0" fontId="22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textRotation="255" wrapText="1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7" fillId="0" borderId="9" xfId="0" applyFont="1" applyBorder="1" applyAlignment="1" applyProtection="1">
      <alignment horizontal="center" vertical="center" wrapText="1" shrinkToFit="1"/>
      <protection hidden="1"/>
    </xf>
    <xf numFmtId="0" fontId="17" fillId="0" borderId="0" xfId="0" applyFont="1" applyBorder="1" applyAlignment="1" applyProtection="1">
      <alignment horizontal="center" vertical="center" wrapText="1" shrinkToFit="1"/>
      <protection hidden="1"/>
    </xf>
    <xf numFmtId="0" fontId="17" fillId="0" borderId="8" xfId="0" applyFont="1" applyBorder="1" applyAlignment="1" applyProtection="1">
      <alignment horizontal="center" vertical="center" wrapText="1" shrinkToFit="1"/>
      <protection hidden="1"/>
    </xf>
    <xf numFmtId="0" fontId="17" fillId="0" borderId="4" xfId="0" applyFont="1" applyBorder="1" applyAlignment="1" applyProtection="1">
      <alignment horizontal="center" vertical="center" wrapText="1" shrinkToFit="1"/>
      <protection hidden="1"/>
    </xf>
    <xf numFmtId="0" fontId="17" fillId="0" borderId="3" xfId="0" applyFont="1" applyBorder="1" applyAlignment="1" applyProtection="1">
      <alignment horizontal="center" vertical="center" wrapText="1" shrinkToFit="1"/>
      <protection hidden="1"/>
    </xf>
    <xf numFmtId="0" fontId="17" fillId="0" borderId="2" xfId="0" applyFont="1" applyBorder="1" applyAlignment="1" applyProtection="1">
      <alignment horizontal="center" vertical="center" wrapText="1" shrinkToFit="1"/>
      <protection hidden="1"/>
    </xf>
    <xf numFmtId="0" fontId="17" fillId="0" borderId="9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 applyProtection="1">
      <alignment horizontal="center" vertical="center" shrinkToFit="1"/>
      <protection hidden="1"/>
    </xf>
    <xf numFmtId="0" fontId="12" fillId="0" borderId="10" xfId="0" applyFont="1" applyBorder="1" applyAlignment="1" applyProtection="1">
      <alignment horizontal="center" vertical="center" shrinkToFit="1"/>
      <protection hidden="1"/>
    </xf>
    <xf numFmtId="0" fontId="12" fillId="0" borderId="5" xfId="0" applyFont="1" applyBorder="1" applyAlignment="1" applyProtection="1">
      <alignment horizontal="center" vertical="center" shrinkToFit="1"/>
      <protection hidden="1"/>
    </xf>
    <xf numFmtId="0" fontId="17" fillId="0" borderId="13" xfId="0" applyFont="1" applyBorder="1" applyAlignment="1" applyProtection="1">
      <alignment horizontal="center" vertical="center" shrinkToFit="1"/>
      <protection hidden="1"/>
    </xf>
    <xf numFmtId="0" fontId="17" fillId="0" borderId="12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17" fillId="0" borderId="16" xfId="0" applyFont="1" applyBorder="1" applyAlignment="1" applyProtection="1">
      <alignment horizontal="center" vertical="center" shrinkToFit="1"/>
      <protection hidden="1"/>
    </xf>
    <xf numFmtId="0" fontId="17" fillId="0" borderId="15" xfId="0" applyFont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8" fillId="0" borderId="9" xfId="0" applyFont="1" applyFill="1" applyBorder="1" applyAlignment="1" applyProtection="1">
      <alignment horizontal="left" vertical="center" shrinkToFit="1"/>
      <protection hidden="1"/>
    </xf>
    <xf numFmtId="0" fontId="8" fillId="0" borderId="8" xfId="0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38" fontId="6" fillId="0" borderId="6" xfId="1" applyFont="1" applyFill="1" applyBorder="1" applyAlignment="1" applyProtection="1">
      <alignment horizontal="center" vertical="center" shrinkToFit="1"/>
      <protection hidden="1"/>
    </xf>
    <xf numFmtId="0" fontId="17" fillId="0" borderId="14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horizontal="center" vertical="center" shrinkToFit="1"/>
      <protection hidden="1"/>
    </xf>
    <xf numFmtId="0" fontId="14" fillId="0" borderId="10" xfId="0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textRotation="255" shrinkToFit="1"/>
      <protection hidden="1"/>
    </xf>
    <xf numFmtId="0" fontId="17" fillId="0" borderId="5" xfId="0" applyFont="1" applyBorder="1" applyAlignment="1" applyProtection="1">
      <alignment horizontal="center" vertical="center" textRotation="255" shrinkToFit="1"/>
      <protection hidden="1"/>
    </xf>
    <xf numFmtId="0" fontId="14" fillId="0" borderId="9" xfId="0" applyFont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horizontal="center" vertical="center" shrinkToFit="1"/>
      <protection hidden="1"/>
    </xf>
    <xf numFmtId="0" fontId="14" fillId="0" borderId="4" xfId="0" applyFont="1" applyBorder="1" applyAlignment="1" applyProtection="1">
      <alignment horizontal="center" vertical="center" shrinkToFit="1"/>
      <protection hidden="1"/>
    </xf>
    <xf numFmtId="0" fontId="14" fillId="0" borderId="2" xfId="0" applyFont="1" applyBorder="1" applyAlignment="1" applyProtection="1">
      <alignment horizontal="center" vertical="center" shrinkToFit="1"/>
      <protection hidden="1"/>
    </xf>
    <xf numFmtId="0" fontId="16" fillId="0" borderId="14" xfId="0" applyFont="1" applyFill="1" applyBorder="1" applyAlignment="1" applyProtection="1">
      <alignment horizontal="center"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shrinkToFit="1"/>
      <protection hidden="1"/>
    </xf>
    <xf numFmtId="0" fontId="16" fillId="0" borderId="5" xfId="0" applyFont="1" applyFill="1" applyBorder="1" applyAlignment="1" applyProtection="1">
      <alignment horizontal="center" vertical="center" shrinkToFit="1"/>
      <protection hidden="1"/>
    </xf>
    <xf numFmtId="0" fontId="15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14" fillId="0" borderId="13" xfId="0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Fill="1" applyBorder="1" applyAlignment="1" applyProtection="1">
      <alignment horizontal="left" vertical="center" shrinkToFit="1"/>
      <protection hidden="1"/>
    </xf>
    <xf numFmtId="0" fontId="14" fillId="0" borderId="9" xfId="0" applyFont="1" applyFill="1" applyBorder="1" applyAlignment="1" applyProtection="1">
      <alignment horizontal="left" vertical="center" shrinkToFit="1"/>
      <protection hidden="1"/>
    </xf>
    <xf numFmtId="0" fontId="14" fillId="0" borderId="8" xfId="0" applyFont="1" applyFill="1" applyBorder="1" applyAlignment="1" applyProtection="1">
      <alignment horizontal="left" vertical="center" shrinkToFit="1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 vertical="center" shrinkToFit="1"/>
      <protection hidden="1"/>
    </xf>
    <xf numFmtId="0" fontId="10" fillId="0" borderId="10" xfId="0" applyFont="1" applyFill="1" applyBorder="1" applyAlignment="1" applyProtection="1">
      <alignment horizontal="center" vertical="center" shrinkToFit="1"/>
      <protection hidden="1"/>
    </xf>
    <xf numFmtId="0" fontId="10" fillId="0" borderId="5" xfId="0" applyFont="1" applyFill="1" applyBorder="1" applyAlignment="1" applyProtection="1">
      <alignment horizontal="center" vertical="center" shrinkToFit="1"/>
      <protection hidden="1"/>
    </xf>
    <xf numFmtId="0" fontId="9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13" xfId="0" applyFont="1" applyFill="1" applyBorder="1" applyAlignment="1" applyProtection="1">
      <alignment horizontal="left" vertical="center" shrinkToFit="1"/>
      <protection hidden="1"/>
    </xf>
    <xf numFmtId="0" fontId="8" fillId="0" borderId="11" xfId="0" applyFont="1" applyFill="1" applyBorder="1" applyAlignment="1" applyProtection="1">
      <alignment horizontal="left" vertical="center" shrinkToFit="1"/>
      <protection hidden="1"/>
    </xf>
    <xf numFmtId="38" fontId="12" fillId="0" borderId="7" xfId="1" applyFont="1" applyFill="1" applyBorder="1" applyAlignment="1" applyProtection="1">
      <alignment horizontal="center" vertical="center" shrinkToFit="1"/>
      <protection hidden="1"/>
    </xf>
    <xf numFmtId="38" fontId="12" fillId="0" borderId="6" xfId="1" applyFont="1" applyFill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4" fillId="0" borderId="12" xfId="0" applyFont="1" applyFill="1" applyBorder="1" applyAlignment="1" applyProtection="1">
      <alignment horizontal="left" vertical="center" shrinkToFit="1"/>
      <protection hidden="1"/>
    </xf>
    <xf numFmtId="0" fontId="14" fillId="0" borderId="0" xfId="0" applyFont="1" applyFill="1" applyBorder="1" applyAlignment="1" applyProtection="1">
      <alignment horizontal="left" vertical="center" shrinkToFi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38" fontId="6" fillId="0" borderId="1" xfId="1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183977</xdr:colOff>
      <xdr:row>75</xdr:row>
      <xdr:rowOff>97650</xdr:rowOff>
    </xdr:from>
    <xdr:ext cx="564685" cy="564685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894589">
          <a:off x="6861002" y="12956400"/>
          <a:ext cx="564685" cy="564685"/>
        </a:xfrm>
        <a:prstGeom prst="rect">
          <a:avLst/>
        </a:prstGeom>
      </xdr:spPr>
    </xdr:pic>
    <xdr:clientData/>
  </xdr:oneCellAnchor>
  <xdr:oneCellAnchor>
    <xdr:from>
      <xdr:col>8</xdr:col>
      <xdr:colOff>582145</xdr:colOff>
      <xdr:row>109</xdr:row>
      <xdr:rowOff>177964</xdr:rowOff>
    </xdr:from>
    <xdr:ext cx="1625665" cy="852377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48731">
          <a:off x="7273458" y="18906495"/>
          <a:ext cx="1625665" cy="852377"/>
        </a:xfrm>
        <a:prstGeom prst="rect">
          <a:avLst/>
        </a:prstGeom>
      </xdr:spPr>
    </xdr:pic>
    <xdr:clientData/>
  </xdr:oneCellAnchor>
  <xdr:oneCellAnchor>
    <xdr:from>
      <xdr:col>14</xdr:col>
      <xdr:colOff>119209</xdr:colOff>
      <xdr:row>0</xdr:row>
      <xdr:rowOff>107155</xdr:rowOff>
    </xdr:from>
    <xdr:ext cx="678509" cy="660305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3984" y="107155"/>
          <a:ext cx="678509" cy="660305"/>
        </a:xfrm>
        <a:prstGeom prst="rect">
          <a:avLst/>
        </a:prstGeom>
      </xdr:spPr>
    </xdr:pic>
    <xdr:clientData/>
  </xdr:oneCellAnchor>
  <xdr:oneCellAnchor>
    <xdr:from>
      <xdr:col>14</xdr:col>
      <xdr:colOff>741567</xdr:colOff>
      <xdr:row>109</xdr:row>
      <xdr:rowOff>107157</xdr:rowOff>
    </xdr:from>
    <xdr:ext cx="699089" cy="765375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6342" y="18795207"/>
          <a:ext cx="699089" cy="765375"/>
        </a:xfrm>
        <a:prstGeom prst="rect">
          <a:avLst/>
        </a:prstGeom>
      </xdr:spPr>
    </xdr:pic>
    <xdr:clientData/>
  </xdr:oneCellAnchor>
  <xdr:oneCellAnchor>
    <xdr:from>
      <xdr:col>3</xdr:col>
      <xdr:colOff>95251</xdr:colOff>
      <xdr:row>0</xdr:row>
      <xdr:rowOff>166690</xdr:rowOff>
    </xdr:from>
    <xdr:ext cx="440529" cy="464742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9314" y="166690"/>
          <a:ext cx="440529" cy="464742"/>
        </a:xfrm>
        <a:prstGeom prst="rect">
          <a:avLst/>
        </a:prstGeom>
      </xdr:spPr>
    </xdr:pic>
    <xdr:clientData/>
  </xdr:oneCellAnchor>
  <xdr:oneCellAnchor>
    <xdr:from>
      <xdr:col>9</xdr:col>
      <xdr:colOff>499738</xdr:colOff>
      <xdr:row>0</xdr:row>
      <xdr:rowOff>146429</xdr:rowOff>
    </xdr:from>
    <xdr:ext cx="428021" cy="454175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3963222">
          <a:off x="7987599" y="159506"/>
          <a:ext cx="454175" cy="428021"/>
        </a:xfrm>
        <a:prstGeom prst="rect">
          <a:avLst/>
        </a:prstGeom>
      </xdr:spPr>
    </xdr:pic>
    <xdr:clientData/>
  </xdr:oneCellAnchor>
  <xdr:oneCellAnchor>
    <xdr:from>
      <xdr:col>2</xdr:col>
      <xdr:colOff>598978</xdr:colOff>
      <xdr:row>0</xdr:row>
      <xdr:rowOff>115067</xdr:rowOff>
    </xdr:from>
    <xdr:ext cx="484489" cy="470737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728" y="115067"/>
          <a:ext cx="484489" cy="470737"/>
        </a:xfrm>
        <a:prstGeom prst="rect">
          <a:avLst/>
        </a:prstGeom>
      </xdr:spPr>
    </xdr:pic>
    <xdr:clientData/>
  </xdr:oneCellAnchor>
  <xdr:oneCellAnchor>
    <xdr:from>
      <xdr:col>10</xdr:col>
      <xdr:colOff>250031</xdr:colOff>
      <xdr:row>0</xdr:row>
      <xdr:rowOff>119062</xdr:rowOff>
    </xdr:from>
    <xdr:ext cx="484489" cy="470737"/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6306" y="119062"/>
          <a:ext cx="484489" cy="47073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3\Desktop\&#32102;&#39135;&#31649;&#29702;\2020&#24180;&#24230;\&#9733;&#32102;&#39135;&#31649;&#29702;2020(r2.12)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ひとことメモ"/>
      <sheetName val="家庭配布"/>
      <sheetName val="群分類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0</v>
          </cell>
        </row>
        <row r="13">
          <cell r="F13">
            <v>1</v>
          </cell>
        </row>
        <row r="14">
          <cell r="F14">
            <v>2</v>
          </cell>
        </row>
        <row r="15">
          <cell r="F15">
            <v>3</v>
          </cell>
        </row>
        <row r="16">
          <cell r="F16">
            <v>4</v>
          </cell>
        </row>
        <row r="17">
          <cell r="F17">
            <v>7</v>
          </cell>
        </row>
        <row r="18">
          <cell r="F18">
            <v>8</v>
          </cell>
          <cell r="I18" t="str">
            <v>オリンピックの献立(アトランタ)</v>
          </cell>
        </row>
        <row r="19">
          <cell r="F19">
            <v>9</v>
          </cell>
        </row>
        <row r="20">
          <cell r="F20">
            <v>10</v>
          </cell>
        </row>
        <row r="21">
          <cell r="F21">
            <v>11</v>
          </cell>
        </row>
        <row r="22">
          <cell r="F22">
            <v>14</v>
          </cell>
        </row>
        <row r="23">
          <cell r="F23">
            <v>15</v>
          </cell>
        </row>
        <row r="24">
          <cell r="F24">
            <v>16</v>
          </cell>
        </row>
        <row r="25">
          <cell r="F25">
            <v>17</v>
          </cell>
        </row>
        <row r="26">
          <cell r="F26">
            <v>18</v>
          </cell>
        </row>
        <row r="27">
          <cell r="F27">
            <v>21</v>
          </cell>
          <cell r="I27" t="str">
            <v>冬至の献立</v>
          </cell>
        </row>
        <row r="28">
          <cell r="F28">
            <v>22</v>
          </cell>
        </row>
        <row r="29">
          <cell r="F29">
            <v>23</v>
          </cell>
        </row>
        <row r="30">
          <cell r="F30">
            <v>24</v>
          </cell>
          <cell r="I30" t="str">
            <v>クリスマスの献立</v>
          </cell>
        </row>
        <row r="31">
          <cell r="F31">
            <v>25</v>
          </cell>
        </row>
        <row r="32">
          <cell r="F32">
            <v>28</v>
          </cell>
        </row>
        <row r="33">
          <cell r="F33">
            <v>29</v>
          </cell>
        </row>
        <row r="34">
          <cell r="F34">
            <v>30</v>
          </cell>
        </row>
        <row r="35">
          <cell r="F35">
            <v>31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7">
        <row r="1">
          <cell r="B1">
            <v>12</v>
          </cell>
        </row>
        <row r="58">
          <cell r="H58">
            <v>1</v>
          </cell>
          <cell r="I58">
            <v>1</v>
          </cell>
          <cell r="J58" t="str">
            <v>ごはん</v>
          </cell>
          <cell r="K58" t="str">
            <v>ごはん</v>
          </cell>
        </row>
        <row r="61">
          <cell r="H61">
            <v>2</v>
          </cell>
          <cell r="I61">
            <v>2</v>
          </cell>
          <cell r="J61" t="str">
            <v>牛乳</v>
          </cell>
          <cell r="K61" t="str">
            <v>牛乳</v>
          </cell>
        </row>
        <row r="63">
          <cell r="H63">
            <v>3</v>
          </cell>
          <cell r="I63">
            <v>4</v>
          </cell>
          <cell r="J63" t="str">
            <v>とりにくのこうそうパンこやき</v>
          </cell>
          <cell r="K63" t="str">
            <v>鶏肉の香草パン粉焼き</v>
          </cell>
        </row>
        <row r="77">
          <cell r="H77">
            <v>4</v>
          </cell>
          <cell r="I77">
            <v>5</v>
          </cell>
          <cell r="J77" t="str">
            <v>はなやさいサラダ</v>
          </cell>
          <cell r="K77" t="str">
            <v>花野菜サラダ</v>
          </cell>
        </row>
        <row r="90">
          <cell r="H90">
            <v>5</v>
          </cell>
          <cell r="I90">
            <v>7</v>
          </cell>
          <cell r="J90" t="str">
            <v>ポークビーンズ</v>
          </cell>
          <cell r="K90" t="str">
            <v>ポークビーンズ</v>
          </cell>
        </row>
        <row r="113">
          <cell r="I113">
            <v>1</v>
          </cell>
          <cell r="J113" t="str">
            <v>ごはん</v>
          </cell>
          <cell r="K113" t="str">
            <v>ごはん</v>
          </cell>
        </row>
        <row r="115">
          <cell r="H115">
            <v>1</v>
          </cell>
          <cell r="I115">
            <v>3</v>
          </cell>
          <cell r="J115" t="str">
            <v>わかめごはん</v>
          </cell>
          <cell r="K115" t="str">
            <v>わかめごはん</v>
          </cell>
        </row>
        <row r="118">
          <cell r="H118">
            <v>2</v>
          </cell>
          <cell r="I118">
            <v>2</v>
          </cell>
          <cell r="J118" t="str">
            <v>牛乳</v>
          </cell>
          <cell r="K118" t="str">
            <v>牛乳</v>
          </cell>
        </row>
        <row r="121">
          <cell r="H121">
            <v>3</v>
          </cell>
          <cell r="I121">
            <v>4</v>
          </cell>
          <cell r="J121" t="str">
            <v>オイマヨグラタン</v>
          </cell>
          <cell r="K121" t="str">
            <v>オイマヨグラタン</v>
          </cell>
        </row>
        <row r="139">
          <cell r="H139">
            <v>4</v>
          </cell>
          <cell r="I139">
            <v>7</v>
          </cell>
          <cell r="J139" t="str">
            <v>みそけんちんじる</v>
          </cell>
          <cell r="K139" t="str">
            <v>みそけんちん汁</v>
          </cell>
        </row>
        <row r="154">
          <cell r="H154">
            <v>5</v>
          </cell>
          <cell r="I154">
            <v>8</v>
          </cell>
          <cell r="J154" t="str">
            <v>マスカットゼリー</v>
          </cell>
          <cell r="K154" t="str">
            <v>マスカットゼリー</v>
          </cell>
        </row>
        <row r="168">
          <cell r="H168">
            <v>1</v>
          </cell>
          <cell r="I168">
            <v>1</v>
          </cell>
          <cell r="J168" t="str">
            <v>ごはん</v>
          </cell>
          <cell r="K168" t="str">
            <v>ごはん</v>
          </cell>
        </row>
        <row r="171">
          <cell r="H171">
            <v>2</v>
          </cell>
          <cell r="I171">
            <v>2</v>
          </cell>
          <cell r="J171" t="str">
            <v>牛乳</v>
          </cell>
          <cell r="K171" t="str">
            <v>牛乳</v>
          </cell>
        </row>
        <row r="174">
          <cell r="H174">
            <v>3</v>
          </cell>
          <cell r="I174">
            <v>4</v>
          </cell>
          <cell r="J174" t="str">
            <v>さかなのいしがきフライ</v>
          </cell>
          <cell r="K174" t="str">
            <v>魚の石垣フライ</v>
          </cell>
        </row>
        <row r="185">
          <cell r="H185">
            <v>4</v>
          </cell>
          <cell r="I185">
            <v>5</v>
          </cell>
          <cell r="J185" t="str">
            <v>れんこんサラダ</v>
          </cell>
          <cell r="K185" t="str">
            <v>れんこんサラダ</v>
          </cell>
        </row>
        <row r="198">
          <cell r="H198">
            <v>5</v>
          </cell>
          <cell r="I198">
            <v>7</v>
          </cell>
          <cell r="J198" t="str">
            <v>ふとあげのみそしる</v>
          </cell>
          <cell r="K198" t="str">
            <v>麩と揚げのみそ汁</v>
          </cell>
        </row>
        <row r="223">
          <cell r="H223">
            <v>1</v>
          </cell>
          <cell r="I223">
            <v>1</v>
          </cell>
          <cell r="J223" t="str">
            <v>ごはん</v>
          </cell>
          <cell r="K223" t="str">
            <v>ごはん</v>
          </cell>
        </row>
        <row r="226">
          <cell r="H226">
            <v>2</v>
          </cell>
          <cell r="I226">
            <v>2</v>
          </cell>
          <cell r="J226" t="str">
            <v>牛乳</v>
          </cell>
          <cell r="K226" t="str">
            <v>牛乳</v>
          </cell>
        </row>
        <row r="229">
          <cell r="H229">
            <v>3</v>
          </cell>
          <cell r="I229">
            <v>4</v>
          </cell>
          <cell r="J229" t="str">
            <v>チキンなんばん　タルタルソース</v>
          </cell>
          <cell r="K229" t="str">
            <v>チキン南蛮</v>
          </cell>
        </row>
        <row r="240">
          <cell r="K240" t="str">
            <v>ﾀﾙﾀﾙｿｰｽ</v>
          </cell>
        </row>
        <row r="246">
          <cell r="H246">
            <v>4</v>
          </cell>
          <cell r="I246">
            <v>5</v>
          </cell>
          <cell r="J246" t="str">
            <v>ボイルキャベツ</v>
          </cell>
          <cell r="K246" t="str">
            <v>ボイルキャベツ</v>
          </cell>
        </row>
        <row r="247">
          <cell r="K247" t="str">
            <v/>
          </cell>
        </row>
        <row r="248">
          <cell r="K248" t="str">
            <v/>
          </cell>
        </row>
        <row r="249">
          <cell r="K249" t="str">
            <v/>
          </cell>
        </row>
        <row r="250">
          <cell r="K250" t="str">
            <v/>
          </cell>
        </row>
        <row r="252">
          <cell r="H252">
            <v>5</v>
          </cell>
          <cell r="I252">
            <v>7</v>
          </cell>
          <cell r="J252" t="str">
            <v>のっぺいじる</v>
          </cell>
          <cell r="K252" t="str">
            <v>のっぺい汁</v>
          </cell>
        </row>
        <row r="278">
          <cell r="H278">
            <v>1</v>
          </cell>
          <cell r="I278">
            <v>1</v>
          </cell>
          <cell r="J278" t="str">
            <v>むぎごはん</v>
          </cell>
          <cell r="K278" t="str">
            <v>麦ごはん</v>
          </cell>
        </row>
        <row r="281">
          <cell r="H281">
            <v>2</v>
          </cell>
          <cell r="I281">
            <v>2</v>
          </cell>
          <cell r="J281" t="str">
            <v>牛乳</v>
          </cell>
          <cell r="K281" t="str">
            <v>牛乳</v>
          </cell>
        </row>
        <row r="283">
          <cell r="H283">
            <v>3</v>
          </cell>
          <cell r="I283">
            <v>6</v>
          </cell>
          <cell r="J283" t="str">
            <v>マーボーどん</v>
          </cell>
          <cell r="K283" t="str">
            <v>マーボー丼</v>
          </cell>
        </row>
        <row r="308">
          <cell r="H308">
            <v>4</v>
          </cell>
          <cell r="I308">
            <v>5</v>
          </cell>
          <cell r="J308" t="str">
            <v>すいぎょうざスープ</v>
          </cell>
          <cell r="K308" t="str">
            <v>水餃子スープ</v>
          </cell>
        </row>
        <row r="333">
          <cell r="H333">
            <v>1</v>
          </cell>
          <cell r="I333">
            <v>1</v>
          </cell>
          <cell r="J333" t="str">
            <v>フォカッチャ(セルフサンド)</v>
          </cell>
          <cell r="K333" t="str">
            <v>フォカッチャ(セルフサンド)</v>
          </cell>
        </row>
        <row r="335">
          <cell r="H335">
            <v>2</v>
          </cell>
          <cell r="I335">
            <v>2</v>
          </cell>
          <cell r="J335" t="str">
            <v>牛乳</v>
          </cell>
          <cell r="K335" t="str">
            <v>牛乳</v>
          </cell>
        </row>
        <row r="337">
          <cell r="H337">
            <v>3</v>
          </cell>
          <cell r="I337">
            <v>4</v>
          </cell>
          <cell r="J337" t="str">
            <v>チキンハンバーグ</v>
          </cell>
          <cell r="K337" t="str">
            <v>チキンハンバーグ</v>
          </cell>
        </row>
        <row r="359">
          <cell r="H359">
            <v>4</v>
          </cell>
          <cell r="I359">
            <v>5</v>
          </cell>
          <cell r="J359" t="str">
            <v>やさいソテー</v>
          </cell>
          <cell r="K359" t="str">
            <v>野菜ソテー</v>
          </cell>
        </row>
        <row r="368">
          <cell r="H368">
            <v>5</v>
          </cell>
          <cell r="I368">
            <v>7</v>
          </cell>
          <cell r="J368" t="str">
            <v>コーンチャウダー</v>
          </cell>
          <cell r="K368" t="str">
            <v>コーンチャウダー</v>
          </cell>
        </row>
        <row r="386">
          <cell r="H386">
            <v>6</v>
          </cell>
          <cell r="I386">
            <v>8</v>
          </cell>
          <cell r="J386" t="str">
            <v>ピーチデザート</v>
          </cell>
          <cell r="K386" t="str">
            <v>ピーチデザート</v>
          </cell>
        </row>
        <row r="388">
          <cell r="H388">
            <v>1</v>
          </cell>
          <cell r="I388">
            <v>1</v>
          </cell>
          <cell r="J388" t="str">
            <v>ごはん</v>
          </cell>
          <cell r="K388" t="str">
            <v>ごはん</v>
          </cell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3">
          <cell r="H393">
            <v>3</v>
          </cell>
          <cell r="I393">
            <v>4</v>
          </cell>
          <cell r="J393" t="str">
            <v>ししゃものなんばんづけ</v>
          </cell>
          <cell r="K393" t="str">
            <v>ししゃもの南蛮漬け</v>
          </cell>
        </row>
        <row r="394">
          <cell r="K394" t="str">
            <v/>
          </cell>
        </row>
        <row r="395">
          <cell r="K395" t="str">
            <v/>
          </cell>
        </row>
        <row r="396">
          <cell r="K396" t="str">
            <v/>
          </cell>
        </row>
        <row r="397">
          <cell r="K397" t="str">
            <v/>
          </cell>
        </row>
        <row r="398">
          <cell r="K398" t="str">
            <v/>
          </cell>
        </row>
        <row r="399">
          <cell r="K399" t="str">
            <v/>
          </cell>
        </row>
        <row r="400">
          <cell r="K400" t="str">
            <v/>
          </cell>
        </row>
        <row r="401">
          <cell r="K401" t="str">
            <v/>
          </cell>
        </row>
        <row r="402">
          <cell r="K402" t="str">
            <v/>
          </cell>
        </row>
        <row r="404">
          <cell r="H404">
            <v>4</v>
          </cell>
          <cell r="I404">
            <v>5</v>
          </cell>
          <cell r="J404" t="str">
            <v>ごまずあえ</v>
          </cell>
          <cell r="K404" t="str">
            <v>ごま酢あえ</v>
          </cell>
        </row>
        <row r="418">
          <cell r="H418">
            <v>5</v>
          </cell>
          <cell r="I418">
            <v>6</v>
          </cell>
          <cell r="J418" t="str">
            <v>おでん</v>
          </cell>
          <cell r="K418" t="str">
            <v>おでん</v>
          </cell>
        </row>
        <row r="443">
          <cell r="H443">
            <v>1</v>
          </cell>
          <cell r="I443">
            <v>1</v>
          </cell>
          <cell r="J443" t="str">
            <v>ごはん</v>
          </cell>
          <cell r="K443" t="str">
            <v>ごはん</v>
          </cell>
        </row>
        <row r="446">
          <cell r="H446">
            <v>2</v>
          </cell>
          <cell r="I446">
            <v>2</v>
          </cell>
          <cell r="J446" t="str">
            <v>牛乳</v>
          </cell>
          <cell r="K446" t="str">
            <v>牛乳</v>
          </cell>
        </row>
        <row r="448">
          <cell r="H448">
            <v>3</v>
          </cell>
          <cell r="I448">
            <v>4</v>
          </cell>
          <cell r="J448" t="str">
            <v>てんぷらもりあわせ(れんこん・エビ)</v>
          </cell>
          <cell r="K448" t="str">
            <v>天ぷら盛り合わせ(れんこん・エビ)</v>
          </cell>
        </row>
        <row r="464">
          <cell r="H464">
            <v>4</v>
          </cell>
          <cell r="I464">
            <v>5</v>
          </cell>
          <cell r="J464" t="str">
            <v>ゆかりあえ</v>
          </cell>
          <cell r="K464" t="str">
            <v>ゆかり和え</v>
          </cell>
        </row>
        <row r="472">
          <cell r="H472">
            <v>5</v>
          </cell>
          <cell r="I472">
            <v>6</v>
          </cell>
          <cell r="J472" t="str">
            <v>ほうとう</v>
          </cell>
          <cell r="K472" t="str">
            <v>ほうとう</v>
          </cell>
        </row>
        <row r="498">
          <cell r="H498">
            <v>1</v>
          </cell>
          <cell r="I498">
            <v>1</v>
          </cell>
          <cell r="J498" t="str">
            <v>ごはん</v>
          </cell>
          <cell r="K498" t="str">
            <v>ごはん</v>
          </cell>
        </row>
        <row r="501">
          <cell r="H501">
            <v>2</v>
          </cell>
          <cell r="I501">
            <v>2</v>
          </cell>
          <cell r="J501" t="str">
            <v>牛乳</v>
          </cell>
          <cell r="K501" t="str">
            <v>牛乳</v>
          </cell>
        </row>
        <row r="503">
          <cell r="H503">
            <v>3</v>
          </cell>
          <cell r="I503">
            <v>4</v>
          </cell>
          <cell r="J503" t="str">
            <v>さけのからしマヨネーズやき</v>
          </cell>
          <cell r="K503" t="str">
            <v>鮭の辛子マヨネーズやき</v>
          </cell>
        </row>
        <row r="516">
          <cell r="H516">
            <v>4</v>
          </cell>
          <cell r="I516">
            <v>5</v>
          </cell>
          <cell r="J516" t="str">
            <v>とうふとベーコンのサラダ</v>
          </cell>
          <cell r="K516" t="str">
            <v>豆腐とベーコンのサラダ</v>
          </cell>
        </row>
        <row r="531">
          <cell r="H531">
            <v>5</v>
          </cell>
          <cell r="I531">
            <v>7</v>
          </cell>
          <cell r="J531" t="str">
            <v>じゃがいもとわかめのみそしる</v>
          </cell>
          <cell r="K531" t="str">
            <v>じゃがいもとわかめのみそ汁</v>
          </cell>
        </row>
        <row r="553">
          <cell r="I553">
            <v>1</v>
          </cell>
          <cell r="J553" t="str">
            <v>さくらごはん</v>
          </cell>
          <cell r="K553" t="str">
            <v>さくら飯</v>
          </cell>
        </row>
        <row r="555">
          <cell r="H555">
            <v>2</v>
          </cell>
          <cell r="I555">
            <v>2</v>
          </cell>
          <cell r="J555" t="str">
            <v>牛乳</v>
          </cell>
          <cell r="K555" t="str">
            <v>牛乳</v>
          </cell>
        </row>
        <row r="557">
          <cell r="H557">
            <v>1</v>
          </cell>
          <cell r="I557">
            <v>3</v>
          </cell>
          <cell r="J557" t="str">
            <v>ひじきごはん</v>
          </cell>
          <cell r="K557" t="str">
            <v>ひじきごはん</v>
          </cell>
        </row>
        <row r="570">
          <cell r="H570">
            <v>3</v>
          </cell>
          <cell r="I570">
            <v>4</v>
          </cell>
          <cell r="J570" t="str">
            <v>とりにくとれんこんのてりあえ</v>
          </cell>
          <cell r="K570" t="str">
            <v>鶏肉とれんこんの照り和え</v>
          </cell>
        </row>
        <row r="585">
          <cell r="H585">
            <v>4</v>
          </cell>
          <cell r="I585">
            <v>7</v>
          </cell>
          <cell r="J585" t="str">
            <v>しらたまとうふだんごのみそしる</v>
          </cell>
          <cell r="K585" t="str">
            <v>白玉豆腐団子のみそ汁</v>
          </cell>
        </row>
        <row r="608">
          <cell r="H608">
            <v>1</v>
          </cell>
          <cell r="I608">
            <v>1</v>
          </cell>
          <cell r="J608" t="str">
            <v>ごはん</v>
          </cell>
          <cell r="K608" t="str">
            <v>ごはん</v>
          </cell>
        </row>
        <row r="611">
          <cell r="H611">
            <v>2</v>
          </cell>
          <cell r="I611">
            <v>2</v>
          </cell>
          <cell r="J611" t="str">
            <v>牛乳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J613" t="str">
            <v>ちくわのかわりあげ</v>
          </cell>
          <cell r="K613" t="str">
            <v>竹輪のかわり揚げ</v>
          </cell>
        </row>
        <row r="623">
          <cell r="H623">
            <v>4</v>
          </cell>
          <cell r="I623">
            <v>5</v>
          </cell>
          <cell r="J623" t="str">
            <v>はりはりあえ</v>
          </cell>
          <cell r="K623" t="str">
            <v>はりはり和え</v>
          </cell>
        </row>
        <row r="639">
          <cell r="H639">
            <v>5</v>
          </cell>
          <cell r="I639">
            <v>6</v>
          </cell>
          <cell r="J639" t="str">
            <v>ぶただいこん</v>
          </cell>
          <cell r="K639" t="str">
            <v>ぶた大根</v>
          </cell>
        </row>
        <row r="663">
          <cell r="H663">
            <v>1</v>
          </cell>
          <cell r="I663">
            <v>1</v>
          </cell>
          <cell r="J663" t="str">
            <v>ごはん</v>
          </cell>
          <cell r="K663" t="str">
            <v>ごはん</v>
          </cell>
        </row>
        <row r="666">
          <cell r="H666">
            <v>2</v>
          </cell>
          <cell r="I666">
            <v>2</v>
          </cell>
          <cell r="J666" t="str">
            <v>牛乳</v>
          </cell>
          <cell r="K666" t="str">
            <v>牛乳</v>
          </cell>
        </row>
        <row r="668">
          <cell r="H668">
            <v>3</v>
          </cell>
          <cell r="I668">
            <v>4</v>
          </cell>
          <cell r="J668" t="str">
            <v>おこのみやき</v>
          </cell>
          <cell r="K668" t="str">
            <v>お好み焼き</v>
          </cell>
        </row>
        <row r="690">
          <cell r="H690">
            <v>4</v>
          </cell>
          <cell r="I690">
            <v>5</v>
          </cell>
          <cell r="J690" t="str">
            <v>アーモンドサラダ</v>
          </cell>
          <cell r="K690" t="str">
            <v>アーモンドサラダ</v>
          </cell>
        </row>
        <row r="701">
          <cell r="H701">
            <v>5</v>
          </cell>
          <cell r="I701">
            <v>7</v>
          </cell>
          <cell r="J701" t="str">
            <v>とりとやさいのみそしる</v>
          </cell>
          <cell r="K701" t="str">
            <v>とりと野菜のみそ汁</v>
          </cell>
        </row>
        <row r="712">
          <cell r="H712">
            <v>6</v>
          </cell>
          <cell r="I712">
            <v>9</v>
          </cell>
          <cell r="J712" t="str">
            <v>ふりかけ</v>
          </cell>
          <cell r="K712" t="str">
            <v>ふりかけ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J723" t="str">
            <v>さばのごまみそに</v>
          </cell>
          <cell r="K723" t="str">
            <v>さばのごまみそ煮</v>
          </cell>
        </row>
        <row r="736">
          <cell r="H736">
            <v>4</v>
          </cell>
          <cell r="I736">
            <v>5</v>
          </cell>
          <cell r="J736" t="str">
            <v>こんぶあえ</v>
          </cell>
          <cell r="K736" t="str">
            <v>昆布和え</v>
          </cell>
        </row>
        <row r="743">
          <cell r="H743">
            <v>5</v>
          </cell>
          <cell r="I743">
            <v>7</v>
          </cell>
          <cell r="J743" t="str">
            <v>かきたまじる</v>
          </cell>
          <cell r="K743" t="str">
            <v>かき玉汁</v>
          </cell>
        </row>
        <row r="773">
          <cell r="H773">
            <v>1</v>
          </cell>
          <cell r="I773">
            <v>1</v>
          </cell>
          <cell r="J773" t="str">
            <v>ごはん</v>
          </cell>
          <cell r="K773" t="str">
            <v>ごはん</v>
          </cell>
        </row>
        <row r="776">
          <cell r="H776">
            <v>2</v>
          </cell>
          <cell r="I776">
            <v>2</v>
          </cell>
          <cell r="J776" t="str">
            <v>牛乳</v>
          </cell>
          <cell r="K776" t="str">
            <v>牛乳</v>
          </cell>
        </row>
        <row r="778">
          <cell r="H778">
            <v>3</v>
          </cell>
          <cell r="I778">
            <v>4</v>
          </cell>
          <cell r="J778" t="str">
            <v>ぶたにくのジンジャーソース</v>
          </cell>
          <cell r="K778" t="str">
            <v>豚肉のジンジャーソース</v>
          </cell>
        </row>
        <row r="791">
          <cell r="H791">
            <v>4</v>
          </cell>
          <cell r="I791">
            <v>5</v>
          </cell>
          <cell r="J791" t="str">
            <v>かぼちゃのサラダ</v>
          </cell>
          <cell r="K791" t="str">
            <v>かぼちゃのサラダ</v>
          </cell>
        </row>
        <row r="800">
          <cell r="H800">
            <v>5</v>
          </cell>
          <cell r="I800">
            <v>7</v>
          </cell>
          <cell r="J800" t="str">
            <v>ねぎのスープ</v>
          </cell>
          <cell r="K800" t="str">
            <v>ねぎのスープ</v>
          </cell>
        </row>
        <row r="828">
          <cell r="H828">
            <v>1</v>
          </cell>
          <cell r="I828">
            <v>1</v>
          </cell>
          <cell r="J828" t="str">
            <v>さくらむぎめし</v>
          </cell>
          <cell r="K828" t="str">
            <v>さくら麦飯</v>
          </cell>
        </row>
        <row r="831">
          <cell r="H831">
            <v>2</v>
          </cell>
          <cell r="I831">
            <v>2</v>
          </cell>
          <cell r="J831" t="str">
            <v>牛乳</v>
          </cell>
          <cell r="K831" t="str">
            <v>牛乳</v>
          </cell>
        </row>
        <row r="833">
          <cell r="H833">
            <v>3</v>
          </cell>
          <cell r="I833">
            <v>3</v>
          </cell>
          <cell r="J833" t="str">
            <v>そぼろどん</v>
          </cell>
          <cell r="K833" t="str">
            <v>そぼろ丼</v>
          </cell>
        </row>
        <row r="847">
          <cell r="H847">
            <v>4</v>
          </cell>
          <cell r="I847">
            <v>5</v>
          </cell>
          <cell r="J847" t="str">
            <v>かぼちゃのいとこに</v>
          </cell>
          <cell r="K847" t="str">
            <v>かぼちゃのいとこ煮</v>
          </cell>
        </row>
        <row r="852">
          <cell r="J852" t="str">
            <v/>
          </cell>
          <cell r="K852" t="str">
            <v/>
          </cell>
        </row>
        <row r="854">
          <cell r="H854">
            <v>5</v>
          </cell>
          <cell r="I854">
            <v>7</v>
          </cell>
          <cell r="J854" t="str">
            <v>ゆずふうみじる</v>
          </cell>
          <cell r="K854" t="str">
            <v>ゆず風味汁</v>
          </cell>
        </row>
        <row r="868">
          <cell r="H868">
            <v>6</v>
          </cell>
          <cell r="I868">
            <v>8</v>
          </cell>
          <cell r="J868" t="str">
            <v>ヨーグルト</v>
          </cell>
          <cell r="K868" t="str">
            <v>ヨーグルト</v>
          </cell>
        </row>
        <row r="883">
          <cell r="H883">
            <v>1</v>
          </cell>
          <cell r="I883">
            <v>1</v>
          </cell>
          <cell r="J883" t="str">
            <v>ピタパン(セルフサンド)</v>
          </cell>
          <cell r="K883" t="str">
            <v>ピタパン(セルフサンド)</v>
          </cell>
        </row>
        <row r="886">
          <cell r="H886">
            <v>2</v>
          </cell>
          <cell r="I886">
            <v>2</v>
          </cell>
          <cell r="J886" t="str">
            <v>牛乳</v>
          </cell>
          <cell r="K886" t="str">
            <v>牛乳</v>
          </cell>
        </row>
        <row r="888">
          <cell r="H888">
            <v>3</v>
          </cell>
          <cell r="I888">
            <v>4</v>
          </cell>
          <cell r="J888" t="str">
            <v>ウインナーのケチャップからめ</v>
          </cell>
          <cell r="K888" t="str">
            <v>ウインナーのケチャップからめ</v>
          </cell>
        </row>
        <row r="898">
          <cell r="H898">
            <v>4</v>
          </cell>
          <cell r="I898">
            <v>5</v>
          </cell>
          <cell r="J898" t="str">
            <v>やきそば</v>
          </cell>
          <cell r="K898" t="str">
            <v>焼きそば</v>
          </cell>
        </row>
        <row r="917">
          <cell r="H917">
            <v>5</v>
          </cell>
          <cell r="I917">
            <v>7</v>
          </cell>
          <cell r="J917" t="str">
            <v>ちゅうかふうコーンたまごスープ</v>
          </cell>
          <cell r="K917" t="str">
            <v>中華風コーンたまごスープ</v>
          </cell>
        </row>
        <row r="938">
          <cell r="H938">
            <v>1</v>
          </cell>
          <cell r="I938">
            <v>1</v>
          </cell>
          <cell r="J938" t="str">
            <v>むぎごはん</v>
          </cell>
          <cell r="K938" t="str">
            <v>麦ごはん</v>
          </cell>
        </row>
        <row r="941">
          <cell r="H941">
            <v>2</v>
          </cell>
          <cell r="I941">
            <v>2</v>
          </cell>
          <cell r="J941" t="str">
            <v>牛乳</v>
          </cell>
          <cell r="K941" t="str">
            <v>牛乳</v>
          </cell>
        </row>
        <row r="943">
          <cell r="H943">
            <v>3</v>
          </cell>
          <cell r="I943">
            <v>3</v>
          </cell>
          <cell r="J943" t="str">
            <v>カレーライス</v>
          </cell>
          <cell r="K943" t="str">
            <v>カレーライス</v>
          </cell>
        </row>
        <row r="967">
          <cell r="H967">
            <v>4</v>
          </cell>
          <cell r="I967">
            <v>8</v>
          </cell>
          <cell r="J967" t="str">
            <v>フルーツのなまクリームあえ</v>
          </cell>
          <cell r="K967" t="str">
            <v>フルーツの生クリーム和え</v>
          </cell>
        </row>
        <row r="993">
          <cell r="H993">
            <v>1</v>
          </cell>
          <cell r="I993">
            <v>3</v>
          </cell>
          <cell r="J993" t="str">
            <v>クリスマスピラフ</v>
          </cell>
          <cell r="K993" t="str">
            <v>クリスマスピラフ</v>
          </cell>
        </row>
        <row r="1005">
          <cell r="H1005">
            <v>2</v>
          </cell>
          <cell r="I1005">
            <v>2</v>
          </cell>
          <cell r="J1005" t="str">
            <v>牛乳</v>
          </cell>
          <cell r="K1005" t="str">
            <v>牛乳</v>
          </cell>
        </row>
        <row r="1007">
          <cell r="H1007">
            <v>3</v>
          </cell>
          <cell r="I1007">
            <v>4</v>
          </cell>
          <cell r="J1007" t="str">
            <v>ミートローフ</v>
          </cell>
          <cell r="K1007" t="str">
            <v>ミートローフ</v>
          </cell>
        </row>
        <row r="1023">
          <cell r="K1023" t="str">
            <v>ケチャップソース</v>
          </cell>
        </row>
        <row r="1033">
          <cell r="H1033">
            <v>4</v>
          </cell>
          <cell r="I1033">
            <v>7</v>
          </cell>
          <cell r="J1033" t="str">
            <v>オニオンスープ</v>
          </cell>
          <cell r="K1033" t="str">
            <v>オニオンスープ</v>
          </cell>
        </row>
        <row r="1046">
          <cell r="H1046">
            <v>5</v>
          </cell>
          <cell r="I1046">
            <v>8</v>
          </cell>
          <cell r="J1046" t="str">
            <v>クリスマスケーキ</v>
          </cell>
          <cell r="K1046" t="str">
            <v>クリスマスケーキ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701.80570000000012</v>
          </cell>
          <cell r="X7">
            <v>31.268954999999995</v>
          </cell>
          <cell r="Z7">
            <v>20.737730000000003</v>
          </cell>
        </row>
        <row r="8">
          <cell r="U8">
            <v>729.70409999999993</v>
          </cell>
          <cell r="X8">
            <v>28.233729999999998</v>
          </cell>
          <cell r="Z8">
            <v>21.804870000000005</v>
          </cell>
        </row>
        <row r="9">
          <cell r="U9">
            <v>680.66509999999982</v>
          </cell>
          <cell r="X9">
            <v>27.675429999999995</v>
          </cell>
          <cell r="Z9">
            <v>21.569370000000003</v>
          </cell>
        </row>
        <row r="10">
          <cell r="U10">
            <v>682.9734000000002</v>
          </cell>
          <cell r="X10">
            <v>28.252419999999994</v>
          </cell>
          <cell r="Z10">
            <v>23.951979999999995</v>
          </cell>
        </row>
        <row r="11">
          <cell r="U11">
            <v>636.88109999999983</v>
          </cell>
          <cell r="X11">
            <v>26.088829999999994</v>
          </cell>
          <cell r="Z11">
            <v>16.328469999999996</v>
          </cell>
        </row>
        <row r="12">
          <cell r="U12">
            <v>659.35239999999976</v>
          </cell>
          <cell r="X12">
            <v>30.622829999999997</v>
          </cell>
          <cell r="Z12">
            <v>22.446199999999997</v>
          </cell>
        </row>
        <row r="13">
          <cell r="U13">
            <v>667.33589999999992</v>
          </cell>
          <cell r="X13">
            <v>28.347689999999993</v>
          </cell>
          <cell r="Z13">
            <v>20.856880000000007</v>
          </cell>
        </row>
        <row r="14">
          <cell r="U14">
            <v>685.25209999999993</v>
          </cell>
          <cell r="X14">
            <v>23.611269999999994</v>
          </cell>
          <cell r="Z14">
            <v>18.443070000000009</v>
          </cell>
        </row>
        <row r="15">
          <cell r="U15">
            <v>653.08509999999978</v>
          </cell>
          <cell r="X15">
            <v>28.62975999999999</v>
          </cell>
          <cell r="Z15">
            <v>20.890370000000004</v>
          </cell>
        </row>
        <row r="16">
          <cell r="U16">
            <v>690.67560000000014</v>
          </cell>
          <cell r="X16">
            <v>30.535820000000001</v>
          </cell>
          <cell r="Z16">
            <v>18.661819999999995</v>
          </cell>
        </row>
        <row r="17">
          <cell r="U17">
            <v>670.3993999999999</v>
          </cell>
          <cell r="X17">
            <v>25.710990000000006</v>
          </cell>
          <cell r="Z17">
            <v>19.838180000000001</v>
          </cell>
        </row>
        <row r="18">
          <cell r="U18">
            <v>674.30549999999982</v>
          </cell>
          <cell r="X18">
            <v>28.072109999999999</v>
          </cell>
          <cell r="Z18">
            <v>24.844530000000006</v>
          </cell>
        </row>
        <row r="19">
          <cell r="U19">
            <v>620.57019999999966</v>
          </cell>
          <cell r="X19">
            <v>27.03103999999999</v>
          </cell>
          <cell r="Z19">
            <v>19.644539999999996</v>
          </cell>
        </row>
        <row r="20">
          <cell r="U20">
            <v>715.41460000000006</v>
          </cell>
          <cell r="X20">
            <v>25.24794</v>
          </cell>
          <cell r="Z20">
            <v>25.37612</v>
          </cell>
        </row>
        <row r="21">
          <cell r="U21">
            <v>638.8399999999998</v>
          </cell>
          <cell r="X21">
            <v>26.7089</v>
          </cell>
          <cell r="Z21">
            <v>14.157199999999998</v>
          </cell>
        </row>
        <row r="22">
          <cell r="U22">
            <v>685.79759999999999</v>
          </cell>
          <cell r="X22">
            <v>29.072240000000001</v>
          </cell>
          <cell r="Z22">
            <v>31.343810000000008</v>
          </cell>
        </row>
        <row r="23">
          <cell r="U23">
            <v>766.89530000000013</v>
          </cell>
          <cell r="X23">
            <v>19.26539</v>
          </cell>
          <cell r="Z23">
            <v>20.206809999999994</v>
          </cell>
        </row>
        <row r="24">
          <cell r="U24">
            <v>735.16245000000026</v>
          </cell>
          <cell r="X24">
            <v>29.049084999999998</v>
          </cell>
          <cell r="Z24">
            <v>26.918815000000002</v>
          </cell>
        </row>
        <row r="25">
          <cell r="U25">
            <v>0</v>
          </cell>
          <cell r="X25">
            <v>0</v>
          </cell>
          <cell r="Z25">
            <v>0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  <pageSetUpPr fitToPage="1"/>
  </sheetPr>
  <dimension ref="A1:S133"/>
  <sheetViews>
    <sheetView tabSelected="1" view="pageBreakPreview" zoomScaleNormal="100" zoomScaleSheetLayoutView="100" workbookViewId="0">
      <selection activeCell="P1" sqref="P1"/>
    </sheetView>
  </sheetViews>
  <sheetFormatPr defaultColWidth="0" defaultRowHeight="0" customHeight="1" zeroHeight="1" x14ac:dyDescent="0.4"/>
  <cols>
    <col min="1" max="1" width="5.75" style="1" customWidth="1"/>
    <col min="2" max="2" width="3" style="1" customWidth="1"/>
    <col min="3" max="3" width="17.75" style="3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53.25" customHeight="1" x14ac:dyDescent="0.4">
      <c r="A1" s="4"/>
      <c r="B1" s="63"/>
      <c r="C1" s="62"/>
      <c r="D1" s="61"/>
      <c r="E1" s="60">
        <f>[1]作成!B1</f>
        <v>12</v>
      </c>
      <c r="F1" s="59" t="s">
        <v>182</v>
      </c>
      <c r="G1" s="58"/>
      <c r="H1" s="58"/>
      <c r="I1" s="9"/>
      <c r="J1" s="5"/>
      <c r="K1" s="5"/>
      <c r="L1" s="5"/>
      <c r="M1" s="5"/>
      <c r="N1" s="5"/>
      <c r="O1" s="57"/>
      <c r="P1" s="56"/>
      <c r="Q1" s="55"/>
      <c r="R1" s="5" t="s">
        <v>181</v>
      </c>
      <c r="S1" s="4"/>
    </row>
    <row r="2" spans="1:19" ht="18" customHeight="1" x14ac:dyDescent="0.4">
      <c r="A2" s="89" t="s">
        <v>180</v>
      </c>
      <c r="B2" s="89" t="s">
        <v>179</v>
      </c>
      <c r="C2" s="92" t="s">
        <v>178</v>
      </c>
      <c r="D2" s="93"/>
      <c r="E2" s="93"/>
      <c r="F2" s="94"/>
      <c r="G2" s="64" t="s">
        <v>177</v>
      </c>
      <c r="H2" s="65"/>
      <c r="I2" s="66"/>
      <c r="J2" s="64" t="s">
        <v>176</v>
      </c>
      <c r="K2" s="65"/>
      <c r="L2" s="66"/>
      <c r="M2" s="64" t="s">
        <v>175</v>
      </c>
      <c r="N2" s="65"/>
      <c r="O2" s="66"/>
      <c r="P2" s="88" t="s">
        <v>174</v>
      </c>
      <c r="Q2" s="88"/>
      <c r="R2" s="5" t="s">
        <v>0</v>
      </c>
      <c r="S2" s="4"/>
    </row>
    <row r="3" spans="1:19" ht="18" customHeight="1" x14ac:dyDescent="0.4">
      <c r="A3" s="90"/>
      <c r="B3" s="90"/>
      <c r="C3" s="95"/>
      <c r="D3" s="96"/>
      <c r="E3" s="96"/>
      <c r="F3" s="97"/>
      <c r="G3" s="67"/>
      <c r="H3" s="68"/>
      <c r="I3" s="69"/>
      <c r="J3" s="67"/>
      <c r="K3" s="68"/>
      <c r="L3" s="69"/>
      <c r="M3" s="67"/>
      <c r="N3" s="68"/>
      <c r="O3" s="69"/>
      <c r="P3" s="88" t="s">
        <v>173</v>
      </c>
      <c r="Q3" s="88"/>
      <c r="R3" s="5" t="s">
        <v>0</v>
      </c>
      <c r="S3" s="4"/>
    </row>
    <row r="4" spans="1:19" ht="18" customHeight="1" x14ac:dyDescent="0.4">
      <c r="A4" s="90"/>
      <c r="B4" s="90"/>
      <c r="C4" s="107" t="s">
        <v>172</v>
      </c>
      <c r="D4" s="109" t="s">
        <v>171</v>
      </c>
      <c r="E4" s="111" t="s">
        <v>170</v>
      </c>
      <c r="F4" s="112"/>
      <c r="G4" s="70" t="s">
        <v>169</v>
      </c>
      <c r="H4" s="71"/>
      <c r="I4" s="72"/>
      <c r="J4" s="76" t="s">
        <v>168</v>
      </c>
      <c r="K4" s="77"/>
      <c r="L4" s="78"/>
      <c r="M4" s="82" t="s">
        <v>167</v>
      </c>
      <c r="N4" s="83"/>
      <c r="O4" s="84"/>
      <c r="P4" s="88" t="s">
        <v>166</v>
      </c>
      <c r="Q4" s="88"/>
      <c r="R4" s="5" t="s">
        <v>0</v>
      </c>
      <c r="S4" s="4"/>
    </row>
    <row r="5" spans="1:19" ht="18" customHeight="1" x14ac:dyDescent="0.4">
      <c r="A5" s="91"/>
      <c r="B5" s="91"/>
      <c r="C5" s="108"/>
      <c r="D5" s="110"/>
      <c r="E5" s="113"/>
      <c r="F5" s="114"/>
      <c r="G5" s="73"/>
      <c r="H5" s="74"/>
      <c r="I5" s="75"/>
      <c r="J5" s="79"/>
      <c r="K5" s="80"/>
      <c r="L5" s="81"/>
      <c r="M5" s="85"/>
      <c r="N5" s="86"/>
      <c r="O5" s="87"/>
      <c r="P5" s="88" t="s">
        <v>165</v>
      </c>
      <c r="Q5" s="88"/>
      <c r="R5" s="5" t="s">
        <v>0</v>
      </c>
      <c r="S5" s="4"/>
    </row>
    <row r="6" spans="1:19" ht="17.25" hidden="1" customHeight="1" x14ac:dyDescent="0.4">
      <c r="A6" s="125" t="str">
        <f>IF([1]人数!$F12=0," ",[1]人数!$F12)</f>
        <v xml:space="preserve"> </v>
      </c>
      <c r="B6" s="128" t="s">
        <v>7</v>
      </c>
      <c r="C6" s="131" t="str">
        <f>IF(ISERROR(VLOOKUP(1,[1]作成!$H$3:$K$57,3,FALSE))," ",VLOOKUP(1,[1]作成!$H$3:$K$57,3,FALSE))</f>
        <v xml:space="preserve"> </v>
      </c>
      <c r="D6" s="134" t="str">
        <f>IF(ISERROR(VLOOKUP(2,[1]作成!$H$3:$K$57,4,FALSE))," ",VLOOKUP(2,[1]作成!$H$3:$K$57,4,FALSE))</f>
        <v xml:space="preserve"> </v>
      </c>
      <c r="E6" s="137" t="str">
        <f>IF(ISERROR(VLOOKUP(3,[1]作成!$H$3:$K$57,3,FALSE))," ",VLOOKUP(3,[1]作成!$H$3:$K$57,3,FALSE))</f>
        <v xml:space="preserve"> </v>
      </c>
      <c r="F6" s="138"/>
      <c r="G6" s="32"/>
      <c r="H6" s="31"/>
      <c r="I6" s="30"/>
      <c r="J6" s="32"/>
      <c r="K6" s="31"/>
      <c r="L6" s="30"/>
      <c r="M6" s="31"/>
      <c r="N6" s="31"/>
      <c r="O6" s="31"/>
      <c r="P6" s="16" t="str">
        <f>IF([1]計算!U6=0," ",[1]計算!U6)</f>
        <v xml:space="preserve"> </v>
      </c>
      <c r="Q6" s="20" t="s">
        <v>6</v>
      </c>
      <c r="S6" s="98" t="s">
        <v>164</v>
      </c>
    </row>
    <row r="7" spans="1:19" ht="17.25" hidden="1" customHeight="1" x14ac:dyDescent="0.4">
      <c r="A7" s="126"/>
      <c r="B7" s="129"/>
      <c r="C7" s="132"/>
      <c r="D7" s="135"/>
      <c r="E7" s="100" t="str">
        <f>IF(ISERROR(VLOOKUP(4,[1]作成!$H$3:$K$57,3,FALSE))," ",VLOOKUP(4,[1]作成!$H$3:$K$57,3,FALSE))</f>
        <v xml:space="preserve"> </v>
      </c>
      <c r="F7" s="101"/>
      <c r="G7" s="29"/>
      <c r="H7" s="28"/>
      <c r="I7" s="27"/>
      <c r="J7" s="29"/>
      <c r="K7" s="28"/>
      <c r="L7" s="27"/>
      <c r="M7" s="28"/>
      <c r="N7" s="28"/>
      <c r="O7" s="28"/>
      <c r="P7" s="16" t="str">
        <f>IF([1]計算!X6=0," ",[1]計算!X6)</f>
        <v xml:space="preserve"> </v>
      </c>
      <c r="Q7" s="15" t="s">
        <v>5</v>
      </c>
      <c r="S7" s="98"/>
    </row>
    <row r="8" spans="1:19" ht="17.25" hidden="1" customHeight="1" x14ac:dyDescent="0.4">
      <c r="A8" s="126"/>
      <c r="B8" s="129"/>
      <c r="C8" s="132"/>
      <c r="D8" s="135"/>
      <c r="E8" s="100" t="str">
        <f>IF(ISERROR(VLOOKUP(5,[1]作成!$H$3:$K$57,3,FALSE))," ",VLOOKUP(5,[1]作成!$H$3:$K$57,3,FALSE))</f>
        <v xml:space="preserve"> </v>
      </c>
      <c r="F8" s="101"/>
      <c r="G8" s="29"/>
      <c r="H8" s="28"/>
      <c r="I8" s="27"/>
      <c r="J8" s="29"/>
      <c r="K8" s="28"/>
      <c r="L8" s="17"/>
      <c r="M8" s="28"/>
      <c r="N8" s="28"/>
      <c r="O8" s="18"/>
      <c r="P8" s="16" t="str">
        <f>IF([1]計算!Z6=0," ",[1]計算!Z6)</f>
        <v xml:space="preserve"> </v>
      </c>
      <c r="Q8" s="15" t="s">
        <v>153</v>
      </c>
      <c r="S8" s="98"/>
    </row>
    <row r="9" spans="1:19" ht="17.25" hidden="1" customHeight="1" x14ac:dyDescent="0.4">
      <c r="A9" s="127"/>
      <c r="B9" s="130"/>
      <c r="C9" s="133"/>
      <c r="D9" s="136"/>
      <c r="E9" s="33" t="str">
        <f>IF(ISERROR(VLOOKUP(6,[1]作成!$H$3:$K$57,3,FALSE))," ",VLOOKUP(6,[1]作成!$H$3:$K$57,3,FALSE))</f>
        <v xml:space="preserve"> </v>
      </c>
      <c r="F9" s="33" t="str">
        <f>IF(ISERROR(VLOOKUP(7,[1]作成!$H$3:$K$57,3,FALSE))," ",VLOOKUP(7,[1]作成!$H$3:$K$57,3,FALSE))</f>
        <v xml:space="preserve"> </v>
      </c>
      <c r="G9" s="29"/>
      <c r="H9" s="28"/>
      <c r="I9" s="17"/>
      <c r="J9" s="29"/>
      <c r="K9" s="28"/>
      <c r="L9" s="17"/>
      <c r="M9" s="28"/>
      <c r="N9" s="28"/>
      <c r="O9" s="18"/>
      <c r="P9" s="102" t="str">
        <f>IF([1]人数!I12=0," ",[1]人数!I12)</f>
        <v xml:space="preserve"> </v>
      </c>
      <c r="Q9" s="103"/>
      <c r="S9" s="98"/>
    </row>
    <row r="10" spans="1:19" ht="18.75" customHeight="1" x14ac:dyDescent="0.4">
      <c r="A10" s="104">
        <f>IF([1]人数!$F13=0," ",[1]人数!$F13)</f>
        <v>1</v>
      </c>
      <c r="B10" s="141" t="s">
        <v>13</v>
      </c>
      <c r="C10" s="115" t="str">
        <f>IF(ISERROR(VLOOKUP(1,[1]作成!$H$58:$K$112,3,FALSE))," ",VLOOKUP(1,[1]作成!$H$58:$K$112,3,FALSE))</f>
        <v>ごはん</v>
      </c>
      <c r="D10" s="118" t="str">
        <f>IF(ISERROR(VLOOKUP(2,[1]作成!$H$58:$K$112,4,FALSE))," ",VLOOKUP(2,[1]作成!$H$58:$K$112,4,FALSE))</f>
        <v>牛乳</v>
      </c>
      <c r="E10" s="121" t="str">
        <f>IF(ISERROR(VLOOKUP(3,[1]作成!$H$58:$K$112,3,FALSE))," ",VLOOKUP(3,[1]作成!$H$58:$K$112,3,FALSE))</f>
        <v>とりにくのこうそうパンこやき</v>
      </c>
      <c r="F10" s="122"/>
      <c r="G10" s="47" t="s">
        <v>40</v>
      </c>
      <c r="H10" s="46" t="s">
        <v>163</v>
      </c>
      <c r="I10" s="46"/>
      <c r="J10" s="47" t="s">
        <v>105</v>
      </c>
      <c r="K10" s="46" t="s">
        <v>162</v>
      </c>
      <c r="L10" s="45" t="s">
        <v>63</v>
      </c>
      <c r="M10" s="46" t="s">
        <v>84</v>
      </c>
      <c r="N10" s="46" t="s">
        <v>161</v>
      </c>
      <c r="O10" s="45"/>
      <c r="P10" s="40">
        <f>IF([1]計算!U7=0," ",[1]計算!U7)</f>
        <v>701.80570000000012</v>
      </c>
      <c r="Q10" s="44" t="s">
        <v>6</v>
      </c>
      <c r="R10" s="5" t="s">
        <v>0</v>
      </c>
      <c r="S10" s="99"/>
    </row>
    <row r="11" spans="1:19" ht="18.75" customHeight="1" x14ac:dyDescent="0.4">
      <c r="A11" s="105"/>
      <c r="B11" s="141"/>
      <c r="C11" s="116"/>
      <c r="D11" s="119"/>
      <c r="E11" s="123" t="str">
        <f>IF(ISERROR(VLOOKUP(4,[1]作成!$H$58:$K$112,3,FALSE))," ",VLOOKUP(4,[1]作成!$H$58:$K$112,3,FALSE))</f>
        <v>はなやさいサラダ</v>
      </c>
      <c r="F11" s="124"/>
      <c r="G11" s="43" t="s">
        <v>33</v>
      </c>
      <c r="H11" s="42" t="s">
        <v>123</v>
      </c>
      <c r="I11" s="53"/>
      <c r="J11" s="43" t="s">
        <v>31</v>
      </c>
      <c r="K11" s="42" t="s">
        <v>160</v>
      </c>
      <c r="L11" s="41" t="s">
        <v>37</v>
      </c>
      <c r="M11" s="42" t="s">
        <v>23</v>
      </c>
      <c r="N11" s="42" t="s">
        <v>45</v>
      </c>
      <c r="O11" s="41"/>
      <c r="P11" s="40">
        <f>IF([1]計算!X7=0," ",[1]計算!X7)</f>
        <v>31.268954999999995</v>
      </c>
      <c r="Q11" s="39" t="s">
        <v>12</v>
      </c>
      <c r="R11" s="5" t="s">
        <v>107</v>
      </c>
      <c r="S11" s="99"/>
    </row>
    <row r="12" spans="1:19" ht="18.75" customHeight="1" x14ac:dyDescent="0.4">
      <c r="A12" s="105"/>
      <c r="B12" s="141"/>
      <c r="C12" s="116"/>
      <c r="D12" s="119"/>
      <c r="E12" s="123" t="str">
        <f>IF(ISERROR(VLOOKUP(5,[1]作成!$H$58:$K$112,3,FALSE))," ",VLOOKUP(5,[1]作成!$H$58:$K$112,3,FALSE))</f>
        <v>ポークビーンズ</v>
      </c>
      <c r="F12" s="124"/>
      <c r="G12" s="43" t="s">
        <v>21</v>
      </c>
      <c r="H12" s="42"/>
      <c r="I12" s="53"/>
      <c r="J12" s="43" t="s">
        <v>54</v>
      </c>
      <c r="K12" s="42" t="s">
        <v>159</v>
      </c>
      <c r="L12" s="41"/>
      <c r="M12" s="42" t="s">
        <v>29</v>
      </c>
      <c r="N12" s="42" t="s">
        <v>18</v>
      </c>
      <c r="O12" s="50"/>
      <c r="P12" s="40">
        <f>IF([1]計算!Z7=0," ",[1]計算!Z7)</f>
        <v>20.737730000000003</v>
      </c>
      <c r="Q12" s="39" t="s">
        <v>12</v>
      </c>
      <c r="R12" s="5" t="s">
        <v>107</v>
      </c>
      <c r="S12" s="99"/>
    </row>
    <row r="13" spans="1:19" ht="18.75" customHeight="1" x14ac:dyDescent="0.4">
      <c r="A13" s="106"/>
      <c r="B13" s="141"/>
      <c r="C13" s="117"/>
      <c r="D13" s="120"/>
      <c r="E13" s="38" t="str">
        <f>IF(ISERROR(VLOOKUP(6,[1]作成!$H$58:$K$112,3,FALSE))," ",VLOOKUP(6,[1]作成!$H$58:$K$112,3,FALSE))</f>
        <v xml:space="preserve"> </v>
      </c>
      <c r="F13" s="37" t="str">
        <f>IF(ISERROR(VLOOKUP(7,[1]作成!$H$58:$K$112,3,FALSE))," ",VLOOKUP(7,[1]作成!$H$58:$K$112,3,FALSE))</f>
        <v xml:space="preserve"> </v>
      </c>
      <c r="G13" s="36" t="s">
        <v>27</v>
      </c>
      <c r="H13" s="35"/>
      <c r="I13" s="48"/>
      <c r="J13" s="36" t="s">
        <v>47</v>
      </c>
      <c r="K13" s="35" t="s">
        <v>158</v>
      </c>
      <c r="L13" s="34"/>
      <c r="M13" s="35" t="s">
        <v>52</v>
      </c>
      <c r="N13" s="35" t="s">
        <v>157</v>
      </c>
      <c r="O13" s="49"/>
      <c r="P13" s="139" t="str">
        <f>IF([1]人数!I13=0," ",[1]人数!I13)</f>
        <v xml:space="preserve"> </v>
      </c>
      <c r="Q13" s="140"/>
      <c r="R13" s="5" t="s">
        <v>107</v>
      </c>
      <c r="S13" s="99"/>
    </row>
    <row r="14" spans="1:19" ht="18.75" customHeight="1" x14ac:dyDescent="0.4">
      <c r="A14" s="104">
        <f>IF([1]人数!$F14=0," ",[1]人数!$F14)</f>
        <v>2</v>
      </c>
      <c r="B14" s="141" t="s">
        <v>11</v>
      </c>
      <c r="C14" s="115" t="str">
        <f>IF(ISERROR(VLOOKUP(1,[1]作成!$H$113:$K$167,3,FALSE))," ",VLOOKUP(1,[1]作成!$H$113:$K$167,3,FALSE))</f>
        <v>わかめごはん</v>
      </c>
      <c r="D14" s="118" t="str">
        <f>IF(ISERROR(VLOOKUP(2,[1]作成!$H$113:$K$167,4,FALSE))," ",VLOOKUP(2,[1]作成!$H$113:$K$167,4,FALSE))</f>
        <v>牛乳</v>
      </c>
      <c r="E14" s="121" t="str">
        <f>IF(ISERROR(VLOOKUP(3,[1]作成!$H$113:$K$167,3,FALSE))," ",VLOOKUP(3,[1]作成!$H$113:$K$167,3,FALSE))</f>
        <v>オイマヨグラタン</v>
      </c>
      <c r="F14" s="122"/>
      <c r="G14" s="47" t="s">
        <v>40</v>
      </c>
      <c r="H14" s="46" t="s">
        <v>88</v>
      </c>
      <c r="I14" s="52"/>
      <c r="J14" s="47" t="s">
        <v>31</v>
      </c>
      <c r="K14" s="46" t="s">
        <v>137</v>
      </c>
      <c r="L14" s="45"/>
      <c r="M14" s="46" t="s">
        <v>84</v>
      </c>
      <c r="N14" s="46" t="s">
        <v>156</v>
      </c>
      <c r="O14" s="52" t="s">
        <v>112</v>
      </c>
      <c r="P14" s="40">
        <f>IF([1]計算!U8=0," ",[1]計算!U8)</f>
        <v>729.70409999999993</v>
      </c>
      <c r="Q14" s="44" t="s">
        <v>103</v>
      </c>
      <c r="R14" s="5" t="s">
        <v>93</v>
      </c>
      <c r="S14" s="99"/>
    </row>
    <row r="15" spans="1:19" ht="18.75" customHeight="1" x14ac:dyDescent="0.4">
      <c r="A15" s="105"/>
      <c r="B15" s="141"/>
      <c r="C15" s="116"/>
      <c r="D15" s="119"/>
      <c r="E15" s="123" t="str">
        <f>IF(ISERROR(VLOOKUP(4,[1]作成!$H$113:$K$167,3,FALSE))," ",VLOOKUP(4,[1]作成!$H$113:$K$167,3,FALSE))</f>
        <v>みそけんちんじる</v>
      </c>
      <c r="F15" s="124"/>
      <c r="G15" s="43" t="s">
        <v>33</v>
      </c>
      <c r="H15" s="42" t="s">
        <v>68</v>
      </c>
      <c r="I15" s="50"/>
      <c r="J15" s="43" t="s">
        <v>105</v>
      </c>
      <c r="K15" s="42" t="s">
        <v>96</v>
      </c>
      <c r="L15" s="41"/>
      <c r="M15" s="42" t="s">
        <v>52</v>
      </c>
      <c r="N15" s="42" t="s">
        <v>86</v>
      </c>
      <c r="O15" s="50"/>
      <c r="P15" s="40">
        <f>IF([1]計算!X8=0," ",[1]計算!X8)</f>
        <v>28.233729999999998</v>
      </c>
      <c r="Q15" s="39" t="s">
        <v>97</v>
      </c>
      <c r="R15" s="5" t="s">
        <v>93</v>
      </c>
      <c r="S15" s="99"/>
    </row>
    <row r="16" spans="1:19" ht="18.75" customHeight="1" x14ac:dyDescent="0.4">
      <c r="A16" s="105"/>
      <c r="B16" s="141"/>
      <c r="C16" s="116"/>
      <c r="D16" s="119"/>
      <c r="E16" s="123" t="str">
        <f>IF(ISERROR(VLOOKUP(5,[1]作成!$H$113:$K$167,3,FALSE))," ",VLOOKUP(5,[1]作成!$H$113:$K$167,3,FALSE))</f>
        <v>マスカットゼリー</v>
      </c>
      <c r="F16" s="124"/>
      <c r="G16" s="43" t="s">
        <v>27</v>
      </c>
      <c r="H16" s="42" t="s">
        <v>48</v>
      </c>
      <c r="I16" s="50"/>
      <c r="J16" s="43" t="s">
        <v>37</v>
      </c>
      <c r="K16" s="42"/>
      <c r="L16" s="50"/>
      <c r="M16" s="42" t="s">
        <v>45</v>
      </c>
      <c r="N16" s="42" t="s">
        <v>28</v>
      </c>
      <c r="O16" s="50"/>
      <c r="P16" s="40">
        <f>IF([1]計算!Z8=0," ",[1]計算!Z8)</f>
        <v>21.804870000000005</v>
      </c>
      <c r="Q16" s="39" t="s">
        <v>97</v>
      </c>
      <c r="R16" s="5" t="s">
        <v>93</v>
      </c>
      <c r="S16" s="99"/>
    </row>
    <row r="17" spans="1:19" ht="18.75" customHeight="1" x14ac:dyDescent="0.4">
      <c r="A17" s="106"/>
      <c r="B17" s="141"/>
      <c r="C17" s="117"/>
      <c r="D17" s="120"/>
      <c r="E17" s="38" t="str">
        <f>IF(ISERROR(VLOOKUP(6,[1]作成!$H$113:$K$167,3,FALSE))," ",VLOOKUP(6,[1]作成!$H$113:$K$167,3,FALSE))</f>
        <v xml:space="preserve"> </v>
      </c>
      <c r="F17" s="37" t="str">
        <f>IF(ISERROR(VLOOKUP(7,[1]作成!$H$113:$K$167,3,FALSE))," ",VLOOKUP(7,[1]作成!$H$113:$K$167,3,FALSE))</f>
        <v xml:space="preserve"> </v>
      </c>
      <c r="G17" s="36" t="s">
        <v>142</v>
      </c>
      <c r="H17" s="35"/>
      <c r="I17" s="49"/>
      <c r="J17" s="36" t="s">
        <v>116</v>
      </c>
      <c r="K17" s="35"/>
      <c r="L17" s="49"/>
      <c r="M17" s="35" t="s">
        <v>23</v>
      </c>
      <c r="N17" s="35" t="s">
        <v>83</v>
      </c>
      <c r="O17" s="49"/>
      <c r="P17" s="139" t="str">
        <f>IF([1]人数!I14=0," ",[1]人数!I14)</f>
        <v xml:space="preserve"> </v>
      </c>
      <c r="Q17" s="140"/>
      <c r="R17" s="5" t="s">
        <v>93</v>
      </c>
      <c r="S17" s="99"/>
    </row>
    <row r="18" spans="1:19" ht="18.75" customHeight="1" x14ac:dyDescent="0.4">
      <c r="A18" s="104">
        <f>IF([1]人数!$F15=0," ",[1]人数!$F15)</f>
        <v>3</v>
      </c>
      <c r="B18" s="141" t="s">
        <v>9</v>
      </c>
      <c r="C18" s="115" t="str">
        <f>IF(ISERROR(VLOOKUP(1,[1]作成!$H$168:$K$222,3,FALSE))," ",VLOOKUP(1,[1]作成!$H$168:$K$222,3,FALSE))</f>
        <v>ごはん</v>
      </c>
      <c r="D18" s="118" t="str">
        <f>IF(ISERROR(VLOOKUP(2,[1]作成!$H$168:$K$222,4,FALSE))," ",VLOOKUP(2,[1]作成!$H$168:$K$222,4,FALSE))</f>
        <v>牛乳</v>
      </c>
      <c r="E18" s="121" t="str">
        <f>IF(ISERROR(VLOOKUP(3,[1]作成!$H$168:$K$222,3,FALSE))," ",VLOOKUP(3,[1]作成!$H$168:$K$222,3,FALSE))</f>
        <v>さかなのいしがきフライ</v>
      </c>
      <c r="F18" s="122"/>
      <c r="G18" s="43" t="s">
        <v>40</v>
      </c>
      <c r="H18" s="42" t="s">
        <v>121</v>
      </c>
      <c r="I18" s="50"/>
      <c r="J18" s="43" t="s">
        <v>31</v>
      </c>
      <c r="K18" s="42" t="s">
        <v>59</v>
      </c>
      <c r="L18" s="41"/>
      <c r="M18" s="42" t="s">
        <v>84</v>
      </c>
      <c r="N18" s="42" t="s">
        <v>155</v>
      </c>
      <c r="O18" s="54"/>
      <c r="P18" s="40">
        <f>IF([1]計算!U9=0," ",[1]計算!U9)</f>
        <v>680.66509999999982</v>
      </c>
      <c r="Q18" s="44" t="s">
        <v>6</v>
      </c>
      <c r="R18" s="5" t="s">
        <v>0</v>
      </c>
      <c r="S18" s="4"/>
    </row>
    <row r="19" spans="1:19" ht="18.75" customHeight="1" x14ac:dyDescent="0.4">
      <c r="A19" s="105"/>
      <c r="B19" s="141"/>
      <c r="C19" s="116"/>
      <c r="D19" s="119"/>
      <c r="E19" s="123" t="str">
        <f>IF(ISERROR(VLOOKUP(4,[1]作成!$H$168:$K$222,3,FALSE))," ",VLOOKUP(4,[1]作成!$H$168:$K$222,3,FALSE))</f>
        <v>れんこんサラダ</v>
      </c>
      <c r="F19" s="124"/>
      <c r="G19" s="43" t="s">
        <v>154</v>
      </c>
      <c r="H19" s="42" t="s">
        <v>88</v>
      </c>
      <c r="I19" s="50"/>
      <c r="J19" s="43" t="s">
        <v>20</v>
      </c>
      <c r="K19" s="42" t="s">
        <v>37</v>
      </c>
      <c r="L19" s="50"/>
      <c r="M19" s="42" t="s">
        <v>45</v>
      </c>
      <c r="N19" s="42" t="s">
        <v>86</v>
      </c>
      <c r="O19" s="54"/>
      <c r="P19" s="40">
        <f>IF([1]計算!X9=0," ",[1]計算!X9)</f>
        <v>27.675429999999995</v>
      </c>
      <c r="Q19" s="39" t="s">
        <v>153</v>
      </c>
      <c r="R19" s="5" t="s">
        <v>0</v>
      </c>
      <c r="S19" s="4"/>
    </row>
    <row r="20" spans="1:19" ht="18.75" customHeight="1" x14ac:dyDescent="0.4">
      <c r="A20" s="105"/>
      <c r="B20" s="141"/>
      <c r="C20" s="116"/>
      <c r="D20" s="119"/>
      <c r="E20" s="123" t="str">
        <f>IF(ISERROR(VLOOKUP(5,[1]作成!$H$168:$K$222,3,FALSE))," ",VLOOKUP(5,[1]作成!$H$168:$K$222,3,FALSE))</f>
        <v>ふとあげのみそしる</v>
      </c>
      <c r="F20" s="124"/>
      <c r="G20" s="43" t="s">
        <v>32</v>
      </c>
      <c r="H20" s="42" t="s">
        <v>123</v>
      </c>
      <c r="I20" s="50"/>
      <c r="J20" s="43" t="s">
        <v>119</v>
      </c>
      <c r="K20" s="42" t="s">
        <v>69</v>
      </c>
      <c r="L20" s="50"/>
      <c r="M20" s="42" t="s">
        <v>29</v>
      </c>
      <c r="N20" s="42" t="s">
        <v>150</v>
      </c>
      <c r="O20" s="54"/>
      <c r="P20" s="40">
        <f>IF([1]計算!Z9=0," ",[1]計算!Z9)</f>
        <v>21.569370000000003</v>
      </c>
      <c r="Q20" s="39" t="s">
        <v>5</v>
      </c>
      <c r="R20" s="5" t="s">
        <v>0</v>
      </c>
      <c r="S20" s="4"/>
    </row>
    <row r="21" spans="1:19" ht="18.75" customHeight="1" x14ac:dyDescent="0.4">
      <c r="A21" s="106"/>
      <c r="B21" s="141"/>
      <c r="C21" s="117"/>
      <c r="D21" s="120"/>
      <c r="E21" s="38" t="str">
        <f>IF(ISERROR(VLOOKUP(6,[1]作成!$H$168:$K$222,3,FALSE))," ",VLOOKUP(6,[1]作成!$H$168:$K$222,3,FALSE))</f>
        <v xml:space="preserve"> </v>
      </c>
      <c r="F21" s="37" t="str">
        <f>IF(ISERROR(VLOOKUP(7,[1]作成!$H$168:$K$222,3,FALSE))," ",VLOOKUP(7,[1]作成!$H$168:$K$222,3,FALSE))</f>
        <v xml:space="preserve"> </v>
      </c>
      <c r="G21" s="43" t="s">
        <v>152</v>
      </c>
      <c r="H21" s="42"/>
      <c r="I21" s="50"/>
      <c r="J21" s="43" t="s">
        <v>85</v>
      </c>
      <c r="K21" s="42" t="s">
        <v>95</v>
      </c>
      <c r="L21" s="50"/>
      <c r="M21" s="42" t="s">
        <v>23</v>
      </c>
      <c r="N21" s="53" t="s">
        <v>83</v>
      </c>
      <c r="O21" s="54"/>
      <c r="P21" s="139"/>
      <c r="Q21" s="140"/>
      <c r="R21" s="5" t="s">
        <v>79</v>
      </c>
      <c r="S21" s="4"/>
    </row>
    <row r="22" spans="1:19" ht="18.75" customHeight="1" x14ac:dyDescent="0.4">
      <c r="A22" s="104">
        <f>IF([1]人数!$F16=0," ",[1]人数!$F16)</f>
        <v>4</v>
      </c>
      <c r="B22" s="141" t="s">
        <v>8</v>
      </c>
      <c r="C22" s="115" t="str">
        <f>IF(ISERROR(VLOOKUP(1,[1]作成!$H$223:$K$277,3,FALSE))," ",VLOOKUP(1,[1]作成!$H$223:$K$277,3,FALSE))</f>
        <v>ごはん</v>
      </c>
      <c r="D22" s="118" t="str">
        <f>IF(ISERROR(VLOOKUP(2,[1]作成!$H$223:$K$277,4,FALSE))," ",VLOOKUP(2,[1]作成!$H$223:$K$277,4,FALSE))</f>
        <v>牛乳</v>
      </c>
      <c r="E22" s="121" t="str">
        <f>IF(ISERROR(VLOOKUP(3,[1]作成!$H$223:$K$277,3,FALSE))," ",VLOOKUP(3,[1]作成!$H$223:$K$277,3,FALSE))</f>
        <v>チキンなんばん　タルタルソース</v>
      </c>
      <c r="F22" s="122"/>
      <c r="G22" s="47" t="s">
        <v>40</v>
      </c>
      <c r="H22" s="46" t="s">
        <v>142</v>
      </c>
      <c r="I22" s="52"/>
      <c r="J22" s="47" t="s">
        <v>127</v>
      </c>
      <c r="K22" s="46" t="s">
        <v>151</v>
      </c>
      <c r="L22" s="45"/>
      <c r="M22" s="46" t="s">
        <v>84</v>
      </c>
      <c r="N22" s="46" t="s">
        <v>58</v>
      </c>
      <c r="O22" s="45" t="s">
        <v>28</v>
      </c>
      <c r="P22" s="40">
        <f>IF([1]計算!U10=0," ",[1]計算!U10)</f>
        <v>682.9734000000002</v>
      </c>
      <c r="Q22" s="44" t="s">
        <v>15</v>
      </c>
      <c r="R22" s="5" t="s">
        <v>79</v>
      </c>
      <c r="S22" s="4"/>
    </row>
    <row r="23" spans="1:19" ht="18.75" customHeight="1" x14ac:dyDescent="0.4">
      <c r="A23" s="105"/>
      <c r="B23" s="141"/>
      <c r="C23" s="116"/>
      <c r="D23" s="119"/>
      <c r="E23" s="123" t="str">
        <f>IF(ISERROR(VLOOKUP(4,[1]作成!$H$223:$K$277,3,FALSE))," ",VLOOKUP(4,[1]作成!$H$223:$K$277,3,FALSE))</f>
        <v>ボイルキャベツ</v>
      </c>
      <c r="F23" s="124"/>
      <c r="G23" s="43" t="s">
        <v>33</v>
      </c>
      <c r="H23" s="42" t="s">
        <v>121</v>
      </c>
      <c r="I23" s="50"/>
      <c r="J23" s="43" t="s">
        <v>31</v>
      </c>
      <c r="K23" s="42" t="s">
        <v>70</v>
      </c>
      <c r="L23" s="41"/>
      <c r="M23" s="42" t="s">
        <v>23</v>
      </c>
      <c r="N23" s="42" t="s">
        <v>150</v>
      </c>
      <c r="O23" s="41"/>
      <c r="P23" s="40">
        <f>IF([1]計算!X10=0," ",[1]計算!X10)</f>
        <v>28.252419999999994</v>
      </c>
      <c r="Q23" s="39" t="s">
        <v>16</v>
      </c>
      <c r="R23" s="5" t="s">
        <v>73</v>
      </c>
      <c r="S23" s="4"/>
    </row>
    <row r="24" spans="1:19" ht="18.75" customHeight="1" x14ac:dyDescent="0.4">
      <c r="A24" s="105"/>
      <c r="B24" s="141"/>
      <c r="C24" s="116"/>
      <c r="D24" s="119"/>
      <c r="E24" s="123" t="str">
        <f>IF(ISERROR(VLOOKUP(5,[1]作成!$H$223:$K$277,3,FALSE))," ",VLOOKUP(5,[1]作成!$H$223:$K$277,3,FALSE))</f>
        <v>のっぺいじる</v>
      </c>
      <c r="F24" s="124"/>
      <c r="G24" s="43" t="s">
        <v>32</v>
      </c>
      <c r="H24" s="42"/>
      <c r="I24" s="50"/>
      <c r="J24" s="43" t="s">
        <v>63</v>
      </c>
      <c r="K24" s="42" t="s">
        <v>77</v>
      </c>
      <c r="L24" s="41"/>
      <c r="M24" s="42" t="s">
        <v>45</v>
      </c>
      <c r="N24" s="42" t="s">
        <v>83</v>
      </c>
      <c r="O24" s="50"/>
      <c r="P24" s="40">
        <f>IF([1]計算!Z10=0," ",[1]計算!Z10)</f>
        <v>23.951979999999995</v>
      </c>
      <c r="Q24" s="39" t="s">
        <v>16</v>
      </c>
      <c r="R24" s="5" t="s">
        <v>73</v>
      </c>
      <c r="S24" s="4"/>
    </row>
    <row r="25" spans="1:19" ht="18.75" customHeight="1" x14ac:dyDescent="0.4">
      <c r="A25" s="106"/>
      <c r="B25" s="141"/>
      <c r="C25" s="117"/>
      <c r="D25" s="120"/>
      <c r="E25" s="38" t="str">
        <f>IF(ISERROR(VLOOKUP(6,[1]作成!$H$223:$K$277,3,FALSE))," ",VLOOKUP(6,[1]作成!$H$223:$K$277,3,FALSE))</f>
        <v xml:space="preserve"> </v>
      </c>
      <c r="F25" s="37" t="str">
        <f>IF(ISERROR(VLOOKUP(7,[1]作成!$H$223:$K$277,3,FALSE))," ",VLOOKUP(7,[1]作成!$H$223:$K$277,3,FALSE))</f>
        <v xml:space="preserve"> </v>
      </c>
      <c r="G25" s="36" t="s">
        <v>125</v>
      </c>
      <c r="H25" s="35"/>
      <c r="I25" s="49"/>
      <c r="J25" s="36" t="s">
        <v>116</v>
      </c>
      <c r="K25" s="35" t="s">
        <v>149</v>
      </c>
      <c r="L25" s="34"/>
      <c r="M25" s="35" t="s">
        <v>148</v>
      </c>
      <c r="N25" s="35" t="s">
        <v>112</v>
      </c>
      <c r="O25" s="49"/>
      <c r="P25" s="139" t="str">
        <f>IF([1]人数!I16=0," ",[1]人数!I16)</f>
        <v xml:space="preserve"> </v>
      </c>
      <c r="Q25" s="140"/>
      <c r="R25" s="5" t="s">
        <v>79</v>
      </c>
      <c r="S25" s="4"/>
    </row>
    <row r="26" spans="1:19" ht="18.75" customHeight="1" x14ac:dyDescent="0.4">
      <c r="A26" s="104">
        <f>IF([1]人数!$F17=0," ",[1]人数!$F17)</f>
        <v>7</v>
      </c>
      <c r="B26" s="142" t="s">
        <v>7</v>
      </c>
      <c r="C26" s="115" t="str">
        <f>IF(ISERROR(VLOOKUP(1,[1]作成!$H$278:$K$332,3,FALSE))," ",VLOOKUP(1,[1]作成!$H$278:$K$332,3,FALSE))</f>
        <v>むぎごはん</v>
      </c>
      <c r="D26" s="118" t="str">
        <f>IF(ISERROR(VLOOKUP(2,[1]作成!$H$278:$K$332,4,FALSE))," ",VLOOKUP(2,[1]作成!$H$278:$K$332,4,FALSE))</f>
        <v>牛乳</v>
      </c>
      <c r="E26" s="121" t="str">
        <f>IF(ISERROR(VLOOKUP(3,[1]作成!$H$278:$K$332,3,FALSE))," ",VLOOKUP(3,[1]作成!$H$278:$K$332,3,FALSE))</f>
        <v>マーボーどん</v>
      </c>
      <c r="F26" s="122"/>
      <c r="G26" s="43" t="s">
        <v>40</v>
      </c>
      <c r="H26" s="42" t="s">
        <v>147</v>
      </c>
      <c r="I26" s="41"/>
      <c r="J26" s="43" t="s">
        <v>31</v>
      </c>
      <c r="K26" s="42" t="s">
        <v>47</v>
      </c>
      <c r="L26" s="41" t="s">
        <v>146</v>
      </c>
      <c r="M26" s="42" t="s">
        <v>57</v>
      </c>
      <c r="N26" s="42"/>
      <c r="O26" s="42"/>
      <c r="P26" s="40">
        <f>IF([1]計算!U11=0," ",[1]計算!U11)</f>
        <v>636.88109999999983</v>
      </c>
      <c r="Q26" s="44" t="s">
        <v>6</v>
      </c>
      <c r="R26" s="5" t="s">
        <v>0</v>
      </c>
      <c r="S26" s="4"/>
    </row>
    <row r="27" spans="1:19" ht="18.75" customHeight="1" x14ac:dyDescent="0.4">
      <c r="A27" s="105"/>
      <c r="B27" s="143"/>
      <c r="C27" s="116"/>
      <c r="D27" s="119"/>
      <c r="E27" s="123" t="str">
        <f>IF(ISERROR(VLOOKUP(4,[1]作成!$H$278:$K$332,3,FALSE))," ",VLOOKUP(4,[1]作成!$H$278:$K$332,3,FALSE))</f>
        <v>すいぎょうざスープ</v>
      </c>
      <c r="F27" s="124"/>
      <c r="G27" s="43" t="s">
        <v>27</v>
      </c>
      <c r="H27" s="42"/>
      <c r="I27" s="41"/>
      <c r="J27" s="43" t="s">
        <v>145</v>
      </c>
      <c r="K27" s="42" t="s">
        <v>37</v>
      </c>
      <c r="L27" s="50" t="s">
        <v>144</v>
      </c>
      <c r="M27" s="42" t="s">
        <v>23</v>
      </c>
      <c r="N27" s="42"/>
      <c r="O27" s="53"/>
      <c r="P27" s="40">
        <f>IF([1]計算!X11=0," ",[1]計算!X11)</f>
        <v>26.088829999999994</v>
      </c>
      <c r="Q27" s="39" t="s">
        <v>5</v>
      </c>
      <c r="R27" s="5" t="s">
        <v>73</v>
      </c>
      <c r="S27" s="4"/>
    </row>
    <row r="28" spans="1:19" ht="18.75" customHeight="1" x14ac:dyDescent="0.4">
      <c r="A28" s="105"/>
      <c r="B28" s="143"/>
      <c r="C28" s="116"/>
      <c r="D28" s="119"/>
      <c r="E28" s="123" t="str">
        <f>IF(ISERROR(VLOOKUP(5,[1]作成!$H$278:$K$332,3,FALSE))," ",VLOOKUP(5,[1]作成!$H$278:$K$332,3,FALSE))</f>
        <v xml:space="preserve"> </v>
      </c>
      <c r="F28" s="124"/>
      <c r="G28" s="43" t="s">
        <v>39</v>
      </c>
      <c r="H28" s="42"/>
      <c r="I28" s="41"/>
      <c r="J28" s="43" t="s">
        <v>143</v>
      </c>
      <c r="K28" s="42" t="s">
        <v>78</v>
      </c>
      <c r="L28" s="50" t="s">
        <v>64</v>
      </c>
      <c r="M28" s="42" t="s">
        <v>58</v>
      </c>
      <c r="N28" s="42"/>
      <c r="O28" s="53"/>
      <c r="P28" s="40">
        <f>IF([1]計算!Z11=0," ",[1]計算!Z11)</f>
        <v>16.328469999999996</v>
      </c>
      <c r="Q28" s="39" t="s">
        <v>14</v>
      </c>
      <c r="R28" s="5" t="s">
        <v>73</v>
      </c>
      <c r="S28" s="4"/>
    </row>
    <row r="29" spans="1:19" ht="18.75" customHeight="1" x14ac:dyDescent="0.4">
      <c r="A29" s="106"/>
      <c r="B29" s="144"/>
      <c r="C29" s="117"/>
      <c r="D29" s="120"/>
      <c r="E29" s="51" t="str">
        <f>IF(ISERROR(VLOOKUP(6,[1]作成!$H$278:$K$332,3,FALSE))," ",VLOOKUP(6,[1]作成!$H$278:$K$332,3,FALSE))</f>
        <v xml:space="preserve"> </v>
      </c>
      <c r="F29" s="51" t="str">
        <f>IF(ISERROR(VLOOKUP(7,[1]作成!$H$278:$K$332,3,FALSE))," ",VLOOKUP(7,[1]作成!$H$278:$K$332,3,FALSE))</f>
        <v xml:space="preserve"> </v>
      </c>
      <c r="G29" s="43" t="s">
        <v>142</v>
      </c>
      <c r="H29" s="42"/>
      <c r="I29" s="41"/>
      <c r="J29" s="43" t="s">
        <v>42</v>
      </c>
      <c r="K29" s="42" t="s">
        <v>70</v>
      </c>
      <c r="L29" s="50" t="s">
        <v>19</v>
      </c>
      <c r="M29" s="42" t="s">
        <v>28</v>
      </c>
      <c r="N29" s="42"/>
      <c r="O29" s="53"/>
      <c r="P29" s="139" t="str">
        <f>IF([1]人数!I17=0," ",[1]人数!I17)</f>
        <v xml:space="preserve"> </v>
      </c>
      <c r="Q29" s="140"/>
      <c r="R29" s="5" t="s">
        <v>0</v>
      </c>
      <c r="S29" s="4"/>
    </row>
    <row r="30" spans="1:19" ht="18.75" customHeight="1" x14ac:dyDescent="0.4">
      <c r="A30" s="104">
        <f>IF([1]人数!$F18=0," ",[1]人数!$F18)</f>
        <v>8</v>
      </c>
      <c r="B30" s="141" t="s">
        <v>13</v>
      </c>
      <c r="C30" s="115" t="str">
        <f>IF(ISERROR(VLOOKUP(1,[1]作成!$H$333:$K$387,3,FALSE))," ",VLOOKUP(1,[1]作成!$H$333:$K$387,3,FALSE))</f>
        <v>フォカッチャ(セルフサンド)</v>
      </c>
      <c r="D30" s="118" t="str">
        <f>IF(ISERROR(VLOOKUP(2,[1]作成!$H$333:$K$387,4,FALSE))," ",VLOOKUP(2,[1]作成!$H$333:$K$387,4,FALSE))</f>
        <v>牛乳</v>
      </c>
      <c r="E30" s="121" t="str">
        <f>IF(ISERROR(VLOOKUP(3,[1]作成!$H$333:$K$387,3,FALSE))," ",VLOOKUP(3,[1]作成!$H$333:$K$387,3,FALSE))</f>
        <v>チキンハンバーグ</v>
      </c>
      <c r="F30" s="122"/>
      <c r="G30" s="47" t="s">
        <v>40</v>
      </c>
      <c r="H30" s="46"/>
      <c r="I30" s="45"/>
      <c r="J30" s="47" t="s">
        <v>54</v>
      </c>
      <c r="K30" s="46" t="s">
        <v>47</v>
      </c>
      <c r="L30" s="45"/>
      <c r="M30" s="46" t="s">
        <v>141</v>
      </c>
      <c r="N30" s="46" t="s">
        <v>140</v>
      </c>
      <c r="O30" s="45" t="s">
        <v>18</v>
      </c>
      <c r="P30" s="40">
        <f>IF([1]計算!U12=0," ",[1]計算!U12)</f>
        <v>659.35239999999976</v>
      </c>
      <c r="Q30" s="44" t="s">
        <v>6</v>
      </c>
      <c r="R30" s="5" t="s">
        <v>0</v>
      </c>
      <c r="S30" s="4"/>
    </row>
    <row r="31" spans="1:19" ht="18.75" customHeight="1" x14ac:dyDescent="0.4">
      <c r="A31" s="105"/>
      <c r="B31" s="141"/>
      <c r="C31" s="116"/>
      <c r="D31" s="119"/>
      <c r="E31" s="123" t="str">
        <f>IF(ISERROR(VLOOKUP(4,[1]作成!$H$333:$K$387,3,FALSE))," ",VLOOKUP(4,[1]作成!$H$333:$K$387,3,FALSE))</f>
        <v>やさいソテー</v>
      </c>
      <c r="F31" s="124"/>
      <c r="G31" s="43" t="s">
        <v>33</v>
      </c>
      <c r="H31" s="42"/>
      <c r="I31" s="50"/>
      <c r="J31" s="43" t="s">
        <v>31</v>
      </c>
      <c r="K31" s="42" t="s">
        <v>139</v>
      </c>
      <c r="L31" s="41"/>
      <c r="M31" s="42" t="s">
        <v>29</v>
      </c>
      <c r="N31" s="42" t="s">
        <v>130</v>
      </c>
      <c r="O31" s="41"/>
      <c r="P31" s="40">
        <f>IF([1]計算!X12=0," ",[1]計算!X12)</f>
        <v>30.622829999999997</v>
      </c>
      <c r="Q31" s="39" t="s">
        <v>12</v>
      </c>
      <c r="R31" s="5" t="s">
        <v>0</v>
      </c>
      <c r="S31" s="4"/>
    </row>
    <row r="32" spans="1:19" ht="18.75" customHeight="1" x14ac:dyDescent="0.4">
      <c r="A32" s="105"/>
      <c r="B32" s="141"/>
      <c r="C32" s="116"/>
      <c r="D32" s="119"/>
      <c r="E32" s="123" t="str">
        <f>IF(ISERROR(VLOOKUP(5,[1]作成!$H$333:$K$387,3,FALSE))," ",VLOOKUP(5,[1]作成!$H$333:$K$387,3,FALSE))</f>
        <v>コーンチャウダー</v>
      </c>
      <c r="F32" s="124"/>
      <c r="G32" s="43" t="s">
        <v>32</v>
      </c>
      <c r="H32" s="42"/>
      <c r="I32" s="50"/>
      <c r="J32" s="43" t="s">
        <v>127</v>
      </c>
      <c r="K32" s="42" t="s">
        <v>19</v>
      </c>
      <c r="L32" s="41"/>
      <c r="M32" s="42" t="s">
        <v>23</v>
      </c>
      <c r="N32" s="42" t="s">
        <v>138</v>
      </c>
      <c r="O32" s="41"/>
      <c r="P32" s="40">
        <f>IF([1]計算!Z12=0," ",[1]計算!Z12)</f>
        <v>22.446199999999997</v>
      </c>
      <c r="Q32" s="39" t="s">
        <v>97</v>
      </c>
      <c r="R32" s="5" t="s">
        <v>0</v>
      </c>
      <c r="S32" s="4"/>
    </row>
    <row r="33" spans="1:19" ht="18.75" customHeight="1" x14ac:dyDescent="0.4">
      <c r="A33" s="106"/>
      <c r="B33" s="141"/>
      <c r="C33" s="117"/>
      <c r="D33" s="120"/>
      <c r="E33" s="38" t="str">
        <f>IF(ISERROR(VLOOKUP(6,[1]作成!$H$333:$K$387,3,FALSE))," ",VLOOKUP(6,[1]作成!$H$333:$K$387,3,FALSE))</f>
        <v>ピーチデザート</v>
      </c>
      <c r="F33" s="37" t="str">
        <f>IF(ISERROR(VLOOKUP(7,[1]作成!$H$333:$K$387,3,FALSE))," ",VLOOKUP(7,[1]作成!$H$333:$K$387,3,FALSE))</f>
        <v xml:space="preserve"> </v>
      </c>
      <c r="G33" s="36" t="s">
        <v>21</v>
      </c>
      <c r="H33" s="35"/>
      <c r="I33" s="49"/>
      <c r="J33" s="36" t="s">
        <v>37</v>
      </c>
      <c r="K33" s="35" t="s">
        <v>59</v>
      </c>
      <c r="L33" s="49"/>
      <c r="M33" s="35" t="s">
        <v>52</v>
      </c>
      <c r="N33" s="35" t="s">
        <v>136</v>
      </c>
      <c r="O33" s="49"/>
      <c r="P33" s="139" t="str">
        <f>IF([1]人数!I18=0," ",[1]人数!I18)</f>
        <v>オリンピックの献立(アトランタ)</v>
      </c>
      <c r="Q33" s="140"/>
      <c r="R33" s="5" t="s">
        <v>93</v>
      </c>
      <c r="S33" s="4"/>
    </row>
    <row r="34" spans="1:19" ht="18.75" customHeight="1" x14ac:dyDescent="0.4">
      <c r="A34" s="104">
        <f>IF([1]人数!$F19=0," ",[1]人数!$F19)</f>
        <v>9</v>
      </c>
      <c r="B34" s="141" t="s">
        <v>11</v>
      </c>
      <c r="C34" s="115" t="str">
        <f>IF(ISERROR(VLOOKUP(1,[1]作成!$H$388:$K$442,3,FALSE))," ",VLOOKUP(1,[1]作成!$H$388:$K$442,3,FALSE))</f>
        <v>ごはん</v>
      </c>
      <c r="D34" s="118" t="str">
        <f>IF(ISERROR(VLOOKUP(2,[1]作成!$H$388:$K$442,4,FALSE))," ",VLOOKUP(2,[1]作成!$H$388:$K$442,4,FALSE))</f>
        <v>牛乳</v>
      </c>
      <c r="E34" s="121" t="str">
        <f>IF(ISERROR(VLOOKUP(3,[1]作成!$H$388:$K$442,3,FALSE))," ",VLOOKUP(3,[1]作成!$H$388:$K$442,3,FALSE))</f>
        <v>ししゃものなんばんづけ</v>
      </c>
      <c r="F34" s="122"/>
      <c r="G34" s="43" t="s">
        <v>40</v>
      </c>
      <c r="H34" s="42" t="s">
        <v>26</v>
      </c>
      <c r="I34" s="41"/>
      <c r="J34" s="43" t="s">
        <v>20</v>
      </c>
      <c r="K34" s="42" t="s">
        <v>137</v>
      </c>
      <c r="L34" s="41"/>
      <c r="M34" s="42" t="s">
        <v>84</v>
      </c>
      <c r="N34" s="42" t="s">
        <v>136</v>
      </c>
      <c r="O34" s="41"/>
      <c r="P34" s="40">
        <f>IF([1]計算!U13=0," ",[1]計算!U13)</f>
        <v>667.33589999999992</v>
      </c>
      <c r="Q34" s="44" t="s">
        <v>6</v>
      </c>
      <c r="R34" s="5" t="s">
        <v>93</v>
      </c>
      <c r="S34" s="4"/>
    </row>
    <row r="35" spans="1:19" ht="18.75" customHeight="1" x14ac:dyDescent="0.4">
      <c r="A35" s="105"/>
      <c r="B35" s="141"/>
      <c r="C35" s="116"/>
      <c r="D35" s="119"/>
      <c r="E35" s="123" t="str">
        <f>IF(ISERROR(VLOOKUP(4,[1]作成!$H$388:$K$442,3,FALSE))," ",VLOOKUP(4,[1]作成!$H$388:$K$442,3,FALSE))</f>
        <v>ごまずあえ</v>
      </c>
      <c r="F35" s="124"/>
      <c r="G35" s="43" t="s">
        <v>121</v>
      </c>
      <c r="H35" s="42" t="s">
        <v>135</v>
      </c>
      <c r="I35" s="41"/>
      <c r="J35" s="43" t="s">
        <v>31</v>
      </c>
      <c r="K35" s="42" t="s">
        <v>77</v>
      </c>
      <c r="L35" s="41"/>
      <c r="M35" s="42" t="s">
        <v>45</v>
      </c>
      <c r="N35" s="42" t="s">
        <v>114</v>
      </c>
      <c r="O35" s="41"/>
      <c r="P35" s="40">
        <f>IF([1]計算!X13=0," ",[1]計算!X13)</f>
        <v>28.347689999999993</v>
      </c>
      <c r="Q35" s="39" t="s">
        <v>5</v>
      </c>
      <c r="R35" s="5" t="s">
        <v>0</v>
      </c>
      <c r="S35" s="4"/>
    </row>
    <row r="36" spans="1:19" ht="18.75" customHeight="1" x14ac:dyDescent="0.4">
      <c r="A36" s="105"/>
      <c r="B36" s="141"/>
      <c r="C36" s="116"/>
      <c r="D36" s="119"/>
      <c r="E36" s="123" t="str">
        <f>IF(ISERROR(VLOOKUP(5,[1]作成!$H$388:$K$442,3,FALSE))," ",VLOOKUP(5,[1]作成!$H$388:$K$442,3,FALSE))</f>
        <v>おでん</v>
      </c>
      <c r="F36" s="124"/>
      <c r="G36" s="43" t="s">
        <v>27</v>
      </c>
      <c r="H36" s="42"/>
      <c r="I36" s="50"/>
      <c r="J36" s="43" t="s">
        <v>96</v>
      </c>
      <c r="K36" s="42"/>
      <c r="L36" s="41"/>
      <c r="M36" s="42" t="s">
        <v>58</v>
      </c>
      <c r="N36" s="53" t="s">
        <v>134</v>
      </c>
      <c r="O36" s="41"/>
      <c r="P36" s="40">
        <f>IF([1]計算!Z13=0," ",[1]計算!Z13)</f>
        <v>20.856880000000007</v>
      </c>
      <c r="Q36" s="39" t="s">
        <v>5</v>
      </c>
      <c r="R36" s="5" t="s">
        <v>93</v>
      </c>
      <c r="S36" s="4"/>
    </row>
    <row r="37" spans="1:19" ht="18.75" customHeight="1" x14ac:dyDescent="0.4">
      <c r="A37" s="106"/>
      <c r="B37" s="141"/>
      <c r="C37" s="117"/>
      <c r="D37" s="120"/>
      <c r="E37" s="38" t="str">
        <f>IF(ISERROR(VLOOKUP(6,[1]作成!$H$388:$K$442,3,FALSE))," ",VLOOKUP(6,[1]作成!$H$388:$K$442,3,FALSE))</f>
        <v xml:space="preserve"> </v>
      </c>
      <c r="F37" s="37" t="str">
        <f>IF(ISERROR(VLOOKUP(7,[1]作成!$H$388:$K$442,3,FALSE))," ",VLOOKUP(7,[1]作成!$H$388:$K$442,3,FALSE))</f>
        <v xml:space="preserve"> </v>
      </c>
      <c r="G37" s="43" t="s">
        <v>92</v>
      </c>
      <c r="H37" s="42"/>
      <c r="I37" s="50"/>
      <c r="J37" s="43" t="s">
        <v>64</v>
      </c>
      <c r="K37" s="42"/>
      <c r="L37" s="50"/>
      <c r="M37" s="42" t="s">
        <v>23</v>
      </c>
      <c r="N37" s="53" t="s">
        <v>133</v>
      </c>
      <c r="O37" s="41"/>
      <c r="P37" s="139" t="str">
        <f>IF([1]人数!I19=0," ",[1]人数!I19)</f>
        <v xml:space="preserve"> </v>
      </c>
      <c r="Q37" s="140"/>
      <c r="R37" s="5" t="s">
        <v>0</v>
      </c>
      <c r="S37" s="4"/>
    </row>
    <row r="38" spans="1:19" ht="18.75" customHeight="1" x14ac:dyDescent="0.4">
      <c r="A38" s="104">
        <f>IF([1]人数!$F20=0," ",[1]人数!$F20)</f>
        <v>10</v>
      </c>
      <c r="B38" s="141" t="s">
        <v>9</v>
      </c>
      <c r="C38" s="115" t="str">
        <f>IF(ISERROR(VLOOKUP(1,[1]作成!$H$443:$K$497,3,FALSE))," ",VLOOKUP(1,[1]作成!$H$443:$K$497,3,FALSE))</f>
        <v>ごはん</v>
      </c>
      <c r="D38" s="118" t="str">
        <f>IF(ISERROR(VLOOKUP(2,[1]作成!$H$443:$K$497,4,FALSE))," ",VLOOKUP(2,[1]作成!$H$443:$K$497,4,FALSE))</f>
        <v>牛乳</v>
      </c>
      <c r="E38" s="121" t="str">
        <f>IF(ISERROR(VLOOKUP(3,[1]作成!$H$443:$K$497,3,FALSE))," ",VLOOKUP(3,[1]作成!$H$443:$K$497,3,FALSE))</f>
        <v>てんぷらもりあわせ(れんこん・エビ)</v>
      </c>
      <c r="F38" s="122"/>
      <c r="G38" s="47" t="s">
        <v>40</v>
      </c>
      <c r="H38" s="46"/>
      <c r="I38" s="52"/>
      <c r="J38" s="47" t="s">
        <v>31</v>
      </c>
      <c r="K38" s="46" t="s">
        <v>63</v>
      </c>
      <c r="L38" s="45" t="s">
        <v>70</v>
      </c>
      <c r="M38" s="46" t="s">
        <v>84</v>
      </c>
      <c r="N38" s="46" t="s">
        <v>132</v>
      </c>
      <c r="O38" s="45"/>
      <c r="P38" s="40">
        <f>IF([1]計算!U14=0," ",[1]計算!U14)</f>
        <v>685.25209999999993</v>
      </c>
      <c r="Q38" s="44" t="s">
        <v>6</v>
      </c>
      <c r="R38" s="5" t="s">
        <v>79</v>
      </c>
      <c r="S38" s="4"/>
    </row>
    <row r="39" spans="1:19" ht="18.75" customHeight="1" x14ac:dyDescent="0.4">
      <c r="A39" s="105"/>
      <c r="B39" s="141"/>
      <c r="C39" s="116"/>
      <c r="D39" s="119"/>
      <c r="E39" s="123" t="str">
        <f>IF(ISERROR(VLOOKUP(4,[1]作成!$H$443:$K$497,3,FALSE))," ",VLOOKUP(4,[1]作成!$H$443:$K$497,3,FALSE))</f>
        <v>ゆかりあえ</v>
      </c>
      <c r="F39" s="124"/>
      <c r="G39" s="43" t="s">
        <v>27</v>
      </c>
      <c r="H39" s="42"/>
      <c r="I39" s="50"/>
      <c r="J39" s="43" t="s">
        <v>131</v>
      </c>
      <c r="K39" s="42" t="s">
        <v>85</v>
      </c>
      <c r="L39" s="41"/>
      <c r="M39" s="42" t="s">
        <v>45</v>
      </c>
      <c r="N39" s="42" t="s">
        <v>28</v>
      </c>
      <c r="O39" s="50"/>
      <c r="P39" s="40">
        <f>IF([1]計算!X14=0," ",[1]計算!X14)</f>
        <v>23.611269999999994</v>
      </c>
      <c r="Q39" s="39" t="s">
        <v>16</v>
      </c>
      <c r="R39" s="5" t="s">
        <v>0</v>
      </c>
      <c r="S39" s="4"/>
    </row>
    <row r="40" spans="1:19" ht="18.75" customHeight="1" x14ac:dyDescent="0.4">
      <c r="A40" s="105"/>
      <c r="B40" s="141"/>
      <c r="C40" s="116"/>
      <c r="D40" s="119"/>
      <c r="E40" s="123" t="str">
        <f>IF(ISERROR(VLOOKUP(5,[1]作成!$H$443:$K$497,3,FALSE))," ",VLOOKUP(5,[1]作成!$H$443:$K$497,3,FALSE))</f>
        <v>ほうとう</v>
      </c>
      <c r="F40" s="124"/>
      <c r="G40" s="43" t="s">
        <v>121</v>
      </c>
      <c r="H40" s="42"/>
      <c r="I40" s="50"/>
      <c r="J40" s="43" t="s">
        <v>75</v>
      </c>
      <c r="K40" s="42" t="s">
        <v>69</v>
      </c>
      <c r="L40" s="41"/>
      <c r="M40" s="42" t="s">
        <v>130</v>
      </c>
      <c r="N40" s="42"/>
      <c r="O40" s="50"/>
      <c r="P40" s="40">
        <f>IF([1]計算!Z14=0," ",[1]計算!Z14)</f>
        <v>18.443070000000009</v>
      </c>
      <c r="Q40" s="39" t="s">
        <v>5</v>
      </c>
      <c r="R40" s="5" t="s">
        <v>0</v>
      </c>
      <c r="S40" s="4"/>
    </row>
    <row r="41" spans="1:19" ht="18.75" customHeight="1" x14ac:dyDescent="0.4">
      <c r="A41" s="106"/>
      <c r="B41" s="141"/>
      <c r="C41" s="117"/>
      <c r="D41" s="120"/>
      <c r="E41" s="38" t="str">
        <f>IF(ISERROR(VLOOKUP(6,[1]作成!$H$443:$K$497,3,FALSE))," ",VLOOKUP(6,[1]作成!$H$443:$K$497,3,FALSE))</f>
        <v xml:space="preserve"> </v>
      </c>
      <c r="F41" s="37" t="str">
        <f>IF(ISERROR(VLOOKUP(7,[1]作成!$H$443:$K$497,3,FALSE))," ",VLOOKUP(7,[1]作成!$H$443:$K$497,3,FALSE))</f>
        <v xml:space="preserve"> </v>
      </c>
      <c r="G41" s="36" t="s">
        <v>88</v>
      </c>
      <c r="H41" s="35"/>
      <c r="I41" s="49"/>
      <c r="J41" s="36" t="s">
        <v>119</v>
      </c>
      <c r="K41" s="35" t="s">
        <v>129</v>
      </c>
      <c r="L41" s="34"/>
      <c r="M41" s="35" t="s">
        <v>128</v>
      </c>
      <c r="N41" s="35"/>
      <c r="O41" s="49"/>
      <c r="P41" s="139" t="str">
        <f>IF([1]人数!I20=0," ",[1]人数!I20)</f>
        <v xml:space="preserve"> </v>
      </c>
      <c r="Q41" s="140"/>
      <c r="R41" s="5" t="s">
        <v>79</v>
      </c>
      <c r="S41" s="4"/>
    </row>
    <row r="42" spans="1:19" ht="18.75" customHeight="1" x14ac:dyDescent="0.4">
      <c r="A42" s="104">
        <f>IF([1]人数!$F21=0," ",[1]人数!$F21)</f>
        <v>11</v>
      </c>
      <c r="B42" s="141" t="s">
        <v>8</v>
      </c>
      <c r="C42" s="115" t="str">
        <f>IF(ISERROR(VLOOKUP(1,[1]作成!$H$498:$K$552,3,FALSE))," ",VLOOKUP(1,[1]作成!$H$498:$K$552,3,FALSE))</f>
        <v>ごはん</v>
      </c>
      <c r="D42" s="118" t="str">
        <f>IF(ISERROR(VLOOKUP(2,[1]作成!$H$498:$K$552,4,FALSE))," ",VLOOKUP(2,[1]作成!$H$498:$K$552,4,FALSE))</f>
        <v>牛乳</v>
      </c>
      <c r="E42" s="121" t="str">
        <f>IF(ISERROR(VLOOKUP(3,[1]作成!$H$498:$K$552,3,FALSE))," ",VLOOKUP(3,[1]作成!$H$498:$K$552,3,FALSE))</f>
        <v>さけのからしマヨネーズやき</v>
      </c>
      <c r="F42" s="122"/>
      <c r="G42" s="43" t="s">
        <v>40</v>
      </c>
      <c r="H42" s="42" t="s">
        <v>21</v>
      </c>
      <c r="I42" s="50" t="s">
        <v>89</v>
      </c>
      <c r="J42" s="43" t="s">
        <v>127</v>
      </c>
      <c r="K42" s="42" t="s">
        <v>63</v>
      </c>
      <c r="L42" s="41"/>
      <c r="M42" s="42" t="s">
        <v>84</v>
      </c>
      <c r="N42" s="42" t="s">
        <v>112</v>
      </c>
      <c r="O42" s="41"/>
      <c r="P42" s="40">
        <f>IF([1]計算!U15=0," ",[1]計算!U15)</f>
        <v>653.08509999999978</v>
      </c>
      <c r="Q42" s="44" t="s">
        <v>6</v>
      </c>
      <c r="R42" s="5" t="s">
        <v>73</v>
      </c>
      <c r="S42" s="4"/>
    </row>
    <row r="43" spans="1:19" ht="18.75" customHeight="1" x14ac:dyDescent="0.4">
      <c r="A43" s="105"/>
      <c r="B43" s="141"/>
      <c r="C43" s="116"/>
      <c r="D43" s="119"/>
      <c r="E43" s="123" t="str">
        <f>IF(ISERROR(VLOOKUP(4,[1]作成!$H$498:$K$552,3,FALSE))," ",VLOOKUP(4,[1]作成!$H$498:$K$552,3,FALSE))</f>
        <v>とうふとベーコンのサラダ</v>
      </c>
      <c r="F43" s="124"/>
      <c r="G43" s="43" t="s">
        <v>126</v>
      </c>
      <c r="H43" s="42" t="s">
        <v>101</v>
      </c>
      <c r="I43" s="50" t="s">
        <v>68</v>
      </c>
      <c r="J43" s="43" t="s">
        <v>31</v>
      </c>
      <c r="K43" s="42" t="s">
        <v>85</v>
      </c>
      <c r="L43" s="41"/>
      <c r="M43" s="42" t="s">
        <v>23</v>
      </c>
      <c r="N43" s="42"/>
      <c r="O43" s="41"/>
      <c r="P43" s="40">
        <f>IF([1]計算!X15=0," ",[1]計算!X15)</f>
        <v>28.62975999999999</v>
      </c>
      <c r="Q43" s="39" t="s">
        <v>5</v>
      </c>
      <c r="R43" s="5" t="s">
        <v>0</v>
      </c>
      <c r="S43" s="4"/>
    </row>
    <row r="44" spans="1:19" ht="18.75" customHeight="1" x14ac:dyDescent="0.4">
      <c r="A44" s="105"/>
      <c r="B44" s="141"/>
      <c r="C44" s="116"/>
      <c r="D44" s="119"/>
      <c r="E44" s="123" t="str">
        <f>IF(ISERROR(VLOOKUP(5,[1]作成!$H$498:$K$552,3,FALSE))," ",VLOOKUP(5,[1]作成!$H$498:$K$552,3,FALSE))</f>
        <v>じゃがいもとわかめのみそしる</v>
      </c>
      <c r="F44" s="124"/>
      <c r="G44" s="43" t="s">
        <v>125</v>
      </c>
      <c r="H44" s="42" t="s">
        <v>88</v>
      </c>
      <c r="I44" s="50"/>
      <c r="J44" s="43" t="s">
        <v>20</v>
      </c>
      <c r="K44" s="42" t="s">
        <v>47</v>
      </c>
      <c r="L44" s="41"/>
      <c r="M44" s="42" t="s">
        <v>52</v>
      </c>
      <c r="N44" s="42"/>
      <c r="O44" s="41"/>
      <c r="P44" s="40">
        <f>IF([1]計算!Z15=0," ",[1]計算!Z15)</f>
        <v>20.890370000000004</v>
      </c>
      <c r="Q44" s="39" t="s">
        <v>16</v>
      </c>
      <c r="R44" s="5" t="s">
        <v>0</v>
      </c>
      <c r="S44" s="4"/>
    </row>
    <row r="45" spans="1:19" ht="18.75" customHeight="1" x14ac:dyDescent="0.4">
      <c r="A45" s="106"/>
      <c r="B45" s="141"/>
      <c r="C45" s="117"/>
      <c r="D45" s="120"/>
      <c r="E45" s="38" t="str">
        <f>IF(ISERROR(VLOOKUP(6,[1]作成!$H$498:$K$552,3,FALSE))," ",VLOOKUP(6,[1]作成!$H$498:$K$552,3,FALSE))</f>
        <v xml:space="preserve"> </v>
      </c>
      <c r="F45" s="37" t="str">
        <f>IF(ISERROR(VLOOKUP(7,[1]作成!$H$498:$K$552,3,FALSE))," ",VLOOKUP(7,[1]作成!$H$498:$K$552,3,FALSE))</f>
        <v xml:space="preserve"> </v>
      </c>
      <c r="G45" s="43" t="s">
        <v>124</v>
      </c>
      <c r="H45" s="42" t="s">
        <v>123</v>
      </c>
      <c r="I45" s="50"/>
      <c r="J45" s="43" t="s">
        <v>37</v>
      </c>
      <c r="K45" s="42" t="s">
        <v>42</v>
      </c>
      <c r="L45" s="50"/>
      <c r="M45" s="42" t="s">
        <v>83</v>
      </c>
      <c r="N45" s="53"/>
      <c r="O45" s="41"/>
      <c r="P45" s="139" t="str">
        <f>IF([1]人数!I21=0," ",[1]人数!I21)</f>
        <v xml:space="preserve"> </v>
      </c>
      <c r="Q45" s="140"/>
      <c r="R45" s="5" t="s">
        <v>79</v>
      </c>
      <c r="S45" s="4"/>
    </row>
    <row r="46" spans="1:19" ht="18.75" customHeight="1" x14ac:dyDescent="0.4">
      <c r="A46" s="104">
        <f>IF([1]人数!$F22=0," ",[1]人数!$F22)</f>
        <v>14</v>
      </c>
      <c r="B46" s="142" t="s">
        <v>7</v>
      </c>
      <c r="C46" s="115" t="str">
        <f>IF(ISERROR(VLOOKUP(1,[1]作成!$H$553:$K$607,3,FALSE))," ",VLOOKUP(1,[1]作成!$H$553:$K$607,3,FALSE))</f>
        <v>ひじきごはん</v>
      </c>
      <c r="D46" s="118" t="str">
        <f>IF(ISERROR(VLOOKUP(2,[1]作成!$H$553:$K$607,4,FALSE))," ",VLOOKUP(2,[1]作成!$H$553:$K$607,4,FALSE))</f>
        <v>牛乳</v>
      </c>
      <c r="E46" s="121" t="str">
        <f>IF(ISERROR(VLOOKUP(3,[1]作成!$H$553:$K$607,3,FALSE))," ",VLOOKUP(3,[1]作成!$H$553:$K$607,3,FALSE))</f>
        <v>とりにくとれんこんのてりあえ</v>
      </c>
      <c r="F46" s="122"/>
      <c r="G46" s="47" t="s">
        <v>40</v>
      </c>
      <c r="H46" s="46" t="s">
        <v>65</v>
      </c>
      <c r="I46" s="45"/>
      <c r="J46" s="47" t="s">
        <v>31</v>
      </c>
      <c r="K46" s="46" t="s">
        <v>30</v>
      </c>
      <c r="L46" s="52" t="s">
        <v>122</v>
      </c>
      <c r="M46" s="46" t="s">
        <v>76</v>
      </c>
      <c r="N46" s="46" t="s">
        <v>28</v>
      </c>
      <c r="O46" s="45"/>
      <c r="P46" s="40">
        <f>IF([1]計算!U16=0," ",[1]計算!U16)</f>
        <v>690.67560000000014</v>
      </c>
      <c r="Q46" s="44" t="s">
        <v>15</v>
      </c>
      <c r="R46" s="5" t="s">
        <v>0</v>
      </c>
      <c r="S46" s="4"/>
    </row>
    <row r="47" spans="1:19" ht="18.75" customHeight="1" x14ac:dyDescent="0.4">
      <c r="A47" s="105"/>
      <c r="B47" s="143"/>
      <c r="C47" s="116"/>
      <c r="D47" s="119"/>
      <c r="E47" s="123" t="str">
        <f>IF(ISERROR(VLOOKUP(4,[1]作成!$H$553:$K$607,3,FALSE))," ",VLOOKUP(4,[1]作成!$H$553:$K$607,3,FALSE))</f>
        <v>しらたまとうふだんごのみそしる</v>
      </c>
      <c r="F47" s="124"/>
      <c r="G47" s="43" t="s">
        <v>121</v>
      </c>
      <c r="H47" s="42" t="s">
        <v>88</v>
      </c>
      <c r="I47" s="50"/>
      <c r="J47" s="43" t="s">
        <v>120</v>
      </c>
      <c r="K47" s="42" t="s">
        <v>119</v>
      </c>
      <c r="L47" s="50"/>
      <c r="M47" s="42" t="s">
        <v>23</v>
      </c>
      <c r="N47" s="42"/>
      <c r="O47" s="41"/>
      <c r="P47" s="40">
        <f>IF([1]計算!X16=0," ",[1]計算!X16)</f>
        <v>30.535820000000001</v>
      </c>
      <c r="Q47" s="39" t="s">
        <v>14</v>
      </c>
      <c r="R47" s="5" t="s">
        <v>0</v>
      </c>
      <c r="S47" s="4"/>
    </row>
    <row r="48" spans="1:19" ht="18.75" customHeight="1" x14ac:dyDescent="0.4">
      <c r="A48" s="105"/>
      <c r="B48" s="143"/>
      <c r="C48" s="116"/>
      <c r="D48" s="119"/>
      <c r="E48" s="123" t="str">
        <f>IF(ISERROR(VLOOKUP(5,[1]作成!$H$553:$K$607,3,FALSE))," ",VLOOKUP(5,[1]作成!$H$553:$K$607,3,FALSE))</f>
        <v xml:space="preserve"> </v>
      </c>
      <c r="F48" s="124"/>
      <c r="G48" s="43" t="s">
        <v>33</v>
      </c>
      <c r="H48" s="42" t="s">
        <v>118</v>
      </c>
      <c r="I48" s="50"/>
      <c r="J48" s="43" t="s">
        <v>20</v>
      </c>
      <c r="K48" s="42" t="s">
        <v>42</v>
      </c>
      <c r="L48" s="50"/>
      <c r="M48" s="42" t="s">
        <v>58</v>
      </c>
      <c r="N48" s="42"/>
      <c r="O48" s="41"/>
      <c r="P48" s="40">
        <f>IF([1]計算!Z16=0," ",[1]計算!Z16)</f>
        <v>18.661819999999995</v>
      </c>
      <c r="Q48" s="39" t="s">
        <v>5</v>
      </c>
      <c r="R48" s="5" t="s">
        <v>0</v>
      </c>
      <c r="S48" s="4"/>
    </row>
    <row r="49" spans="1:19" ht="18.75" customHeight="1" x14ac:dyDescent="0.4">
      <c r="A49" s="106"/>
      <c r="B49" s="144"/>
      <c r="C49" s="117"/>
      <c r="D49" s="120"/>
      <c r="E49" s="51" t="str">
        <f>IF(ISERROR(VLOOKUP(6,[1]作成!$H$553:$K$607,3,FALSE))," ",VLOOKUP(6,[1]作成!$H$553:$K$607,3,FALSE))</f>
        <v xml:space="preserve"> </v>
      </c>
      <c r="F49" s="51" t="str">
        <f>IF(ISERROR(VLOOKUP(7,[1]作成!$H$553:$K$607,3,FALSE))," ",VLOOKUP(7,[1]作成!$H$553:$K$607,3,FALSE))</f>
        <v xml:space="preserve"> </v>
      </c>
      <c r="G49" s="36" t="s">
        <v>27</v>
      </c>
      <c r="H49" s="35" t="s">
        <v>117</v>
      </c>
      <c r="I49" s="49"/>
      <c r="J49" s="36" t="s">
        <v>116</v>
      </c>
      <c r="K49" s="35" t="s">
        <v>37</v>
      </c>
      <c r="L49" s="49"/>
      <c r="M49" s="35" t="s">
        <v>115</v>
      </c>
      <c r="N49" s="48"/>
      <c r="O49" s="34"/>
      <c r="P49" s="139" t="str">
        <f>IF([1]人数!I22=0," ",[1]人数!I22)</f>
        <v xml:space="preserve"> </v>
      </c>
      <c r="Q49" s="140"/>
      <c r="R49" s="5" t="s">
        <v>0</v>
      </c>
      <c r="S49" s="4"/>
    </row>
    <row r="50" spans="1:19" ht="18.75" customHeight="1" x14ac:dyDescent="0.4">
      <c r="A50" s="104">
        <f>IF([1]人数!$F23=0," ",[1]人数!$F23)</f>
        <v>15</v>
      </c>
      <c r="B50" s="141" t="s">
        <v>13</v>
      </c>
      <c r="C50" s="115" t="str">
        <f>IF(ISERROR(VLOOKUP(1,[1]作成!$H$608:$K$662,3,FALSE))," ",VLOOKUP(1,[1]作成!$H$608:$K$662,3,FALSE))</f>
        <v>ごはん</v>
      </c>
      <c r="D50" s="118" t="str">
        <f>IF(ISERROR(VLOOKUP(2,[1]作成!$H$608:$K$662,4,FALSE))," ",VLOOKUP(2,[1]作成!$H$608:$K$662,4,FALSE))</f>
        <v>牛乳</v>
      </c>
      <c r="E50" s="121" t="str">
        <f>IF(ISERROR(VLOOKUP(3,[1]作成!$H$608:$K$662,3,FALSE))," ",VLOOKUP(3,[1]作成!$H$608:$K$662,3,FALSE))</f>
        <v>ちくわのかわりあげ</v>
      </c>
      <c r="F50" s="122"/>
      <c r="G50" s="43" t="s">
        <v>40</v>
      </c>
      <c r="H50" s="42" t="s">
        <v>92</v>
      </c>
      <c r="I50" s="41"/>
      <c r="J50" s="43" t="s">
        <v>31</v>
      </c>
      <c r="K50" s="42" t="s">
        <v>85</v>
      </c>
      <c r="L50" s="41"/>
      <c r="M50" s="42" t="s">
        <v>84</v>
      </c>
      <c r="N50" s="42" t="s">
        <v>114</v>
      </c>
      <c r="O50" s="41"/>
      <c r="P50" s="40">
        <f>IF([1]計算!U17=0," ",[1]計算!U17)</f>
        <v>670.3993999999999</v>
      </c>
      <c r="Q50" s="44" t="s">
        <v>6</v>
      </c>
      <c r="R50" s="5" t="s">
        <v>0</v>
      </c>
      <c r="S50" s="4"/>
    </row>
    <row r="51" spans="1:19" ht="18.75" customHeight="1" x14ac:dyDescent="0.4">
      <c r="A51" s="105"/>
      <c r="B51" s="141"/>
      <c r="C51" s="116"/>
      <c r="D51" s="119"/>
      <c r="E51" s="123" t="str">
        <f>IF(ISERROR(VLOOKUP(4,[1]作成!$H$608:$K$662,3,FALSE))," ",VLOOKUP(4,[1]作成!$H$608:$K$662,3,FALSE))</f>
        <v>はりはりあえ</v>
      </c>
      <c r="F51" s="124"/>
      <c r="G51" s="43" t="s">
        <v>113</v>
      </c>
      <c r="H51" s="42" t="s">
        <v>60</v>
      </c>
      <c r="I51" s="50"/>
      <c r="J51" s="43" t="s">
        <v>77</v>
      </c>
      <c r="K51" s="42" t="s">
        <v>42</v>
      </c>
      <c r="L51" s="41"/>
      <c r="M51" s="42" t="s">
        <v>45</v>
      </c>
      <c r="N51" s="42" t="s">
        <v>112</v>
      </c>
      <c r="O51" s="41"/>
      <c r="P51" s="40">
        <f>IF([1]計算!X17=0," ",[1]計算!X17)</f>
        <v>25.710990000000006</v>
      </c>
      <c r="Q51" s="39" t="s">
        <v>12</v>
      </c>
      <c r="R51" s="5" t="s">
        <v>107</v>
      </c>
      <c r="S51" s="4"/>
    </row>
    <row r="52" spans="1:19" ht="18.75" customHeight="1" x14ac:dyDescent="0.4">
      <c r="A52" s="105"/>
      <c r="B52" s="141"/>
      <c r="C52" s="116"/>
      <c r="D52" s="119"/>
      <c r="E52" s="123" t="str">
        <f>IF(ISERROR(VLOOKUP(5,[1]作成!$H$608:$K$662,3,FALSE))," ",VLOOKUP(5,[1]作成!$H$608:$K$662,3,FALSE))</f>
        <v>ぶただいこん</v>
      </c>
      <c r="F52" s="124"/>
      <c r="G52" s="43" t="s">
        <v>111</v>
      </c>
      <c r="H52" s="42" t="s">
        <v>110</v>
      </c>
      <c r="I52" s="50"/>
      <c r="J52" s="43" t="s">
        <v>109</v>
      </c>
      <c r="K52" s="42" t="s">
        <v>108</v>
      </c>
      <c r="L52" s="50"/>
      <c r="M52" s="42" t="s">
        <v>23</v>
      </c>
      <c r="N52" s="42"/>
      <c r="O52" s="41"/>
      <c r="P52" s="40">
        <f>IF([1]計算!Z17=0," ",[1]計算!Z17)</f>
        <v>19.838180000000001</v>
      </c>
      <c r="Q52" s="39" t="s">
        <v>12</v>
      </c>
      <c r="R52" s="5" t="s">
        <v>107</v>
      </c>
      <c r="S52" s="4"/>
    </row>
    <row r="53" spans="1:19" ht="18.75" customHeight="1" x14ac:dyDescent="0.4">
      <c r="A53" s="106"/>
      <c r="B53" s="141"/>
      <c r="C53" s="117"/>
      <c r="D53" s="120"/>
      <c r="E53" s="38" t="str">
        <f>IF(ISERROR(VLOOKUP(6,[1]作成!$H$608:$K$662,3,FALSE))," ",VLOOKUP(6,[1]作成!$H$608:$K$662,3,FALSE))</f>
        <v xml:space="preserve"> </v>
      </c>
      <c r="F53" s="37" t="str">
        <f>IF(ISERROR(VLOOKUP(7,[1]作成!$H$608:$K$662,3,FALSE))," ",VLOOKUP(7,[1]作成!$H$608:$K$662,3,FALSE))</f>
        <v xml:space="preserve"> </v>
      </c>
      <c r="G53" s="43" t="s">
        <v>27</v>
      </c>
      <c r="H53" s="42"/>
      <c r="I53" s="50"/>
      <c r="J53" s="43" t="s">
        <v>64</v>
      </c>
      <c r="K53" s="42"/>
      <c r="L53" s="50"/>
      <c r="M53" s="42" t="s">
        <v>86</v>
      </c>
      <c r="N53" s="53"/>
      <c r="O53" s="41"/>
      <c r="P53" s="139" t="str">
        <f>IF([1]人数!I23=0," ",[1]人数!I23)</f>
        <v xml:space="preserve"> </v>
      </c>
      <c r="Q53" s="140"/>
      <c r="R53" s="5" t="s">
        <v>107</v>
      </c>
      <c r="S53" s="4"/>
    </row>
    <row r="54" spans="1:19" ht="18.75" customHeight="1" x14ac:dyDescent="0.4">
      <c r="A54" s="104">
        <f>IF([1]人数!$F24=0," ",[1]人数!$F24)</f>
        <v>16</v>
      </c>
      <c r="B54" s="141" t="s">
        <v>11</v>
      </c>
      <c r="C54" s="115" t="str">
        <f>IF(ISERROR(VLOOKUP(1,[1]作成!$H$663:$K$717,3,FALSE))," ",VLOOKUP(1,[1]作成!$H$663:$K$717,3,FALSE))</f>
        <v>ごはん</v>
      </c>
      <c r="D54" s="118" t="str">
        <f>IF(ISERROR(VLOOKUP(2,[1]作成!$H$663:$K$717,4,FALSE))," ",VLOOKUP(2,[1]作成!$H$663:$K$717,4,FALSE))</f>
        <v>牛乳</v>
      </c>
      <c r="E54" s="121" t="str">
        <f>IF(ISERROR(VLOOKUP(3,[1]作成!$H$663:$K$717,3,FALSE))," ",VLOOKUP(3,[1]作成!$H$663:$K$717,3,FALSE))</f>
        <v>おこのみやき</v>
      </c>
      <c r="F54" s="122"/>
      <c r="G54" s="47" t="s">
        <v>40</v>
      </c>
      <c r="H54" s="46" t="s">
        <v>21</v>
      </c>
      <c r="I54" s="45" t="s">
        <v>106</v>
      </c>
      <c r="J54" s="47" t="s">
        <v>105</v>
      </c>
      <c r="K54" s="46" t="s">
        <v>104</v>
      </c>
      <c r="L54" s="45"/>
      <c r="M54" s="46" t="s">
        <v>84</v>
      </c>
      <c r="N54" s="46" t="s">
        <v>28</v>
      </c>
      <c r="O54" s="45"/>
      <c r="P54" s="40">
        <f>IF([1]計算!U18=0," ",[1]計算!U18)</f>
        <v>674.30549999999982</v>
      </c>
      <c r="Q54" s="44" t="s">
        <v>103</v>
      </c>
      <c r="R54" s="5" t="s">
        <v>93</v>
      </c>
      <c r="S54" s="4"/>
    </row>
    <row r="55" spans="1:19" ht="18.75" customHeight="1" x14ac:dyDescent="0.4">
      <c r="A55" s="105"/>
      <c r="B55" s="141"/>
      <c r="C55" s="116"/>
      <c r="D55" s="119"/>
      <c r="E55" s="123" t="str">
        <f>IF(ISERROR(VLOOKUP(4,[1]作成!$H$663:$K$717,3,FALSE))," ",VLOOKUP(4,[1]作成!$H$663:$K$717,3,FALSE))</f>
        <v>アーモンドサラダ</v>
      </c>
      <c r="F55" s="124"/>
      <c r="G55" s="43" t="s">
        <v>32</v>
      </c>
      <c r="H55" s="42" t="s">
        <v>33</v>
      </c>
      <c r="I55" s="41" t="s">
        <v>60</v>
      </c>
      <c r="J55" s="43" t="s">
        <v>31</v>
      </c>
      <c r="K55" s="42" t="s">
        <v>85</v>
      </c>
      <c r="L55" s="41"/>
      <c r="M55" s="42" t="s">
        <v>45</v>
      </c>
      <c r="N55" s="42" t="s">
        <v>102</v>
      </c>
      <c r="O55" s="41"/>
      <c r="P55" s="40">
        <f>IF([1]計算!X18=0," ",[1]計算!X18)</f>
        <v>28.072109999999999</v>
      </c>
      <c r="Q55" s="39" t="s">
        <v>97</v>
      </c>
      <c r="R55" s="5" t="s">
        <v>93</v>
      </c>
      <c r="S55" s="4"/>
    </row>
    <row r="56" spans="1:19" ht="18.75" customHeight="1" x14ac:dyDescent="0.4">
      <c r="A56" s="105"/>
      <c r="B56" s="141"/>
      <c r="C56" s="116"/>
      <c r="D56" s="119"/>
      <c r="E56" s="123" t="str">
        <f>IF(ISERROR(VLOOKUP(5,[1]作成!$H$663:$K$717,3,FALSE))," ",VLOOKUP(5,[1]作成!$H$663:$K$717,3,FALSE))</f>
        <v>とりとやさいのみそしる</v>
      </c>
      <c r="F56" s="124"/>
      <c r="G56" s="43" t="s">
        <v>27</v>
      </c>
      <c r="H56" s="42" t="s">
        <v>101</v>
      </c>
      <c r="I56" s="41" t="s">
        <v>100</v>
      </c>
      <c r="J56" s="43" t="s">
        <v>63</v>
      </c>
      <c r="K56" s="42" t="s">
        <v>99</v>
      </c>
      <c r="L56" s="50"/>
      <c r="M56" s="42" t="s">
        <v>98</v>
      </c>
      <c r="N56" s="42" t="s">
        <v>83</v>
      </c>
      <c r="O56" s="41"/>
      <c r="P56" s="40">
        <f>IF([1]計算!Z18=0," ",[1]計算!Z18)</f>
        <v>24.844530000000006</v>
      </c>
      <c r="Q56" s="39" t="s">
        <v>97</v>
      </c>
      <c r="R56" s="5" t="s">
        <v>93</v>
      </c>
      <c r="S56" s="4"/>
    </row>
    <row r="57" spans="1:19" ht="18.75" customHeight="1" x14ac:dyDescent="0.4">
      <c r="A57" s="106"/>
      <c r="B57" s="141"/>
      <c r="C57" s="117"/>
      <c r="D57" s="120"/>
      <c r="E57" s="38" t="str">
        <f>IF(ISERROR(VLOOKUP(6,[1]作成!$H$663:$K$717,3,FALSE))," ",VLOOKUP(6,[1]作成!$H$663:$K$717,3,FALSE))</f>
        <v>ふりかけ</v>
      </c>
      <c r="F57" s="37" t="str">
        <f>IF(ISERROR(VLOOKUP(7,[1]作成!$H$663:$K$717,3,FALSE))," ",VLOOKUP(7,[1]作成!$H$663:$K$717,3,FALSE))</f>
        <v xml:space="preserve"> </v>
      </c>
      <c r="G57" s="36" t="s">
        <v>61</v>
      </c>
      <c r="H57" s="35" t="s">
        <v>88</v>
      </c>
      <c r="I57" s="34"/>
      <c r="J57" s="36" t="s">
        <v>96</v>
      </c>
      <c r="K57" s="35" t="s">
        <v>95</v>
      </c>
      <c r="L57" s="49"/>
      <c r="M57" s="35" t="s">
        <v>94</v>
      </c>
      <c r="N57" s="48" t="s">
        <v>86</v>
      </c>
      <c r="O57" s="34"/>
      <c r="P57" s="139" t="str">
        <f>IF([1]人数!I24=0," ",[1]人数!I24)</f>
        <v xml:space="preserve"> </v>
      </c>
      <c r="Q57" s="140"/>
      <c r="R57" s="5" t="s">
        <v>93</v>
      </c>
      <c r="S57" s="4"/>
    </row>
    <row r="58" spans="1:19" ht="18.75" customHeight="1" x14ac:dyDescent="0.4">
      <c r="A58" s="104">
        <f>IF([1]人数!$F25=0," ",[1]人数!$F25)</f>
        <v>17</v>
      </c>
      <c r="B58" s="141" t="s">
        <v>9</v>
      </c>
      <c r="C58" s="115" t="str">
        <f>IF(ISERROR(VLOOKUP(1,[1]作成!$H$718:$K$772,3,FALSE))," ",VLOOKUP(1,[1]作成!$H$718:$K$772,3,FALSE))</f>
        <v>ごはん</v>
      </c>
      <c r="D58" s="118" t="str">
        <f>IF(ISERROR(VLOOKUP(2,[1]作成!$H$718:$K$772,4,FALSE))," ",VLOOKUP(2,[1]作成!$H$718:$K$772,4,FALSE))</f>
        <v>牛乳</v>
      </c>
      <c r="E58" s="121" t="str">
        <f>IF(ISERROR(VLOOKUP(3,[1]作成!$H$718:$K$772,3,FALSE))," ",VLOOKUP(3,[1]作成!$H$718:$K$772,3,FALSE))</f>
        <v>さばのごまみそに</v>
      </c>
      <c r="F58" s="122"/>
      <c r="G58" s="43" t="s">
        <v>40</v>
      </c>
      <c r="H58" s="42" t="s">
        <v>92</v>
      </c>
      <c r="I58" s="50"/>
      <c r="J58" s="43" t="s">
        <v>31</v>
      </c>
      <c r="K58" s="42" t="s">
        <v>85</v>
      </c>
      <c r="L58" s="41"/>
      <c r="M58" s="42" t="s">
        <v>84</v>
      </c>
      <c r="N58" s="42"/>
      <c r="O58" s="41"/>
      <c r="P58" s="40">
        <f>IF([1]計算!U19=0," ",[1]計算!U19)</f>
        <v>620.57019999999966</v>
      </c>
      <c r="Q58" s="44" t="s">
        <v>34</v>
      </c>
      <c r="R58" s="5" t="s">
        <v>17</v>
      </c>
      <c r="S58" s="4"/>
    </row>
    <row r="59" spans="1:19" ht="18.75" customHeight="1" x14ac:dyDescent="0.4">
      <c r="A59" s="105"/>
      <c r="B59" s="141"/>
      <c r="C59" s="116"/>
      <c r="D59" s="119"/>
      <c r="E59" s="123" t="str">
        <f>IF(ISERROR(VLOOKUP(4,[1]作成!$H$718:$K$772,3,FALSE))," ",VLOOKUP(4,[1]作成!$H$718:$K$772,3,FALSE))</f>
        <v>こんぶあえ</v>
      </c>
      <c r="F59" s="124"/>
      <c r="G59" s="43" t="s">
        <v>91</v>
      </c>
      <c r="H59" s="42" t="s">
        <v>32</v>
      </c>
      <c r="I59" s="50"/>
      <c r="J59" s="43" t="s">
        <v>20</v>
      </c>
      <c r="K59" s="42" t="s">
        <v>19</v>
      </c>
      <c r="L59" s="41"/>
      <c r="M59" s="42" t="s">
        <v>23</v>
      </c>
      <c r="N59" s="42"/>
      <c r="O59" s="41"/>
      <c r="P59" s="40">
        <f>IF([1]計算!X19=0," ",[1]計算!X19)</f>
        <v>27.03103999999999</v>
      </c>
      <c r="Q59" s="39" t="s">
        <v>10</v>
      </c>
      <c r="R59" s="5" t="s">
        <v>17</v>
      </c>
      <c r="S59" s="4"/>
    </row>
    <row r="60" spans="1:19" ht="18.75" customHeight="1" x14ac:dyDescent="0.4">
      <c r="A60" s="105"/>
      <c r="B60" s="141"/>
      <c r="C60" s="116"/>
      <c r="D60" s="119"/>
      <c r="E60" s="123" t="str">
        <f>IF(ISERROR(VLOOKUP(5,[1]作成!$H$718:$K$772,3,FALSE))," ",VLOOKUP(5,[1]作成!$H$718:$K$772,3,FALSE))</f>
        <v>かきたまじる</v>
      </c>
      <c r="F60" s="124"/>
      <c r="G60" s="43" t="s">
        <v>90</v>
      </c>
      <c r="H60" s="42" t="s">
        <v>89</v>
      </c>
      <c r="I60" s="50"/>
      <c r="J60" s="43" t="s">
        <v>42</v>
      </c>
      <c r="K60" s="42" t="s">
        <v>37</v>
      </c>
      <c r="L60" s="41"/>
      <c r="M60" s="42" t="s">
        <v>58</v>
      </c>
      <c r="N60" s="42"/>
      <c r="O60" s="41"/>
      <c r="P60" s="40">
        <f>IF([1]計算!Z19=0," ",[1]計算!Z19)</f>
        <v>19.644539999999996</v>
      </c>
      <c r="Q60" s="39" t="s">
        <v>5</v>
      </c>
      <c r="R60" s="5" t="s">
        <v>17</v>
      </c>
      <c r="S60" s="4"/>
    </row>
    <row r="61" spans="1:19" ht="18.75" customHeight="1" x14ac:dyDescent="0.4">
      <c r="A61" s="106"/>
      <c r="B61" s="141"/>
      <c r="C61" s="117"/>
      <c r="D61" s="120"/>
      <c r="E61" s="38" t="str">
        <f>IF(ISERROR(VLOOKUP(6,[1]作成!$H$718:$K$772,3,FALSE))," ",VLOOKUP(6,[1]作成!$H$718:$K$772,3,FALSE))</f>
        <v xml:space="preserve"> </v>
      </c>
      <c r="F61" s="37" t="str">
        <f>IF(ISERROR(VLOOKUP(7,[1]作成!$H$718:$K$772,3,FALSE))," ",VLOOKUP(7,[1]作成!$H$718:$K$772,3,FALSE))</f>
        <v xml:space="preserve"> </v>
      </c>
      <c r="G61" s="43" t="s">
        <v>88</v>
      </c>
      <c r="H61" s="42"/>
      <c r="I61" s="50"/>
      <c r="J61" s="43" t="s">
        <v>87</v>
      </c>
      <c r="K61" s="42"/>
      <c r="L61" s="41"/>
      <c r="M61" s="42" t="s">
        <v>86</v>
      </c>
      <c r="N61" s="42"/>
      <c r="O61" s="41"/>
      <c r="P61" s="139" t="str">
        <f>IF([1]人数!I25=0," ",[1]人数!I25)</f>
        <v xml:space="preserve"> </v>
      </c>
      <c r="Q61" s="140"/>
      <c r="R61" s="5" t="s">
        <v>17</v>
      </c>
      <c r="S61" s="4"/>
    </row>
    <row r="62" spans="1:19" ht="18.75" customHeight="1" x14ac:dyDescent="0.4">
      <c r="A62" s="104">
        <f>IF([1]人数!$F26=0," ",[1]人数!$F26)</f>
        <v>18</v>
      </c>
      <c r="B62" s="141" t="s">
        <v>8</v>
      </c>
      <c r="C62" s="115" t="str">
        <f>IF(ISERROR(VLOOKUP(1,[1]作成!$H$773:$K$827,3,FALSE))," ",VLOOKUP(1,[1]作成!$H$773:$K$827,3,FALSE))</f>
        <v>ごはん</v>
      </c>
      <c r="D62" s="118" t="str">
        <f>IF(ISERROR(VLOOKUP(2,[1]作成!$H$773:$K$827,4,FALSE))," ",VLOOKUP(2,[1]作成!$H$773:$K$827,4,FALSE))</f>
        <v>牛乳</v>
      </c>
      <c r="E62" s="121" t="str">
        <f>IF(ISERROR(VLOOKUP(3,[1]作成!$H$773:$K$827,3,FALSE))," ",VLOOKUP(3,[1]作成!$H$773:$K$827,3,FALSE))</f>
        <v>ぶたにくのジンジャーソース</v>
      </c>
      <c r="F62" s="122"/>
      <c r="G62" s="47" t="s">
        <v>40</v>
      </c>
      <c r="H62" s="46"/>
      <c r="I62" s="52"/>
      <c r="J62" s="47" t="s">
        <v>75</v>
      </c>
      <c r="K62" s="46" t="s">
        <v>85</v>
      </c>
      <c r="L62" s="45"/>
      <c r="M62" s="46" t="s">
        <v>84</v>
      </c>
      <c r="N62" s="46" t="s">
        <v>83</v>
      </c>
      <c r="O62" s="45"/>
      <c r="P62" s="40">
        <f>IF([1]計算!U20=0," ",[1]計算!U20)</f>
        <v>715.41460000000006</v>
      </c>
      <c r="Q62" s="44" t="s">
        <v>82</v>
      </c>
      <c r="R62" s="5" t="s">
        <v>0</v>
      </c>
      <c r="S62" s="4"/>
    </row>
    <row r="63" spans="1:19" ht="18.75" customHeight="1" x14ac:dyDescent="0.4">
      <c r="A63" s="105"/>
      <c r="B63" s="141"/>
      <c r="C63" s="116"/>
      <c r="D63" s="119"/>
      <c r="E63" s="123" t="str">
        <f>IF(ISERROR(VLOOKUP(4,[1]作成!$H$773:$K$827,3,FALSE))," ",VLOOKUP(4,[1]作成!$H$773:$K$827,3,FALSE))</f>
        <v>かぼちゃのサラダ</v>
      </c>
      <c r="F63" s="124"/>
      <c r="G63" s="43" t="s">
        <v>27</v>
      </c>
      <c r="H63" s="42"/>
      <c r="I63" s="50"/>
      <c r="J63" s="43" t="s">
        <v>31</v>
      </c>
      <c r="K63" s="42" t="s">
        <v>37</v>
      </c>
      <c r="L63" s="41"/>
      <c r="M63" s="42" t="s">
        <v>58</v>
      </c>
      <c r="N63" s="42" t="s">
        <v>28</v>
      </c>
      <c r="O63" s="41"/>
      <c r="P63" s="40">
        <f>IF([1]計算!X20=0," ",[1]計算!X20)</f>
        <v>25.24794</v>
      </c>
      <c r="Q63" s="39" t="s">
        <v>5</v>
      </c>
      <c r="R63" s="5" t="s">
        <v>79</v>
      </c>
      <c r="S63" s="4"/>
    </row>
    <row r="64" spans="1:19" ht="18.75" customHeight="1" x14ac:dyDescent="0.4">
      <c r="A64" s="105"/>
      <c r="B64" s="141"/>
      <c r="C64" s="116"/>
      <c r="D64" s="119"/>
      <c r="E64" s="123" t="str">
        <f>IF(ISERROR(VLOOKUP(5,[1]作成!$H$773:$K$827,3,FALSE))," ",VLOOKUP(5,[1]作成!$H$773:$K$827,3,FALSE))</f>
        <v>ねぎのスープ</v>
      </c>
      <c r="F64" s="124"/>
      <c r="G64" s="43" t="s">
        <v>33</v>
      </c>
      <c r="H64" s="42"/>
      <c r="I64" s="50"/>
      <c r="J64" s="43" t="s">
        <v>42</v>
      </c>
      <c r="K64" s="42" t="s">
        <v>81</v>
      </c>
      <c r="L64" s="41"/>
      <c r="M64" s="42" t="s">
        <v>23</v>
      </c>
      <c r="N64" s="42"/>
      <c r="O64" s="41"/>
      <c r="P64" s="40">
        <f>IF([1]計算!Z20=0," ",[1]計算!Z20)</f>
        <v>25.37612</v>
      </c>
      <c r="Q64" s="39" t="s">
        <v>5</v>
      </c>
      <c r="R64" s="5" t="s">
        <v>0</v>
      </c>
      <c r="S64" s="4"/>
    </row>
    <row r="65" spans="1:19" ht="18.75" customHeight="1" x14ac:dyDescent="0.4">
      <c r="A65" s="106"/>
      <c r="B65" s="141"/>
      <c r="C65" s="117"/>
      <c r="D65" s="120"/>
      <c r="E65" s="38" t="str">
        <f>IF(ISERROR(VLOOKUP(6,[1]作成!$H$773:$K$827,3,FALSE))," ",VLOOKUP(6,[1]作成!$H$773:$K$827,3,FALSE))</f>
        <v xml:space="preserve"> </v>
      </c>
      <c r="F65" s="37" t="str">
        <f>IF(ISERROR(VLOOKUP(7,[1]作成!$H$773:$K$827,3,FALSE))," ",VLOOKUP(7,[1]作成!$H$773:$K$827,3,FALSE))</f>
        <v xml:space="preserve"> </v>
      </c>
      <c r="G65" s="36" t="s">
        <v>48</v>
      </c>
      <c r="H65" s="35"/>
      <c r="I65" s="49"/>
      <c r="J65" s="36" t="s">
        <v>80</v>
      </c>
      <c r="K65" s="35" t="s">
        <v>63</v>
      </c>
      <c r="L65" s="49"/>
      <c r="M65" s="35" t="s">
        <v>52</v>
      </c>
      <c r="N65" s="35"/>
      <c r="O65" s="34"/>
      <c r="P65" s="139"/>
      <c r="Q65" s="140"/>
      <c r="R65" s="5" t="s">
        <v>79</v>
      </c>
      <c r="S65" s="4"/>
    </row>
    <row r="66" spans="1:19" ht="18.75" customHeight="1" x14ac:dyDescent="0.4">
      <c r="A66" s="104">
        <f>IF([1]人数!$F27=0," ",[1]人数!$F27)</f>
        <v>21</v>
      </c>
      <c r="B66" s="142" t="s">
        <v>7</v>
      </c>
      <c r="C66" s="115" t="str">
        <f>IF(ISERROR(VLOOKUP(1,[1]作成!$H$828:$K$882,3,FALSE))," ",VLOOKUP(1,[1]作成!$H$828:$K$882,3,FALSE))</f>
        <v>さくらむぎめし</v>
      </c>
      <c r="D66" s="118" t="str">
        <f>IF(ISERROR(VLOOKUP(2,[1]作成!$H$828:$K$882,4,FALSE))," ",VLOOKUP(2,[1]作成!$H$828:$K$882,4,FALSE))</f>
        <v>牛乳</v>
      </c>
      <c r="E66" s="121" t="str">
        <f>IF(ISERROR(VLOOKUP(3,[1]作成!$H$828:$K$882,3,FALSE))," ",VLOOKUP(3,[1]作成!$H$828:$K$882,3,FALSE))</f>
        <v>そぼろどん</v>
      </c>
      <c r="F66" s="145"/>
      <c r="G66" s="47" t="s">
        <v>40</v>
      </c>
      <c r="H66" s="46"/>
      <c r="I66" s="45"/>
      <c r="J66" s="47" t="s">
        <v>31</v>
      </c>
      <c r="K66" s="46" t="s">
        <v>78</v>
      </c>
      <c r="L66" s="45" t="s">
        <v>77</v>
      </c>
      <c r="M66" s="46" t="s">
        <v>76</v>
      </c>
      <c r="N66" s="46"/>
      <c r="O66" s="45"/>
      <c r="P66" s="40">
        <f>IF([1]計算!U21=0," ",[1]計算!U21)</f>
        <v>638.8399999999998</v>
      </c>
      <c r="Q66" s="44" t="s">
        <v>6</v>
      </c>
      <c r="R66" s="5" t="s">
        <v>0</v>
      </c>
      <c r="S66" s="4"/>
    </row>
    <row r="67" spans="1:19" ht="18.75" customHeight="1" x14ac:dyDescent="0.4">
      <c r="A67" s="105"/>
      <c r="B67" s="143"/>
      <c r="C67" s="116"/>
      <c r="D67" s="119"/>
      <c r="E67" s="123" t="str">
        <f>IF(ISERROR(VLOOKUP(4,[1]作成!$H$828:$K$882,3,FALSE))," ",VLOOKUP(4,[1]作成!$H$828:$K$882,3,FALSE))</f>
        <v>かぼちゃのいとこに</v>
      </c>
      <c r="F67" s="146"/>
      <c r="G67" s="43" t="s">
        <v>33</v>
      </c>
      <c r="H67" s="42"/>
      <c r="I67" s="41"/>
      <c r="J67" s="43" t="s">
        <v>75</v>
      </c>
      <c r="K67" s="42" t="s">
        <v>30</v>
      </c>
      <c r="L67" s="41" t="s">
        <v>74</v>
      </c>
      <c r="M67" s="42" t="s">
        <v>23</v>
      </c>
      <c r="N67" s="42"/>
      <c r="O67" s="41"/>
      <c r="P67" s="40">
        <f>IF([1]計算!X21=0," ",[1]計算!X21)</f>
        <v>26.7089</v>
      </c>
      <c r="Q67" s="39" t="s">
        <v>5</v>
      </c>
      <c r="R67" s="5" t="s">
        <v>73</v>
      </c>
      <c r="S67" s="4"/>
    </row>
    <row r="68" spans="1:19" ht="18.75" customHeight="1" x14ac:dyDescent="0.4">
      <c r="A68" s="105"/>
      <c r="B68" s="143"/>
      <c r="C68" s="116"/>
      <c r="D68" s="119"/>
      <c r="E68" s="123" t="str">
        <f>IF(ISERROR(VLOOKUP(5,[1]作成!$H$828:$K$882,3,FALSE))," ",VLOOKUP(5,[1]作成!$H$828:$K$882,3,FALSE))</f>
        <v>ゆずふうみじる</v>
      </c>
      <c r="F68" s="146"/>
      <c r="G68" s="43" t="s">
        <v>27</v>
      </c>
      <c r="H68" s="42"/>
      <c r="I68" s="41"/>
      <c r="J68" s="43" t="s">
        <v>72</v>
      </c>
      <c r="K68" s="42" t="s">
        <v>42</v>
      </c>
      <c r="L68" s="41"/>
      <c r="M68" s="42" t="s">
        <v>71</v>
      </c>
      <c r="N68" s="42"/>
      <c r="O68" s="41"/>
      <c r="P68" s="40">
        <f>IF([1]計算!Z21=0," ",[1]計算!Z21)</f>
        <v>14.157199999999998</v>
      </c>
      <c r="Q68" s="39" t="s">
        <v>14</v>
      </c>
      <c r="R68" s="5" t="s">
        <v>0</v>
      </c>
      <c r="S68" s="4"/>
    </row>
    <row r="69" spans="1:19" ht="18.75" customHeight="1" x14ac:dyDescent="0.4">
      <c r="A69" s="106"/>
      <c r="B69" s="144"/>
      <c r="C69" s="117"/>
      <c r="D69" s="120"/>
      <c r="E69" s="51" t="str">
        <f>IF(ISERROR(VLOOKUP(6,[1]作成!$H$828:$K$882,3,FALSE))," ",VLOOKUP(6,[1]作成!$H$828:$K$882,3,FALSE))</f>
        <v>ヨーグルト</v>
      </c>
      <c r="F69" s="51" t="str">
        <f>IF(ISERROR(VLOOKUP(7,[1]作成!$H$828:$K$882,3,FALSE))," ",VLOOKUP(7,[1]作成!$H$828:$K$882,3,FALSE))</f>
        <v xml:space="preserve"> </v>
      </c>
      <c r="G69" s="36" t="s">
        <v>43</v>
      </c>
      <c r="H69" s="35"/>
      <c r="I69" s="34"/>
      <c r="J69" s="36" t="s">
        <v>70</v>
      </c>
      <c r="K69" s="35" t="s">
        <v>69</v>
      </c>
      <c r="L69" s="34"/>
      <c r="M69" s="35" t="s">
        <v>28</v>
      </c>
      <c r="N69" s="35"/>
      <c r="O69" s="34"/>
      <c r="P69" s="139" t="str">
        <f>IF([1]人数!I27=0," ",[1]人数!I27)</f>
        <v>冬至の献立</v>
      </c>
      <c r="Q69" s="140"/>
      <c r="R69" s="5" t="s">
        <v>0</v>
      </c>
      <c r="S69" s="4"/>
    </row>
    <row r="70" spans="1:19" ht="18.75" customHeight="1" x14ac:dyDescent="0.4">
      <c r="A70" s="104">
        <f>IF([1]人数!$F28=0," ",[1]人数!$F28)</f>
        <v>22</v>
      </c>
      <c r="B70" s="141" t="s">
        <v>13</v>
      </c>
      <c r="C70" s="115" t="str">
        <f>IF(ISERROR(VLOOKUP(1,[1]作成!$H$883:$K$937,3,FALSE))," ",VLOOKUP(1,[1]作成!$H$883:$K$937,3,FALSE))</f>
        <v>ピタパン(セルフサンド)</v>
      </c>
      <c r="D70" s="118" t="str">
        <f>IF(ISERROR(VLOOKUP(2,[1]作成!$H$883:$K$937,4,FALSE))," ",VLOOKUP(2,[1]作成!$H$883:$K$937,4,FALSE))</f>
        <v>牛乳</v>
      </c>
      <c r="E70" s="121" t="str">
        <f>IF(ISERROR(VLOOKUP(3,[1]作成!$H$883:$K$937,3,FALSE))," ",VLOOKUP(3,[1]作成!$H$883:$K$937,3,FALSE))</f>
        <v>ウインナーのケチャップからめ</v>
      </c>
      <c r="F70" s="122"/>
      <c r="G70" s="43" t="s">
        <v>40</v>
      </c>
      <c r="H70" s="42" t="s">
        <v>33</v>
      </c>
      <c r="I70" s="41" t="s">
        <v>68</v>
      </c>
      <c r="J70" s="43" t="s">
        <v>31</v>
      </c>
      <c r="K70" s="42" t="s">
        <v>37</v>
      </c>
      <c r="L70" s="41" t="s">
        <v>19</v>
      </c>
      <c r="M70" s="47" t="s">
        <v>67</v>
      </c>
      <c r="N70" s="46" t="s">
        <v>28</v>
      </c>
      <c r="O70" s="45"/>
      <c r="P70" s="40">
        <f>IF([1]計算!U22=0," ",[1]計算!U22)</f>
        <v>685.79759999999999</v>
      </c>
      <c r="Q70" s="44" t="s">
        <v>6</v>
      </c>
      <c r="R70" s="5" t="s">
        <v>0</v>
      </c>
      <c r="S70" s="4"/>
    </row>
    <row r="71" spans="1:19" ht="18.75" customHeight="1" x14ac:dyDescent="0.4">
      <c r="A71" s="105"/>
      <c r="B71" s="141"/>
      <c r="C71" s="116"/>
      <c r="D71" s="119"/>
      <c r="E71" s="123" t="str">
        <f>IF(ISERROR(VLOOKUP(4,[1]作成!$H$883:$K$937,3,FALSE))," ",VLOOKUP(4,[1]作成!$H$883:$K$937,3,FALSE))</f>
        <v>やきそば</v>
      </c>
      <c r="F71" s="124"/>
      <c r="G71" s="43" t="s">
        <v>66</v>
      </c>
      <c r="H71" s="42" t="s">
        <v>65</v>
      </c>
      <c r="I71" s="50"/>
      <c r="J71" s="43" t="s">
        <v>25</v>
      </c>
      <c r="K71" s="42" t="s">
        <v>64</v>
      </c>
      <c r="L71" s="41"/>
      <c r="M71" s="43" t="s">
        <v>23</v>
      </c>
      <c r="N71" s="42"/>
      <c r="O71" s="41"/>
      <c r="P71" s="40">
        <f>IF([1]計算!X22=0," ",[1]計算!X22)</f>
        <v>29.072240000000001</v>
      </c>
      <c r="Q71" s="39" t="s">
        <v>5</v>
      </c>
      <c r="R71" s="5" t="s">
        <v>0</v>
      </c>
      <c r="S71" s="4"/>
    </row>
    <row r="72" spans="1:19" ht="18.75" customHeight="1" x14ac:dyDescent="0.4">
      <c r="A72" s="105"/>
      <c r="B72" s="141"/>
      <c r="C72" s="116"/>
      <c r="D72" s="119"/>
      <c r="E72" s="123" t="str">
        <f>IF(ISERROR(VLOOKUP(5,[1]作成!$H$883:$K$937,3,FALSE))," ",VLOOKUP(5,[1]作成!$H$883:$K$937,3,FALSE))</f>
        <v>ちゅうかふうコーンたまごスープ</v>
      </c>
      <c r="F72" s="124"/>
      <c r="G72" s="43" t="s">
        <v>27</v>
      </c>
      <c r="H72" s="42" t="s">
        <v>32</v>
      </c>
      <c r="I72" s="50"/>
      <c r="J72" s="43" t="s">
        <v>47</v>
      </c>
      <c r="K72" s="42" t="s">
        <v>63</v>
      </c>
      <c r="L72" s="41"/>
      <c r="M72" s="43" t="s">
        <v>62</v>
      </c>
      <c r="N72" s="42"/>
      <c r="O72" s="41"/>
      <c r="P72" s="40">
        <f>IF([1]計算!Z22=0," ",[1]計算!Z22)</f>
        <v>31.343810000000008</v>
      </c>
      <c r="Q72" s="39" t="s">
        <v>5</v>
      </c>
      <c r="R72" s="5" t="s">
        <v>0</v>
      </c>
      <c r="S72" s="4"/>
    </row>
    <row r="73" spans="1:19" ht="18.75" customHeight="1" x14ac:dyDescent="0.4">
      <c r="A73" s="106"/>
      <c r="B73" s="141"/>
      <c r="C73" s="117"/>
      <c r="D73" s="120"/>
      <c r="E73" s="38" t="str">
        <f>IF(ISERROR(VLOOKUP(6,[1]作成!$H$883:$K$937,3,FALSE))," ",VLOOKUP(6,[1]作成!$H$883:$K$937,3,FALSE))</f>
        <v xml:space="preserve"> </v>
      </c>
      <c r="F73" s="37" t="str">
        <f>IF(ISERROR(VLOOKUP(7,[1]作成!$H$883:$K$937,3,FALSE))," ",VLOOKUP(7,[1]作成!$H$883:$K$937,3,FALSE))</f>
        <v xml:space="preserve"> </v>
      </c>
      <c r="G73" s="36" t="s">
        <v>61</v>
      </c>
      <c r="H73" s="35" t="s">
        <v>60</v>
      </c>
      <c r="I73" s="49"/>
      <c r="J73" s="36" t="s">
        <v>42</v>
      </c>
      <c r="K73" s="35" t="s">
        <v>59</v>
      </c>
      <c r="L73" s="49"/>
      <c r="M73" s="36" t="s">
        <v>58</v>
      </c>
      <c r="N73" s="48"/>
      <c r="O73" s="34"/>
      <c r="P73" s="139"/>
      <c r="Q73" s="140"/>
      <c r="R73" s="5" t="s">
        <v>0</v>
      </c>
      <c r="S73" s="4"/>
    </row>
    <row r="74" spans="1:19" ht="18.75" customHeight="1" x14ac:dyDescent="0.4">
      <c r="A74" s="104">
        <f>IF([1]人数!$F29=0," ",[1]人数!$F29)</f>
        <v>23</v>
      </c>
      <c r="B74" s="141" t="s">
        <v>11</v>
      </c>
      <c r="C74" s="115" t="str">
        <f>IF(ISERROR(VLOOKUP(1,[1]作成!$H$938:$K$992,3,FALSE))," ",VLOOKUP(1,[1]作成!$H$938:$K$992,3,FALSE))</f>
        <v>むぎごはん</v>
      </c>
      <c r="D74" s="118" t="str">
        <f>IF(ISERROR(VLOOKUP(2,[1]作成!$H$938:$K$992,4,FALSE))," ",VLOOKUP(2,[1]作成!$H$938:$K$992,4,FALSE))</f>
        <v>牛乳</v>
      </c>
      <c r="E74" s="121" t="str">
        <f>IF(ISERROR(VLOOKUP(3,[1]作成!$H$938:$K$992,3,FALSE))," ",VLOOKUP(3,[1]作成!$H$938:$K$992,3,FALSE))</f>
        <v>カレーライス</v>
      </c>
      <c r="F74" s="122"/>
      <c r="G74" s="47" t="s">
        <v>40</v>
      </c>
      <c r="H74" s="46"/>
      <c r="I74" s="45"/>
      <c r="J74" s="47" t="s">
        <v>31</v>
      </c>
      <c r="K74" s="46" t="s">
        <v>37</v>
      </c>
      <c r="L74" s="45"/>
      <c r="M74" s="47" t="s">
        <v>57</v>
      </c>
      <c r="N74" s="46" t="s">
        <v>56</v>
      </c>
      <c r="O74" s="45" t="s">
        <v>55</v>
      </c>
      <c r="P74" s="40">
        <f>IF([1]計算!U23=0," ",[1]計算!U23)</f>
        <v>766.89530000000013</v>
      </c>
      <c r="Q74" s="44" t="s">
        <v>6</v>
      </c>
      <c r="R74" s="5" t="s">
        <v>0</v>
      </c>
      <c r="S74" s="4"/>
    </row>
    <row r="75" spans="1:19" ht="18.75" customHeight="1" x14ac:dyDescent="0.4">
      <c r="A75" s="105"/>
      <c r="B75" s="141"/>
      <c r="C75" s="116"/>
      <c r="D75" s="119"/>
      <c r="E75" s="123" t="str">
        <f>IF(ISERROR(VLOOKUP(4,[1]作成!$H$938:$K$992,3,FALSE))," ",VLOOKUP(4,[1]作成!$H$938:$K$992,3,FALSE))</f>
        <v>フルーツのなまクリームあえ</v>
      </c>
      <c r="F75" s="124"/>
      <c r="G75" s="43" t="s">
        <v>33</v>
      </c>
      <c r="H75" s="42"/>
      <c r="I75" s="41"/>
      <c r="J75" s="43" t="s">
        <v>54</v>
      </c>
      <c r="K75" s="42" t="s">
        <v>53</v>
      </c>
      <c r="L75" s="41"/>
      <c r="M75" s="43" t="s">
        <v>52</v>
      </c>
      <c r="N75" s="42" t="s">
        <v>51</v>
      </c>
      <c r="O75" s="41" t="s">
        <v>50</v>
      </c>
      <c r="P75" s="40">
        <f>IF([1]計算!X23=0," ",[1]計算!X23)</f>
        <v>19.26539</v>
      </c>
      <c r="Q75" s="39" t="s">
        <v>5</v>
      </c>
      <c r="R75" s="5" t="s">
        <v>49</v>
      </c>
      <c r="S75" s="4"/>
    </row>
    <row r="76" spans="1:19" ht="18.75" customHeight="1" x14ac:dyDescent="0.4">
      <c r="A76" s="105"/>
      <c r="B76" s="141"/>
      <c r="C76" s="116"/>
      <c r="D76" s="119"/>
      <c r="E76" s="123" t="str">
        <f>IF(ISERROR(VLOOKUP(5,[1]作成!$H$938:$K$992,3,FALSE))," ",VLOOKUP(5,[1]作成!$H$938:$K$992,3,FALSE))</f>
        <v xml:space="preserve"> </v>
      </c>
      <c r="F76" s="124"/>
      <c r="G76" s="43" t="s">
        <v>48</v>
      </c>
      <c r="H76" s="42"/>
      <c r="I76" s="41"/>
      <c r="J76" s="43" t="s">
        <v>47</v>
      </c>
      <c r="K76" s="42" t="s">
        <v>46</v>
      </c>
      <c r="L76" s="41"/>
      <c r="M76" s="43" t="s">
        <v>45</v>
      </c>
      <c r="N76" s="42" t="s">
        <v>44</v>
      </c>
      <c r="O76" s="41"/>
      <c r="P76" s="40">
        <f>IF([1]計算!Z23=0," ",[1]計算!Z23)</f>
        <v>20.206809999999994</v>
      </c>
      <c r="Q76" s="39" t="s">
        <v>5</v>
      </c>
      <c r="R76" s="5" t="s">
        <v>0</v>
      </c>
      <c r="S76" s="4"/>
    </row>
    <row r="77" spans="1:19" ht="18.75" customHeight="1" x14ac:dyDescent="0.4">
      <c r="A77" s="106"/>
      <c r="B77" s="141"/>
      <c r="C77" s="117"/>
      <c r="D77" s="120"/>
      <c r="E77" s="38" t="str">
        <f>IF(ISERROR(VLOOKUP(6,[1]作成!$H$938:$K$992,3,FALSE))," ",VLOOKUP(6,[1]作成!$H$938:$K$992,3,FALSE))</f>
        <v xml:space="preserve"> </v>
      </c>
      <c r="F77" s="37" t="str">
        <f>IF(ISERROR(VLOOKUP(7,[1]作成!$H$938:$K$992,3,FALSE))," ",VLOOKUP(7,[1]作成!$H$938:$K$992,3,FALSE))</f>
        <v xml:space="preserve"> </v>
      </c>
      <c r="G77" s="36" t="s">
        <v>43</v>
      </c>
      <c r="H77" s="35"/>
      <c r="I77" s="34"/>
      <c r="J77" s="36" t="s">
        <v>42</v>
      </c>
      <c r="K77" s="35" t="s">
        <v>41</v>
      </c>
      <c r="L77" s="34"/>
      <c r="M77" s="36" t="s">
        <v>18</v>
      </c>
      <c r="N77" s="35" t="s">
        <v>28</v>
      </c>
      <c r="O77" s="34"/>
      <c r="P77" s="139"/>
      <c r="Q77" s="140"/>
      <c r="R77" s="5" t="s">
        <v>0</v>
      </c>
      <c r="S77" s="4"/>
    </row>
    <row r="78" spans="1:19" ht="18.75" customHeight="1" x14ac:dyDescent="0.4">
      <c r="A78" s="104">
        <f>IF([1]人数!$F30=0," ",[1]人数!$F30)</f>
        <v>24</v>
      </c>
      <c r="B78" s="141" t="s">
        <v>9</v>
      </c>
      <c r="C78" s="115" t="str">
        <f>IF(ISERROR(VLOOKUP(1,[1]作成!$H$993:$K$1047,3,FALSE))," ",VLOOKUP(1,[1]作成!$H$993:$K$1047,3,FALSE))</f>
        <v>クリスマスピラフ</v>
      </c>
      <c r="D78" s="118" t="str">
        <f>IF(ISERROR(VLOOKUP(2,[1]作成!$H$993:$K$1047,4,FALSE))," ",VLOOKUP(2,[1]作成!$H$993:$K$1047,4,FALSE))</f>
        <v>牛乳</v>
      </c>
      <c r="E78" s="121" t="str">
        <f>IF(ISERROR(VLOOKUP(3,[1]作成!$H$993:$K$1047,3,FALSE))," ",VLOOKUP(3,[1]作成!$H$993:$K$1047,3,FALSE))</f>
        <v>ミートローフ</v>
      </c>
      <c r="F78" s="122"/>
      <c r="G78" s="47" t="s">
        <v>40</v>
      </c>
      <c r="H78" s="46" t="s">
        <v>39</v>
      </c>
      <c r="I78" s="45"/>
      <c r="J78" s="47" t="s">
        <v>38</v>
      </c>
      <c r="K78" s="46" t="s">
        <v>37</v>
      </c>
      <c r="L78" s="45"/>
      <c r="M78" s="47" t="s">
        <v>36</v>
      </c>
      <c r="N78" s="46" t="s">
        <v>35</v>
      </c>
      <c r="O78" s="45"/>
      <c r="P78" s="40">
        <f>IF([1]計算!U24=0," ",[1]計算!U24)</f>
        <v>735.16245000000026</v>
      </c>
      <c r="Q78" s="44" t="s">
        <v>34</v>
      </c>
      <c r="R78" s="5" t="s">
        <v>17</v>
      </c>
      <c r="S78" s="4"/>
    </row>
    <row r="79" spans="1:19" ht="18.75" customHeight="1" x14ac:dyDescent="0.4">
      <c r="A79" s="105"/>
      <c r="B79" s="141"/>
      <c r="C79" s="116"/>
      <c r="D79" s="119"/>
      <c r="E79" s="123" t="str">
        <f>IF(ISERROR(VLOOKUP(4,[1]作成!$H$993:$K$1047,3,FALSE))," ",VLOOKUP(4,[1]作成!$H$993:$K$1047,3,FALSE))</f>
        <v>オニオンスープ</v>
      </c>
      <c r="F79" s="124"/>
      <c r="G79" s="43" t="s">
        <v>33</v>
      </c>
      <c r="H79" s="42" t="s">
        <v>32</v>
      </c>
      <c r="I79" s="41"/>
      <c r="J79" s="43" t="s">
        <v>31</v>
      </c>
      <c r="K79" s="42" t="s">
        <v>30</v>
      </c>
      <c r="L79" s="41"/>
      <c r="M79" s="43" t="s">
        <v>29</v>
      </c>
      <c r="N79" s="42" t="s">
        <v>28</v>
      </c>
      <c r="O79" s="41"/>
      <c r="P79" s="40">
        <f>IF([1]計算!X24=0," ",[1]計算!X24)</f>
        <v>29.049084999999998</v>
      </c>
      <c r="Q79" s="39" t="s">
        <v>5</v>
      </c>
      <c r="R79" s="5" t="s">
        <v>0</v>
      </c>
      <c r="S79" s="4"/>
    </row>
    <row r="80" spans="1:19" ht="18.75" customHeight="1" x14ac:dyDescent="0.4">
      <c r="A80" s="105"/>
      <c r="B80" s="141"/>
      <c r="C80" s="116"/>
      <c r="D80" s="119"/>
      <c r="E80" s="123" t="str">
        <f>IF(ISERROR(VLOOKUP(5,[1]作成!$H$993:$K$1047,3,FALSE))," ",VLOOKUP(5,[1]作成!$H$993:$K$1047,3,FALSE))</f>
        <v>クリスマスケーキ</v>
      </c>
      <c r="F80" s="124"/>
      <c r="G80" s="43" t="s">
        <v>27</v>
      </c>
      <c r="H80" s="42" t="s">
        <v>26</v>
      </c>
      <c r="I80" s="41"/>
      <c r="J80" s="43" t="s">
        <v>25</v>
      </c>
      <c r="K80" s="42" t="s">
        <v>24</v>
      </c>
      <c r="L80" s="41"/>
      <c r="M80" s="43" t="s">
        <v>23</v>
      </c>
      <c r="N80" s="42"/>
      <c r="O80" s="41"/>
      <c r="P80" s="40">
        <f>IF([1]計算!Z24=0," ",[1]計算!Z24)</f>
        <v>26.918815000000002</v>
      </c>
      <c r="Q80" s="39" t="s">
        <v>5</v>
      </c>
      <c r="R80" s="5" t="s">
        <v>0</v>
      </c>
      <c r="S80" s="4"/>
    </row>
    <row r="81" spans="1:19" ht="18.75" customHeight="1" x14ac:dyDescent="0.4">
      <c r="A81" s="106"/>
      <c r="B81" s="141"/>
      <c r="C81" s="117"/>
      <c r="D81" s="120"/>
      <c r="E81" s="38" t="str">
        <f>IF(ISERROR(VLOOKUP(6,[1]作成!$H$993:$K$1047,3,FALSE))," ",VLOOKUP(6,[1]作成!$H$993:$K$1047,3,FALSE))</f>
        <v xml:space="preserve"> </v>
      </c>
      <c r="F81" s="37" t="str">
        <f>IF(ISERROR(VLOOKUP(7,[1]作成!$H$993:$K$1047,3,FALSE))," ",VLOOKUP(7,[1]作成!$H$993:$K$1047,3,FALSE))</f>
        <v xml:space="preserve"> </v>
      </c>
      <c r="G81" s="36" t="s">
        <v>22</v>
      </c>
      <c r="H81" s="35" t="s">
        <v>21</v>
      </c>
      <c r="I81" s="34"/>
      <c r="J81" s="36" t="s">
        <v>20</v>
      </c>
      <c r="K81" s="35" t="s">
        <v>19</v>
      </c>
      <c r="L81" s="34"/>
      <c r="M81" s="36" t="s">
        <v>18</v>
      </c>
      <c r="N81" s="35"/>
      <c r="O81" s="34"/>
      <c r="P81" s="139" t="str">
        <f>IF([1]人数!I30=0," ",[1]人数!I30)</f>
        <v>クリスマスの献立</v>
      </c>
      <c r="Q81" s="140"/>
      <c r="R81" s="5" t="s">
        <v>17</v>
      </c>
      <c r="S81" s="4"/>
    </row>
    <row r="82" spans="1:19" ht="17.25" hidden="1" customHeight="1" x14ac:dyDescent="0.4">
      <c r="A82" s="125">
        <f>IF([1]人数!$F31=0," ",[1]人数!$F31)</f>
        <v>25</v>
      </c>
      <c r="B82" s="147" t="s">
        <v>8</v>
      </c>
      <c r="C82" s="131" t="str">
        <f>IF(ISERROR(VLOOKUP(1,[1]作成!$H$1048:$K$1102,3,FALSE))," ",VLOOKUP(1,[1]作成!$H$1048:$K$1102,3,FALSE))</f>
        <v xml:space="preserve"> </v>
      </c>
      <c r="D82" s="134" t="str">
        <f>IF(ISERROR(VLOOKUP(2,[1]作成!$H$1048:$K$1102,4,FALSE))," ",VLOOKUP(2,[1]作成!$H$1048:$K$1102,4,FALSE))</f>
        <v xml:space="preserve"> </v>
      </c>
      <c r="E82" s="137" t="str">
        <f>IF(ISERROR(VLOOKUP(3,[1]作成!$H$1048:$K$1102,3,FALSE))," ",VLOOKUP(3,[1]作成!$H$1048:$K$1102,3,FALSE))</f>
        <v xml:space="preserve"> </v>
      </c>
      <c r="F82" s="138"/>
      <c r="G82" s="32"/>
      <c r="H82" s="31"/>
      <c r="I82" s="30"/>
      <c r="J82" s="32"/>
      <c r="K82" s="31"/>
      <c r="L82" s="30"/>
      <c r="M82" s="32"/>
      <c r="N82" s="31"/>
      <c r="O82" s="30"/>
      <c r="P82" s="16" t="str">
        <f>IF([1]計算!U25=0," ",[1]計算!U25)</f>
        <v xml:space="preserve"> </v>
      </c>
      <c r="Q82" s="20" t="s">
        <v>6</v>
      </c>
    </row>
    <row r="83" spans="1:19" ht="17.25" hidden="1" customHeight="1" x14ac:dyDescent="0.4">
      <c r="A83" s="126"/>
      <c r="B83" s="147"/>
      <c r="C83" s="132"/>
      <c r="D83" s="135"/>
      <c r="E83" s="100" t="str">
        <f>IF(ISERROR(VLOOKUP(4,[1]作成!$H$1048:$K$1102,3,FALSE))," ",VLOOKUP(4,[1]作成!$H$1048:$K$1102,3,FALSE))</f>
        <v xml:space="preserve"> </v>
      </c>
      <c r="F83" s="101"/>
      <c r="G83" s="29"/>
      <c r="H83" s="28"/>
      <c r="I83" s="27"/>
      <c r="J83" s="29"/>
      <c r="K83" s="28"/>
      <c r="L83" s="27"/>
      <c r="M83" s="29"/>
      <c r="N83" s="28"/>
      <c r="O83" s="27"/>
      <c r="P83" s="16" t="str">
        <f>IF([1]計算!X25=0," ",[1]計算!X25)</f>
        <v xml:space="preserve"> </v>
      </c>
      <c r="Q83" s="15" t="s">
        <v>14</v>
      </c>
    </row>
    <row r="84" spans="1:19" ht="17.25" hidden="1" customHeight="1" x14ac:dyDescent="0.4">
      <c r="A84" s="126"/>
      <c r="B84" s="147"/>
      <c r="C84" s="132"/>
      <c r="D84" s="135"/>
      <c r="E84" s="100" t="str">
        <f>IF(ISERROR(VLOOKUP(5,[1]作成!$H$1048:$K$1102,3,FALSE))," ",VLOOKUP(5,[1]作成!$H$1048:$K$1102,3,FALSE))</f>
        <v xml:space="preserve"> </v>
      </c>
      <c r="F84" s="101"/>
      <c r="G84" s="29"/>
      <c r="H84" s="28"/>
      <c r="I84" s="27"/>
      <c r="J84" s="29"/>
      <c r="K84" s="28"/>
      <c r="L84" s="27"/>
      <c r="M84" s="29"/>
      <c r="N84" s="28"/>
      <c r="O84" s="27"/>
      <c r="P84" s="16" t="str">
        <f>IF([1]計算!Z25=0," ",[1]計算!Z25)</f>
        <v xml:space="preserve"> </v>
      </c>
      <c r="Q84" s="15" t="s">
        <v>16</v>
      </c>
    </row>
    <row r="85" spans="1:19" ht="17.25" hidden="1" customHeight="1" x14ac:dyDescent="0.4">
      <c r="A85" s="127"/>
      <c r="B85" s="147"/>
      <c r="C85" s="133"/>
      <c r="D85" s="136"/>
      <c r="E85" s="14" t="str">
        <f>IF(ISERROR(VLOOKUP(6,[1]作成!$H$1048:$K$1102,3,FALSE))," ",VLOOKUP(6,[1]作成!$H$1048:$K$1102,3,FALSE))</f>
        <v xml:space="preserve"> </v>
      </c>
      <c r="F85" s="13" t="str">
        <f>IF(ISERROR(VLOOKUP(7,[1]作成!$H$1048:$K$1102,3,FALSE))," ",VLOOKUP(7,[1]作成!$H$1048:$K$1102,3,FALSE))</f>
        <v xml:space="preserve"> </v>
      </c>
      <c r="G85" s="26"/>
      <c r="H85" s="25"/>
      <c r="I85" s="24"/>
      <c r="J85" s="26"/>
      <c r="K85" s="25"/>
      <c r="L85" s="24"/>
      <c r="M85" s="26"/>
      <c r="N85" s="25"/>
      <c r="O85" s="24"/>
      <c r="P85" s="102" t="str">
        <f>IF([1]人数!I31=0," ",[1]人数!I31)</f>
        <v xml:space="preserve"> </v>
      </c>
      <c r="Q85" s="103"/>
    </row>
    <row r="86" spans="1:19" ht="17.25" hidden="1" customHeight="1" x14ac:dyDescent="0.4">
      <c r="A86" s="125">
        <f>IF([1]人数!$F32=0," ",[1]人数!$F32)</f>
        <v>28</v>
      </c>
      <c r="B86" s="128" t="s">
        <v>7</v>
      </c>
      <c r="C86" s="131" t="str">
        <f>IF(ISERROR(VLOOKUP(1,[1]作成!$H$1103:$K$1157,3,FALSE))," ",VLOOKUP(1,[1]作成!$H$1103:$K$1157,3,FALSE))</f>
        <v xml:space="preserve"> </v>
      </c>
      <c r="D86" s="134" t="str">
        <f>IF(ISERROR(VLOOKUP(2,[1]作成!$H$1103:$K$1157,4,FALSE))," ",VLOOKUP(2,[1]作成!$H$1103:$K$1157,4,FALSE))</f>
        <v xml:space="preserve"> </v>
      </c>
      <c r="E86" s="137" t="str">
        <f>IF(ISERROR(VLOOKUP(3,[1]作成!$H$1103:$K$1157,3,FALSE))," ",VLOOKUP(3,[1]作成!$H$1103:$K$1157,3,FALSE))</f>
        <v xml:space="preserve"> </v>
      </c>
      <c r="F86" s="138"/>
      <c r="G86" s="32"/>
      <c r="H86" s="31"/>
      <c r="I86" s="30"/>
      <c r="J86" s="32"/>
      <c r="K86" s="31"/>
      <c r="L86" s="30"/>
      <c r="M86" s="32"/>
      <c r="N86" s="31"/>
      <c r="O86" s="30"/>
      <c r="P86" s="16" t="str">
        <f>IF([1]計算!U26=0," ",[1]計算!U26)</f>
        <v xml:space="preserve"> </v>
      </c>
      <c r="Q86" s="20" t="s">
        <v>15</v>
      </c>
    </row>
    <row r="87" spans="1:19" ht="17.25" hidden="1" customHeight="1" x14ac:dyDescent="0.4">
      <c r="A87" s="126"/>
      <c r="B87" s="129"/>
      <c r="C87" s="132"/>
      <c r="D87" s="135"/>
      <c r="E87" s="100" t="str">
        <f>IF(ISERROR(VLOOKUP(4,[1]作成!$H$1103:$K$1157,3,FALSE))," ",VLOOKUP(4,[1]作成!$H$1103:$K$1157,3,FALSE))</f>
        <v xml:space="preserve"> </v>
      </c>
      <c r="F87" s="101"/>
      <c r="G87" s="29"/>
      <c r="H87" s="28"/>
      <c r="I87" s="27"/>
      <c r="J87" s="29"/>
      <c r="K87" s="28"/>
      <c r="L87" s="27"/>
      <c r="M87" s="29"/>
      <c r="N87" s="28"/>
      <c r="O87" s="27"/>
      <c r="P87" s="16" t="str">
        <f>IF([1]計算!X26=0," ",[1]計算!X26)</f>
        <v xml:space="preserve"> </v>
      </c>
      <c r="Q87" s="15" t="s">
        <v>14</v>
      </c>
    </row>
    <row r="88" spans="1:19" ht="17.25" hidden="1" customHeight="1" x14ac:dyDescent="0.4">
      <c r="A88" s="126"/>
      <c r="B88" s="129"/>
      <c r="C88" s="132"/>
      <c r="D88" s="135"/>
      <c r="E88" s="100" t="str">
        <f>IF(ISERROR(VLOOKUP(5,[1]作成!$H$1103:$K$1157,3,FALSE))," ",VLOOKUP(5,[1]作成!$H$1103:$K$1157,3,FALSE))</f>
        <v xml:space="preserve"> </v>
      </c>
      <c r="F88" s="101"/>
      <c r="G88" s="29"/>
      <c r="H88" s="28"/>
      <c r="I88" s="27"/>
      <c r="J88" s="29"/>
      <c r="K88" s="28"/>
      <c r="L88" s="27"/>
      <c r="M88" s="29"/>
      <c r="N88" s="28"/>
      <c r="O88" s="27"/>
      <c r="P88" s="16" t="str">
        <f>IF([1]計算!Z26=0," ",[1]計算!Z26)</f>
        <v xml:space="preserve"> </v>
      </c>
      <c r="Q88" s="15" t="s">
        <v>5</v>
      </c>
    </row>
    <row r="89" spans="1:19" ht="17.25" hidden="1" customHeight="1" x14ac:dyDescent="0.4">
      <c r="A89" s="127"/>
      <c r="B89" s="130"/>
      <c r="C89" s="133"/>
      <c r="D89" s="136"/>
      <c r="E89" s="33" t="str">
        <f>IF(ISERROR(VLOOKUP(6,[1]作成!$H$1103:$K$1157,3,FALSE))," ",VLOOKUP(6,[1]作成!$H$1103:$K$1157,3,FALSE))</f>
        <v xml:space="preserve"> </v>
      </c>
      <c r="F89" s="33" t="str">
        <f>IF(ISERROR(VLOOKUP(7,[1]作成!$H$1103:$K$1157,3,FALSE))," ",VLOOKUP(7,[1]作成!$H$1103:$K$1157,3,FALSE))</f>
        <v xml:space="preserve"> </v>
      </c>
      <c r="G89" s="26"/>
      <c r="H89" s="25"/>
      <c r="I89" s="24"/>
      <c r="J89" s="26"/>
      <c r="K89" s="25"/>
      <c r="L89" s="24"/>
      <c r="M89" s="26"/>
      <c r="N89" s="25"/>
      <c r="O89" s="24"/>
      <c r="P89" s="102" t="str">
        <f>IF([1]人数!I32=0," ",[1]人数!I32)</f>
        <v xml:space="preserve"> </v>
      </c>
      <c r="Q89" s="103"/>
    </row>
    <row r="90" spans="1:19" ht="17.25" hidden="1" customHeight="1" x14ac:dyDescent="0.4">
      <c r="A90" s="125">
        <f>IF([1]人数!$F33=0," ",[1]人数!$F33)</f>
        <v>29</v>
      </c>
      <c r="B90" s="147" t="s">
        <v>13</v>
      </c>
      <c r="C90" s="131" t="str">
        <f>IF(ISERROR(VLOOKUP(1,[1]作成!$H$1158:$K$1212,3,FALSE))," ",VLOOKUP(1,[1]作成!$H$1158:$K$1212,3,FALSE))</f>
        <v xml:space="preserve"> </v>
      </c>
      <c r="D90" s="134" t="str">
        <f>IF(ISERROR(VLOOKUP(2,[1]作成!$H$1158:$K$1212,4,FALSE))," ",VLOOKUP(2,[1]作成!$H$1158:$K$1212,4,FALSE))</f>
        <v xml:space="preserve"> </v>
      </c>
      <c r="E90" s="137" t="str">
        <f>IF(ISERROR(VLOOKUP(3,[1]作成!$H$1158:$K$1212,3,FALSE))," ",VLOOKUP(3,[1]作成!$H$1158:$K$1212,3,FALSE))</f>
        <v xml:space="preserve"> </v>
      </c>
      <c r="F90" s="138"/>
      <c r="G90" s="32"/>
      <c r="H90" s="31"/>
      <c r="I90" s="30"/>
      <c r="J90" s="32"/>
      <c r="K90" s="31"/>
      <c r="L90" s="30"/>
      <c r="M90" s="32"/>
      <c r="N90" s="31"/>
      <c r="O90" s="30"/>
      <c r="P90" s="16" t="str">
        <f>IF([1]計算!U27=0," ",[1]計算!U27)</f>
        <v xml:space="preserve"> </v>
      </c>
      <c r="Q90" s="20" t="s">
        <v>6</v>
      </c>
    </row>
    <row r="91" spans="1:19" ht="17.25" hidden="1" customHeight="1" x14ac:dyDescent="0.4">
      <c r="A91" s="126"/>
      <c r="B91" s="147"/>
      <c r="C91" s="132"/>
      <c r="D91" s="135"/>
      <c r="E91" s="100" t="str">
        <f>IF(ISERROR(VLOOKUP(4,[1]作成!$H$1158:$K$1212,3,FALSE))," ",VLOOKUP(4,[1]作成!$H$1158:$K$1212,3,FALSE))</f>
        <v xml:space="preserve"> </v>
      </c>
      <c r="F91" s="101"/>
      <c r="G91" s="29"/>
      <c r="H91" s="28"/>
      <c r="I91" s="27"/>
      <c r="J91" s="29"/>
      <c r="K91" s="28"/>
      <c r="L91" s="27"/>
      <c r="M91" s="29"/>
      <c r="N91" s="28"/>
      <c r="O91" s="27"/>
      <c r="P91" s="16" t="str">
        <f>IF([1]計算!X27=0," ",[1]計算!X27)</f>
        <v xml:space="preserve"> </v>
      </c>
      <c r="Q91" s="15" t="s">
        <v>5</v>
      </c>
    </row>
    <row r="92" spans="1:19" ht="17.25" hidden="1" customHeight="1" x14ac:dyDescent="0.4">
      <c r="A92" s="126"/>
      <c r="B92" s="147"/>
      <c r="C92" s="132"/>
      <c r="D92" s="135"/>
      <c r="E92" s="100" t="str">
        <f>IF(ISERROR(VLOOKUP(5,[1]作成!$H$1158:$K$1212,3,FALSE))," ",VLOOKUP(5,[1]作成!$H$1158:$K$1212,3,FALSE))</f>
        <v xml:space="preserve"> </v>
      </c>
      <c r="F92" s="101"/>
      <c r="G92" s="29"/>
      <c r="H92" s="28"/>
      <c r="I92" s="27"/>
      <c r="J92" s="29"/>
      <c r="K92" s="28"/>
      <c r="L92" s="27"/>
      <c r="M92" s="29"/>
      <c r="N92" s="28"/>
      <c r="O92" s="27"/>
      <c r="P92" s="16" t="str">
        <f>IF([1]計算!Z27=0," ",[1]計算!Z27)</f>
        <v xml:space="preserve"> </v>
      </c>
      <c r="Q92" s="15" t="s">
        <v>12</v>
      </c>
    </row>
    <row r="93" spans="1:19" ht="17.25" hidden="1" customHeight="1" x14ac:dyDescent="0.4">
      <c r="A93" s="127"/>
      <c r="B93" s="147"/>
      <c r="C93" s="133"/>
      <c r="D93" s="136"/>
      <c r="E93" s="14" t="str">
        <f>IF(ISERROR(VLOOKUP(6,[1]作成!$H$1158:$K$1212,3,FALSE))," ",VLOOKUP(6,[1]作成!$H$1158:$K$1212,3,FALSE))</f>
        <v xml:space="preserve"> </v>
      </c>
      <c r="F93" s="13" t="str">
        <f>IF(ISERROR(VLOOKUP(7,[1]作成!$H$1158:$K$1212,3,FALSE))," ",VLOOKUP(7,[1]作成!$H$1158:$K$1212,3,FALSE))</f>
        <v xml:space="preserve"> </v>
      </c>
      <c r="G93" s="26"/>
      <c r="H93" s="25"/>
      <c r="I93" s="24"/>
      <c r="J93" s="26"/>
      <c r="K93" s="25"/>
      <c r="L93" s="24"/>
      <c r="M93" s="26"/>
      <c r="N93" s="25"/>
      <c r="O93" s="24"/>
      <c r="P93" s="148" t="str">
        <f>IF([1]人数!I33=0," ",[1]人数!I33)</f>
        <v xml:space="preserve"> </v>
      </c>
      <c r="Q93" s="148"/>
    </row>
    <row r="94" spans="1:19" ht="17.25" hidden="1" customHeight="1" x14ac:dyDescent="0.4">
      <c r="A94" s="125">
        <f>IF([1]人数!$F34=0," ",[1]人数!$F34)</f>
        <v>30</v>
      </c>
      <c r="B94" s="147" t="s">
        <v>11</v>
      </c>
      <c r="C94" s="131" t="str">
        <f>IF(ISERROR(VLOOKUP(1,[1]作成!$H$1213:$K$1267,3,FALSE))," ",VLOOKUP(1,[1]作成!$H$1213:$K$1267,3,FALSE))</f>
        <v xml:space="preserve"> </v>
      </c>
      <c r="D94" s="134" t="str">
        <f>IF(ISERROR(VLOOKUP(2,[1]作成!$H$1213:$K$1267,4,FALSE))," ",VLOOKUP(2,[1]作成!$H$1213:$K$1267,4,FALSE))</f>
        <v xml:space="preserve"> </v>
      </c>
      <c r="E94" s="137" t="str">
        <f>IF(ISERROR(VLOOKUP(3,[1]作成!$H$1213:$K$1267,3,FALSE))," ",VLOOKUP(3,[1]作成!$H$1213:$K$1267,3,FALSE))</f>
        <v xml:space="preserve"> </v>
      </c>
      <c r="F94" s="138"/>
      <c r="G94" s="32"/>
      <c r="H94" s="31"/>
      <c r="I94" s="30"/>
      <c r="J94" s="32"/>
      <c r="K94" s="31"/>
      <c r="L94" s="30"/>
      <c r="M94" s="32"/>
      <c r="N94" s="31"/>
      <c r="O94" s="30"/>
      <c r="P94" s="16" t="str">
        <f>IF([1]計算!U28=0," ",[1]計算!U28)</f>
        <v xml:space="preserve"> </v>
      </c>
      <c r="Q94" s="20" t="s">
        <v>6</v>
      </c>
    </row>
    <row r="95" spans="1:19" ht="17.25" hidden="1" customHeight="1" x14ac:dyDescent="0.4">
      <c r="A95" s="126"/>
      <c r="B95" s="147"/>
      <c r="C95" s="132"/>
      <c r="D95" s="135"/>
      <c r="E95" s="100" t="str">
        <f>IF(ISERROR(VLOOKUP(4,[1]作成!$H$1213:$K$1267,3,FALSE))," ",VLOOKUP(4,[1]作成!$H$1213:$K$1267,3,FALSE))</f>
        <v xml:space="preserve"> </v>
      </c>
      <c r="F95" s="101"/>
      <c r="G95" s="29"/>
      <c r="H95" s="28"/>
      <c r="I95" s="27"/>
      <c r="J95" s="29"/>
      <c r="K95" s="28"/>
      <c r="L95" s="27"/>
      <c r="M95" s="29"/>
      <c r="N95" s="28"/>
      <c r="O95" s="27"/>
      <c r="P95" s="16" t="str">
        <f>IF([1]計算!X28=0," ",[1]計算!X28)</f>
        <v xml:space="preserve"> </v>
      </c>
      <c r="Q95" s="15" t="s">
        <v>10</v>
      </c>
    </row>
    <row r="96" spans="1:19" ht="17.25" hidden="1" customHeight="1" x14ac:dyDescent="0.4">
      <c r="A96" s="126"/>
      <c r="B96" s="147"/>
      <c r="C96" s="132"/>
      <c r="D96" s="135"/>
      <c r="E96" s="100" t="str">
        <f>IF(ISERROR(VLOOKUP(5,[1]作成!$H$1213:$K$1267,3,FALSE))," ",VLOOKUP(5,[1]作成!$H$1213:$K$1267,3,FALSE))</f>
        <v xml:space="preserve"> </v>
      </c>
      <c r="F96" s="101"/>
      <c r="G96" s="29"/>
      <c r="H96" s="28"/>
      <c r="I96" s="27"/>
      <c r="J96" s="29"/>
      <c r="K96" s="28"/>
      <c r="L96" s="27"/>
      <c r="M96" s="29"/>
      <c r="N96" s="28"/>
      <c r="O96" s="27"/>
      <c r="P96" s="16" t="str">
        <f>IF([1]計算!Z28=0," ",[1]計算!Z28)</f>
        <v xml:space="preserve"> </v>
      </c>
      <c r="Q96" s="15" t="s">
        <v>10</v>
      </c>
    </row>
    <row r="97" spans="1:19" ht="17.25" hidden="1" customHeight="1" x14ac:dyDescent="0.4">
      <c r="A97" s="127"/>
      <c r="B97" s="147"/>
      <c r="C97" s="133"/>
      <c r="D97" s="136"/>
      <c r="E97" s="14" t="str">
        <f>IF(ISERROR(VLOOKUP(6,[1]作成!$H$1213:$K$1267,3,FALSE))," ",VLOOKUP(6,[1]作成!$H$1213:$K$1267,3,FALSE))</f>
        <v xml:space="preserve"> </v>
      </c>
      <c r="F97" s="13" t="str">
        <f>IF(ISERROR(VLOOKUP(7,[1]作成!$H$1213:$K$1267,3,FALSE))," ",VLOOKUP(7,[1]作成!$H$1213:$K$1267,3,FALSE))</f>
        <v xml:space="preserve"> </v>
      </c>
      <c r="G97" s="26"/>
      <c r="H97" s="25"/>
      <c r="I97" s="24"/>
      <c r="J97" s="26"/>
      <c r="K97" s="25"/>
      <c r="L97" s="24"/>
      <c r="M97" s="26"/>
      <c r="N97" s="25"/>
      <c r="O97" s="24"/>
      <c r="P97" s="102" t="str">
        <f>IF([1]人数!I34=0," ",[1]人数!I34)</f>
        <v xml:space="preserve"> </v>
      </c>
      <c r="Q97" s="103"/>
    </row>
    <row r="98" spans="1:19" ht="17.25" hidden="1" customHeight="1" x14ac:dyDescent="0.4">
      <c r="A98" s="125">
        <f>IF([1]人数!$F35=0," ",[1]人数!$F35)</f>
        <v>31</v>
      </c>
      <c r="B98" s="147" t="s">
        <v>9</v>
      </c>
      <c r="C98" s="131" t="str">
        <f>IF(ISERROR(VLOOKUP(1,[1]作成!$H$1268:$K$1322,3,FALSE))," ",VLOOKUP(1,[1]作成!$H$1268:$K$1322,3,FALSE))</f>
        <v xml:space="preserve"> </v>
      </c>
      <c r="D98" s="134" t="str">
        <f>IF(ISERROR(VLOOKUP(2,[1]作成!$H$1268:$K$1322,4,FALSE))," ",VLOOKUP(2,[1]作成!$H$1268:$K$1322,4,FALSE))</f>
        <v xml:space="preserve"> </v>
      </c>
      <c r="E98" s="137" t="str">
        <f>IF(ISERROR(VLOOKUP(3,[1]作成!$H$1268:$K$1322,3,FALSE))," ",VLOOKUP(3,[1]作成!$H$1268:$K$1322,3,FALSE))</f>
        <v xml:space="preserve"> </v>
      </c>
      <c r="F98" s="138"/>
      <c r="G98" s="32"/>
      <c r="H98" s="31"/>
      <c r="I98" s="30"/>
      <c r="J98" s="32"/>
      <c r="K98" s="31"/>
      <c r="L98" s="30"/>
      <c r="M98" s="32"/>
      <c r="N98" s="31"/>
      <c r="O98" s="30"/>
      <c r="P98" s="16" t="str">
        <f>IF([1]計算!U29=0," ",[1]計算!U29)</f>
        <v xml:space="preserve"> </v>
      </c>
      <c r="Q98" s="20" t="s">
        <v>6</v>
      </c>
    </row>
    <row r="99" spans="1:19" ht="17.25" hidden="1" customHeight="1" x14ac:dyDescent="0.4">
      <c r="A99" s="126"/>
      <c r="B99" s="147"/>
      <c r="C99" s="132"/>
      <c r="D99" s="135"/>
      <c r="E99" s="100" t="str">
        <f>IF(ISERROR(VLOOKUP(4,[1]作成!$H$1268:$K$1322,3,FALSE))," ",VLOOKUP(4,[1]作成!$H$1268:$K$1322,3,FALSE))</f>
        <v xml:space="preserve"> </v>
      </c>
      <c r="F99" s="101"/>
      <c r="G99" s="29"/>
      <c r="H99" s="28"/>
      <c r="I99" s="27"/>
      <c r="J99" s="29"/>
      <c r="K99" s="28"/>
      <c r="L99" s="27"/>
      <c r="M99" s="29"/>
      <c r="N99" s="28"/>
      <c r="O99" s="27"/>
      <c r="P99" s="16" t="str">
        <f>IF([1]計算!X29=0," ",[1]計算!X29)</f>
        <v xml:space="preserve"> </v>
      </c>
      <c r="Q99" s="15" t="s">
        <v>5</v>
      </c>
    </row>
    <row r="100" spans="1:19" ht="17.25" hidden="1" customHeight="1" x14ac:dyDescent="0.4">
      <c r="A100" s="126"/>
      <c r="B100" s="147"/>
      <c r="C100" s="132"/>
      <c r="D100" s="135"/>
      <c r="E100" s="100" t="str">
        <f>IF(ISERROR(VLOOKUP(5,[1]作成!$H$1268:$K$1322,3,FALSE))," ",VLOOKUP(5,[1]作成!$H$1268:$K$1322,3,FALSE))</f>
        <v xml:space="preserve"> </v>
      </c>
      <c r="F100" s="101"/>
      <c r="G100" s="29"/>
      <c r="H100" s="28"/>
      <c r="I100" s="27"/>
      <c r="J100" s="29"/>
      <c r="K100" s="28"/>
      <c r="L100" s="27"/>
      <c r="M100" s="29"/>
      <c r="N100" s="28"/>
      <c r="O100" s="27"/>
      <c r="P100" s="16" t="str">
        <f>IF([1]計算!Z29=0," ",[1]計算!Z29)</f>
        <v xml:space="preserve"> </v>
      </c>
      <c r="Q100" s="15" t="s">
        <v>5</v>
      </c>
    </row>
    <row r="101" spans="1:19" ht="17.25" hidden="1" customHeight="1" x14ac:dyDescent="0.4">
      <c r="A101" s="127"/>
      <c r="B101" s="147"/>
      <c r="C101" s="133"/>
      <c r="D101" s="136"/>
      <c r="E101" s="14" t="str">
        <f>IF(ISERROR(VLOOKUP(6,[1]作成!$H$1268:$K$1322,3,FALSE))," ",VLOOKUP(6,[1]作成!$H$1268:$K$1322,3,FALSE))</f>
        <v xml:space="preserve"> </v>
      </c>
      <c r="F101" s="13" t="str">
        <f>IF(ISERROR(VLOOKUP(7,[1]作成!$H$1268:$K$1322,3,FALSE))," ",VLOOKUP(7,[1]作成!$H$1268:$K$1322,3,FALSE))</f>
        <v xml:space="preserve"> </v>
      </c>
      <c r="G101" s="26"/>
      <c r="H101" s="25"/>
      <c r="I101" s="24"/>
      <c r="J101" s="26"/>
      <c r="K101" s="25"/>
      <c r="L101" s="24"/>
      <c r="M101" s="26"/>
      <c r="N101" s="25"/>
      <c r="O101" s="24"/>
      <c r="P101" s="148" t="str">
        <f>IF([1]人数!I35=0," ",[1]人数!I35)</f>
        <v xml:space="preserve"> </v>
      </c>
      <c r="Q101" s="148"/>
    </row>
    <row r="102" spans="1:19" ht="17.25" hidden="1" customHeight="1" x14ac:dyDescent="0.4">
      <c r="A102" s="125" t="str">
        <f>IF([1]人数!$F36=0," ",[1]人数!$F36)</f>
        <v xml:space="preserve"> </v>
      </c>
      <c r="B102" s="128" t="s">
        <v>8</v>
      </c>
      <c r="C102" s="131" t="str">
        <f>IF(ISERROR(VLOOKUP(1,[1]作成!$H$1323:$K$1377,3,FALSE))," ",VLOOKUP(1,[1]作成!$H$1323:$K$1377,3,FALSE))</f>
        <v xml:space="preserve"> </v>
      </c>
      <c r="D102" s="134" t="str">
        <f>IF(ISERROR(VLOOKUP(2,[1]作成!$H$1323:$K$1377,4,FALSE))," ",VLOOKUP(2,[1]作成!$H$1323:$K$1377,4,FALSE))</f>
        <v xml:space="preserve"> </v>
      </c>
      <c r="E102" s="137" t="str">
        <f>IF(ISERROR(VLOOKUP(3,[1]作成!$H$1323:$K$1377,3,FALSE))," ",VLOOKUP(3,[1]作成!$H$1323:$K$1377,3,FALSE))</f>
        <v xml:space="preserve"> </v>
      </c>
      <c r="F102" s="138"/>
      <c r="G102" s="19"/>
      <c r="H102" s="18"/>
      <c r="I102" s="17"/>
      <c r="J102" s="19"/>
      <c r="K102" s="18"/>
      <c r="L102" s="17"/>
      <c r="M102" s="19"/>
      <c r="N102" s="18"/>
      <c r="O102" s="17"/>
      <c r="P102" s="16" t="str">
        <f>IF([1]計算!U30=0," ",[1]計算!U30)</f>
        <v xml:space="preserve"> </v>
      </c>
      <c r="Q102" s="20" t="s">
        <v>6</v>
      </c>
    </row>
    <row r="103" spans="1:19" ht="17.25" hidden="1" customHeight="1" x14ac:dyDescent="0.4">
      <c r="A103" s="126"/>
      <c r="B103" s="129"/>
      <c r="C103" s="132"/>
      <c r="D103" s="135"/>
      <c r="E103" s="100" t="str">
        <f>IF(ISERROR(VLOOKUP(4,[1]作成!$H$1323:$K$1377,3,FALSE))," ",VLOOKUP(4,[1]作成!$H$1323:$K$1377,3,FALSE))</f>
        <v xml:space="preserve"> </v>
      </c>
      <c r="F103" s="101"/>
      <c r="G103" s="19"/>
      <c r="H103" s="18"/>
      <c r="I103" s="17"/>
      <c r="J103" s="19"/>
      <c r="K103" s="18"/>
      <c r="L103" s="17"/>
      <c r="M103" s="19"/>
      <c r="N103" s="18"/>
      <c r="O103" s="17"/>
      <c r="P103" s="16" t="str">
        <f>IF([1]計算!X30=0," ",[1]計算!X30)</f>
        <v xml:space="preserve"> </v>
      </c>
      <c r="Q103" s="15" t="s">
        <v>5</v>
      </c>
    </row>
    <row r="104" spans="1:19" ht="17.25" hidden="1" customHeight="1" x14ac:dyDescent="0.4">
      <c r="A104" s="126"/>
      <c r="B104" s="129"/>
      <c r="C104" s="132"/>
      <c r="D104" s="135"/>
      <c r="E104" s="100" t="str">
        <f>IF(ISERROR(VLOOKUP(5,[1]作成!$H$1323:$K$1377,3,FALSE))," ",VLOOKUP(5,[1]作成!$H$1323:$K$1377,3,FALSE))</f>
        <v xml:space="preserve"> </v>
      </c>
      <c r="F104" s="101"/>
      <c r="G104" s="19"/>
      <c r="H104" s="18"/>
      <c r="I104" s="17"/>
      <c r="J104" s="19"/>
      <c r="K104" s="18"/>
      <c r="L104" s="17"/>
      <c r="M104" s="19"/>
      <c r="N104" s="18"/>
      <c r="O104" s="17"/>
      <c r="P104" s="16" t="str">
        <f>IF([1]計算!Z30=0," ",[1]計算!Z30)</f>
        <v xml:space="preserve"> </v>
      </c>
      <c r="Q104" s="15" t="s">
        <v>5</v>
      </c>
    </row>
    <row r="105" spans="1:19" ht="17.25" hidden="1" customHeight="1" x14ac:dyDescent="0.4">
      <c r="A105" s="127"/>
      <c r="B105" s="130"/>
      <c r="C105" s="133"/>
      <c r="D105" s="136"/>
      <c r="E105" s="14" t="str">
        <f>IF(ISERROR(VLOOKUP(6,[1]作成!$H$1323:$K$1377,3,FALSE))," ",VLOOKUP(6,[1]作成!$H$1323:$K$1377,3,FALSE))</f>
        <v xml:space="preserve"> </v>
      </c>
      <c r="F105" s="13" t="str">
        <f>IF(ISERROR(VLOOKUP(7,[1]作成!$H$1323:$K$1377,3,FALSE))," ",VLOOKUP(7,[1]作成!$H$1323:$K$1377,3,FALSE))</f>
        <v xml:space="preserve"> </v>
      </c>
      <c r="G105" s="12"/>
      <c r="H105" s="11"/>
      <c r="I105" s="10"/>
      <c r="J105" s="12"/>
      <c r="K105" s="11"/>
      <c r="L105" s="10"/>
      <c r="M105" s="12"/>
      <c r="N105" s="11"/>
      <c r="O105" s="10"/>
      <c r="P105" s="148" t="str">
        <f>IF([1]人数!I36=0," ",[1]人数!I36)</f>
        <v xml:space="preserve"> </v>
      </c>
      <c r="Q105" s="148"/>
    </row>
    <row r="106" spans="1:19" ht="17.25" hidden="1" customHeight="1" x14ac:dyDescent="0.4">
      <c r="A106" s="125" t="str">
        <f>IF([1]人数!$F37=0," ",[1]人数!$F37)</f>
        <v xml:space="preserve"> </v>
      </c>
      <c r="B106" s="128" t="s">
        <v>7</v>
      </c>
      <c r="C106" s="131" t="str">
        <f>IF(ISERROR(VLOOKUP(1,[1]作成!$H$1378:$K$1432,3,FALSE))," ",VLOOKUP(1,[1]作成!$H$1378:$K$1432,3,FALSE))</f>
        <v xml:space="preserve"> </v>
      </c>
      <c r="D106" s="134" t="str">
        <f>IF(ISERROR(VLOOKUP(2,[1]作成!$H$1378:$K$1432,4,FALSE))," ",VLOOKUP(2,[1]作成!$H$1378:$K$1432,4,FALSE))</f>
        <v xml:space="preserve"> </v>
      </c>
      <c r="E106" s="137" t="str">
        <f>IF(ISERROR(VLOOKUP(3,[1]作成!$H$1378:$K$1432,3,FALSE))," ",VLOOKUP(3,[1]作成!$H$1378:$K$1432,3,FALSE))</f>
        <v xml:space="preserve"> </v>
      </c>
      <c r="F106" s="138"/>
      <c r="G106" s="23"/>
      <c r="H106" s="22"/>
      <c r="I106" s="21"/>
      <c r="J106" s="23"/>
      <c r="K106" s="22"/>
      <c r="L106" s="21"/>
      <c r="M106" s="23"/>
      <c r="N106" s="22"/>
      <c r="O106" s="21"/>
      <c r="P106" s="16" t="str">
        <f>IF([1]計算!U31=0," ",[1]計算!U31)</f>
        <v xml:space="preserve"> </v>
      </c>
      <c r="Q106" s="20" t="s">
        <v>6</v>
      </c>
    </row>
    <row r="107" spans="1:19" ht="17.25" hidden="1" customHeight="1" x14ac:dyDescent="0.4">
      <c r="A107" s="126"/>
      <c r="B107" s="129"/>
      <c r="C107" s="132"/>
      <c r="D107" s="135"/>
      <c r="E107" s="100" t="str">
        <f>IF(ISERROR(VLOOKUP(4,[1]作成!$H$1378:$K$1432,3,FALSE))," ",VLOOKUP(4,[1]作成!$H$1378:$K$1432,3,FALSE))</f>
        <v xml:space="preserve"> </v>
      </c>
      <c r="F107" s="101"/>
      <c r="G107" s="19"/>
      <c r="H107" s="18"/>
      <c r="I107" s="17"/>
      <c r="J107" s="19"/>
      <c r="K107" s="18"/>
      <c r="L107" s="17"/>
      <c r="M107" s="19"/>
      <c r="N107" s="18"/>
      <c r="O107" s="17"/>
      <c r="P107" s="16" t="str">
        <f>IF([1]計算!X31=0," ",[1]計算!X31)</f>
        <v xml:space="preserve"> </v>
      </c>
      <c r="Q107" s="15" t="s">
        <v>5</v>
      </c>
    </row>
    <row r="108" spans="1:19" ht="17.25" hidden="1" customHeight="1" x14ac:dyDescent="0.4">
      <c r="A108" s="126"/>
      <c r="B108" s="129"/>
      <c r="C108" s="132"/>
      <c r="D108" s="135"/>
      <c r="E108" s="100" t="str">
        <f>IF(ISERROR(VLOOKUP(5,[1]作成!$H$1378:$K$1432,3,FALSE))," ",VLOOKUP(5,[1]作成!$H$1378:$K$1432,3,FALSE))</f>
        <v xml:space="preserve"> </v>
      </c>
      <c r="F108" s="101"/>
      <c r="G108" s="19"/>
      <c r="H108" s="18"/>
      <c r="I108" s="17"/>
      <c r="J108" s="19"/>
      <c r="K108" s="18"/>
      <c r="L108" s="17"/>
      <c r="M108" s="19"/>
      <c r="N108" s="18"/>
      <c r="O108" s="17"/>
      <c r="P108" s="16" t="str">
        <f>IF([1]計算!Z31=0," ",[1]計算!Z31)</f>
        <v xml:space="preserve"> </v>
      </c>
      <c r="Q108" s="15" t="s">
        <v>5</v>
      </c>
    </row>
    <row r="109" spans="1:19" ht="17.25" hidden="1" customHeight="1" x14ac:dyDescent="0.4">
      <c r="A109" s="127"/>
      <c r="B109" s="130"/>
      <c r="C109" s="133"/>
      <c r="D109" s="136"/>
      <c r="E109" s="14" t="str">
        <f>IF(ISERROR(VLOOKUP(6,[1]作成!$H$1378:$K$1432,3,FALSE))," ",VLOOKUP(6,[1]作成!$H$1378:$K$1432,3,FALSE))</f>
        <v xml:space="preserve"> </v>
      </c>
      <c r="F109" s="13" t="str">
        <f>IF(ISERROR(VLOOKUP(7,[1]作成!$H$1378:$K$1432,3,FALSE))," ",VLOOKUP(7,[1]作成!$H$1378:$K$1432,3,FALSE))</f>
        <v xml:space="preserve"> </v>
      </c>
      <c r="G109" s="12"/>
      <c r="H109" s="11"/>
      <c r="I109" s="10"/>
      <c r="J109" s="12"/>
      <c r="K109" s="11"/>
      <c r="L109" s="10"/>
      <c r="M109" s="12"/>
      <c r="N109" s="11"/>
      <c r="O109" s="10"/>
      <c r="P109" s="148" t="str">
        <f>IF([1]人数!I37=0," ",[1]人数!I37)</f>
        <v xml:space="preserve"> </v>
      </c>
      <c r="Q109" s="148"/>
    </row>
    <row r="110" spans="1:19" ht="26.25" customHeight="1" x14ac:dyDescent="0.4">
      <c r="A110" s="5"/>
      <c r="B110" s="5" t="s">
        <v>4</v>
      </c>
      <c r="C110" s="8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 t="s">
        <v>0</v>
      </c>
      <c r="S110" s="4"/>
    </row>
    <row r="111" spans="1:19" ht="26.25" customHeight="1" x14ac:dyDescent="0.4">
      <c r="A111" s="5"/>
      <c r="B111" s="5" t="s">
        <v>3</v>
      </c>
      <c r="C111" s="8"/>
      <c r="D111" s="5"/>
      <c r="E111" s="5"/>
      <c r="F111" s="5"/>
      <c r="G111" s="5"/>
      <c r="H111" s="5"/>
      <c r="I111" s="5"/>
      <c r="J111" s="5"/>
      <c r="K111" s="5"/>
      <c r="L111" s="9" t="s">
        <v>2</v>
      </c>
      <c r="M111" s="9"/>
      <c r="N111" s="9"/>
      <c r="O111" s="5"/>
      <c r="P111" s="5"/>
      <c r="Q111" s="5"/>
      <c r="R111" s="5" t="s">
        <v>0</v>
      </c>
      <c r="S111" s="4"/>
    </row>
    <row r="112" spans="1:19" ht="26.25" customHeight="1" x14ac:dyDescent="0.4">
      <c r="A112" s="5"/>
      <c r="B112" s="5" t="s">
        <v>1</v>
      </c>
      <c r="C112" s="8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 t="s">
        <v>0</v>
      </c>
      <c r="S112" s="4"/>
    </row>
    <row r="113" spans="1:19" ht="18" customHeight="1" x14ac:dyDescent="0.4">
      <c r="A113" s="5"/>
      <c r="B113" s="5"/>
      <c r="C113" s="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 t="s">
        <v>0</v>
      </c>
      <c r="S113" s="4"/>
    </row>
    <row r="114" spans="1:19" ht="15.95" hidden="1" customHeight="1" x14ac:dyDescent="0.4">
      <c r="A114" s="5"/>
      <c r="B114" s="5"/>
      <c r="C114" s="8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4"/>
    </row>
    <row r="115" spans="1:19" ht="15.95" hidden="1" customHeight="1" x14ac:dyDescent="0.4">
      <c r="A115" s="5"/>
      <c r="B115" s="5"/>
      <c r="C115" s="8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4"/>
    </row>
    <row r="116" spans="1:19" ht="15.95" hidden="1" customHeight="1" x14ac:dyDescent="0.4">
      <c r="A116" s="5"/>
      <c r="B116" s="5"/>
      <c r="C116" s="8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4"/>
    </row>
    <row r="117" spans="1:19" ht="15.95" hidden="1" customHeight="1" x14ac:dyDescent="0.4">
      <c r="A117" s="5"/>
      <c r="B117" s="5"/>
      <c r="C117" s="8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4"/>
    </row>
    <row r="118" spans="1:19" ht="15.95" hidden="1" customHeight="1" x14ac:dyDescent="0.4">
      <c r="A118" s="5"/>
      <c r="B118" s="5"/>
      <c r="C118" s="8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4"/>
    </row>
    <row r="119" spans="1:19" ht="15.95" hidden="1" customHeight="1" x14ac:dyDescent="0.4">
      <c r="A119" s="5"/>
      <c r="B119" s="5"/>
      <c r="C119" s="8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4"/>
    </row>
    <row r="120" spans="1:19" ht="15.95" hidden="1" customHeight="1" x14ac:dyDescent="0.4">
      <c r="A120" s="5"/>
      <c r="B120" s="5"/>
      <c r="C120" s="8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4"/>
    </row>
    <row r="121" spans="1:19" ht="15.95" hidden="1" customHeight="1" x14ac:dyDescent="0.4">
      <c r="A121" s="5"/>
      <c r="B121" s="5"/>
      <c r="C121" s="8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4"/>
    </row>
    <row r="122" spans="1:19" ht="15.95" hidden="1" customHeight="1" x14ac:dyDescent="0.4">
      <c r="A122" s="5"/>
      <c r="B122" s="5"/>
      <c r="C122" s="8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4"/>
    </row>
    <row r="123" spans="1:19" ht="15.95" hidden="1" customHeight="1" x14ac:dyDescent="0.4">
      <c r="A123" s="5"/>
      <c r="B123" s="5"/>
      <c r="C123" s="8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4"/>
    </row>
    <row r="124" spans="1:19" ht="15.95" hidden="1" customHeight="1" x14ac:dyDescent="0.4">
      <c r="A124" s="5"/>
      <c r="B124" s="5"/>
      <c r="C124" s="8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4"/>
    </row>
    <row r="125" spans="1:19" ht="15.95" hidden="1" customHeight="1" x14ac:dyDescent="0.4">
      <c r="A125" s="5"/>
      <c r="B125" s="5"/>
      <c r="C125" s="8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4"/>
    </row>
    <row r="126" spans="1:19" ht="15.95" hidden="1" customHeight="1" x14ac:dyDescent="0.4">
      <c r="A126" s="5"/>
      <c r="B126" s="5"/>
      <c r="C126" s="8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4"/>
    </row>
    <row r="127" spans="1:19" ht="15.95" hidden="1" customHeight="1" x14ac:dyDescent="0.4">
      <c r="A127" s="5"/>
      <c r="B127" s="5"/>
      <c r="C127" s="8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4"/>
    </row>
    <row r="128" spans="1:19" ht="15.95" hidden="1" customHeight="1" x14ac:dyDescent="0.4">
      <c r="A128" s="2"/>
      <c r="B128" s="2"/>
      <c r="C128" s="7"/>
      <c r="D128" s="2"/>
      <c r="E128" s="2"/>
      <c r="F128" s="2"/>
      <c r="P128" s="2"/>
      <c r="Q128" s="2"/>
    </row>
    <row r="129" spans="1:19" ht="15.95" hidden="1" customHeight="1" x14ac:dyDescent="0.4">
      <c r="A129" s="2"/>
      <c r="B129" s="2"/>
      <c r="C129" s="7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7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7"/>
      <c r="D131" s="2"/>
      <c r="E131" s="2"/>
      <c r="F131" s="2"/>
      <c r="P131" s="2"/>
      <c r="Q131" s="2"/>
    </row>
    <row r="132" spans="1:19" ht="18" customHeight="1" x14ac:dyDescent="0.4">
      <c r="A132" s="4"/>
      <c r="B132" s="4"/>
      <c r="C132" s="6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4"/>
      <c r="R132" s="5"/>
      <c r="S132" s="4"/>
    </row>
    <row r="133" spans="1:19" ht="18" customHeight="1" x14ac:dyDescent="0.4">
      <c r="A133" s="4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/>
      <c r="S133" s="4"/>
    </row>
  </sheetData>
  <sheetProtection autoFilter="0"/>
  <autoFilter ref="R1:R131" xr:uid="{00000000-0009-0000-0000-000000000000}">
    <filterColumn colId="0">
      <customFilters>
        <customFilter operator="notEqual" val=" "/>
      </customFilters>
    </filterColumn>
  </autoFilter>
  <mergeCells count="225"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B98:B101"/>
    <mergeCell ref="C98:C101"/>
    <mergeCell ref="D98:D101"/>
    <mergeCell ref="E98:F98"/>
    <mergeCell ref="E99:F99"/>
    <mergeCell ref="E100:F100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0:B93"/>
    <mergeCell ref="C90:C93"/>
    <mergeCell ref="D90:D93"/>
    <mergeCell ref="E90:F90"/>
    <mergeCell ref="E91:F91"/>
    <mergeCell ref="E92:F92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82:B85"/>
    <mergeCell ref="C82:C85"/>
    <mergeCell ref="D82:D85"/>
    <mergeCell ref="E82:F82"/>
    <mergeCell ref="E83:F83"/>
    <mergeCell ref="E84:F84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74:B77"/>
    <mergeCell ref="C74:C77"/>
    <mergeCell ref="D74:D77"/>
    <mergeCell ref="E74:F74"/>
    <mergeCell ref="E75:F75"/>
    <mergeCell ref="E76:F76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66:B69"/>
    <mergeCell ref="C66:C69"/>
    <mergeCell ref="D66:D69"/>
    <mergeCell ref="E66:F66"/>
    <mergeCell ref="E67:F67"/>
    <mergeCell ref="E68:F68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58:B61"/>
    <mergeCell ref="C58:C61"/>
    <mergeCell ref="D58:D61"/>
    <mergeCell ref="E58:F58"/>
    <mergeCell ref="E59:F59"/>
    <mergeCell ref="E60:F60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0:B53"/>
    <mergeCell ref="C50:C53"/>
    <mergeCell ref="D50:D53"/>
    <mergeCell ref="E50:F50"/>
    <mergeCell ref="E51:F51"/>
    <mergeCell ref="E52:F52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42:B45"/>
    <mergeCell ref="C42:C45"/>
    <mergeCell ref="D42:D45"/>
    <mergeCell ref="E42:F42"/>
    <mergeCell ref="E43:F43"/>
    <mergeCell ref="E44:F44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34:B37"/>
    <mergeCell ref="C34:C37"/>
    <mergeCell ref="D34:D37"/>
    <mergeCell ref="E34:F34"/>
    <mergeCell ref="E35:F35"/>
    <mergeCell ref="E36:F36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26:B29"/>
    <mergeCell ref="C26:C29"/>
    <mergeCell ref="D26:D29"/>
    <mergeCell ref="E26:F26"/>
    <mergeCell ref="E27:F27"/>
    <mergeCell ref="E28:F28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D14:D17"/>
    <mergeCell ref="E14:F14"/>
    <mergeCell ref="E15:F15"/>
    <mergeCell ref="E16:F16"/>
    <mergeCell ref="P17:Q17"/>
    <mergeCell ref="B10:B13"/>
    <mergeCell ref="B18:B21"/>
    <mergeCell ref="C18:C21"/>
    <mergeCell ref="D18:D21"/>
    <mergeCell ref="E18:F18"/>
    <mergeCell ref="E19:F19"/>
    <mergeCell ref="E20:F20"/>
    <mergeCell ref="P21:Q21"/>
    <mergeCell ref="S6:S17"/>
    <mergeCell ref="E7:F7"/>
    <mergeCell ref="E8:F8"/>
    <mergeCell ref="P9:Q9"/>
    <mergeCell ref="A10:A13"/>
    <mergeCell ref="P2:Q2"/>
    <mergeCell ref="P3:Q3"/>
    <mergeCell ref="C4:C5"/>
    <mergeCell ref="D4:D5"/>
    <mergeCell ref="E4:F5"/>
    <mergeCell ref="C10:C13"/>
    <mergeCell ref="D10:D13"/>
    <mergeCell ref="E10:F10"/>
    <mergeCell ref="E11:F11"/>
    <mergeCell ref="E12:F12"/>
    <mergeCell ref="A6:A9"/>
    <mergeCell ref="B6:B9"/>
    <mergeCell ref="C6:C9"/>
    <mergeCell ref="D6:D9"/>
    <mergeCell ref="E6:F6"/>
    <mergeCell ref="P13:Q13"/>
    <mergeCell ref="A14:A17"/>
    <mergeCell ref="B14:B17"/>
    <mergeCell ref="C14:C17"/>
    <mergeCell ref="M2:O3"/>
    <mergeCell ref="G4:I5"/>
    <mergeCell ref="J4:L5"/>
    <mergeCell ref="M4:O5"/>
    <mergeCell ref="P4:Q4"/>
    <mergeCell ref="P5:Q5"/>
    <mergeCell ref="A2:A5"/>
    <mergeCell ref="B2:B5"/>
    <mergeCell ref="C2:F3"/>
    <mergeCell ref="G2:I3"/>
    <mergeCell ref="J2:L3"/>
  </mergeCells>
  <phoneticPr fontId="3"/>
  <pageMargins left="0.43307086614173229" right="0.31496062992125984" top="0.55118110236220474" bottom="0.15748031496062992" header="0.31496062992125984" footer="0.31496062992125984"/>
  <pageSetup paperSize="9" scale="4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</vt:lpstr>
      <vt:lpstr>家庭配布!Print_Area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2020-11-26T04:42:49Z</cp:lastPrinted>
  <dcterms:created xsi:type="dcterms:W3CDTF">2020-11-26T04:41:02Z</dcterms:created>
  <dcterms:modified xsi:type="dcterms:W3CDTF">2020-11-26T07:44:41Z</dcterms:modified>
</cp:coreProperties>
</file>