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Ｒ２献立\中学校\"/>
    </mc:Choice>
  </mc:AlternateContent>
  <xr:revisionPtr revIDLastSave="0" documentId="8_{207E57B9-5567-4834-893F-86A1B28746D8}" xr6:coauthVersionLast="44" xr6:coauthVersionMax="44" xr10:uidLastSave="{00000000-0000-0000-0000-000000000000}"/>
  <bookViews>
    <workbookView xWindow="390" yWindow="390" windowWidth="26355" windowHeight="14970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家庭配布!$R$3:$R$133</definedName>
    <definedName name="_xlnm.Print_Area" localSheetId="0">家庭配布!$A$1:$Q$133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11" i="1" l="1"/>
  <c r="F111" i="1"/>
  <c r="E111" i="1"/>
  <c r="P110" i="1"/>
  <c r="E110" i="1"/>
  <c r="P109" i="1"/>
  <c r="E109" i="1"/>
  <c r="P108" i="1"/>
  <c r="E108" i="1"/>
  <c r="D108" i="1"/>
  <c r="C108" i="1"/>
  <c r="P107" i="1"/>
  <c r="F107" i="1"/>
  <c r="E107" i="1"/>
  <c r="P106" i="1"/>
  <c r="E106" i="1"/>
  <c r="P105" i="1"/>
  <c r="E105" i="1"/>
  <c r="P104" i="1"/>
  <c r="E104" i="1"/>
  <c r="D104" i="1"/>
  <c r="C104" i="1"/>
  <c r="P103" i="1"/>
  <c r="F103" i="1"/>
  <c r="E103" i="1"/>
  <c r="P102" i="1"/>
  <c r="E102" i="1"/>
  <c r="P101" i="1"/>
  <c r="E101" i="1"/>
  <c r="P100" i="1"/>
  <c r="E100" i="1"/>
  <c r="D100" i="1"/>
  <c r="C100" i="1"/>
  <c r="P99" i="1"/>
  <c r="F99" i="1"/>
  <c r="E99" i="1"/>
  <c r="P98" i="1"/>
  <c r="E98" i="1"/>
  <c r="P97" i="1"/>
  <c r="E97" i="1"/>
  <c r="P96" i="1"/>
  <c r="E96" i="1"/>
  <c r="D96" i="1"/>
  <c r="C96" i="1"/>
  <c r="P95" i="1"/>
  <c r="F95" i="1"/>
  <c r="E95" i="1"/>
  <c r="P94" i="1"/>
  <c r="E94" i="1"/>
  <c r="P93" i="1"/>
  <c r="E93" i="1"/>
  <c r="P92" i="1"/>
  <c r="E92" i="1"/>
  <c r="D92" i="1"/>
  <c r="C92" i="1"/>
  <c r="P91" i="1"/>
  <c r="F91" i="1"/>
  <c r="E91" i="1"/>
  <c r="P90" i="1"/>
  <c r="E90" i="1"/>
  <c r="P89" i="1"/>
  <c r="E89" i="1"/>
  <c r="P88" i="1"/>
  <c r="E88" i="1"/>
  <c r="D88" i="1"/>
  <c r="C88" i="1"/>
  <c r="P87" i="1"/>
  <c r="F87" i="1"/>
  <c r="E87" i="1"/>
  <c r="P86" i="1"/>
  <c r="E86" i="1"/>
  <c r="P85" i="1"/>
  <c r="E85" i="1"/>
  <c r="P84" i="1"/>
  <c r="E84" i="1"/>
  <c r="D84" i="1"/>
  <c r="C84" i="1"/>
  <c r="P83" i="1"/>
  <c r="F83" i="1"/>
  <c r="E83" i="1"/>
  <c r="P82" i="1"/>
  <c r="E82" i="1"/>
  <c r="P81" i="1"/>
  <c r="E81" i="1"/>
  <c r="P80" i="1"/>
  <c r="E80" i="1"/>
  <c r="D80" i="1"/>
  <c r="C80" i="1"/>
  <c r="P79" i="1"/>
  <c r="F79" i="1"/>
  <c r="E79" i="1"/>
  <c r="P78" i="1"/>
  <c r="E78" i="1"/>
  <c r="P77" i="1"/>
  <c r="E77" i="1"/>
  <c r="P76" i="1"/>
  <c r="E76" i="1"/>
  <c r="D76" i="1"/>
  <c r="C76" i="1"/>
  <c r="P75" i="1"/>
  <c r="F75" i="1"/>
  <c r="E75" i="1"/>
  <c r="P74" i="1"/>
  <c r="E74" i="1"/>
  <c r="P73" i="1"/>
  <c r="E73" i="1"/>
  <c r="P72" i="1"/>
  <c r="E72" i="1"/>
  <c r="D72" i="1"/>
  <c r="C72" i="1"/>
  <c r="P71" i="1"/>
  <c r="F71" i="1"/>
  <c r="E71" i="1"/>
  <c r="P70" i="1"/>
  <c r="E70" i="1"/>
  <c r="P69" i="1"/>
  <c r="E69" i="1"/>
  <c r="P68" i="1"/>
  <c r="E68" i="1"/>
  <c r="D68" i="1"/>
  <c r="C68" i="1"/>
  <c r="P67" i="1"/>
  <c r="F67" i="1"/>
  <c r="E67" i="1"/>
  <c r="P66" i="1"/>
  <c r="E66" i="1"/>
  <c r="P65" i="1"/>
  <c r="E65" i="1"/>
  <c r="P64" i="1"/>
  <c r="E64" i="1"/>
  <c r="D64" i="1"/>
  <c r="C64" i="1"/>
  <c r="P63" i="1"/>
  <c r="F63" i="1"/>
  <c r="E63" i="1"/>
  <c r="P62" i="1"/>
  <c r="E62" i="1"/>
  <c r="P61" i="1"/>
  <c r="E61" i="1"/>
  <c r="P60" i="1"/>
  <c r="E60" i="1"/>
  <c r="D60" i="1"/>
  <c r="C60" i="1"/>
  <c r="P59" i="1"/>
  <c r="F59" i="1"/>
  <c r="E59" i="1"/>
  <c r="P58" i="1"/>
  <c r="E58" i="1"/>
  <c r="P57" i="1"/>
  <c r="E57" i="1"/>
  <c r="P56" i="1"/>
  <c r="E56" i="1"/>
  <c r="D56" i="1"/>
  <c r="C56" i="1"/>
  <c r="P55" i="1"/>
  <c r="F55" i="1"/>
  <c r="E55" i="1"/>
  <c r="P54" i="1"/>
  <c r="E54" i="1"/>
  <c r="P53" i="1"/>
  <c r="E53" i="1"/>
  <c r="P52" i="1"/>
  <c r="E52" i="1"/>
  <c r="D52" i="1"/>
  <c r="C52" i="1"/>
  <c r="P51" i="1"/>
  <c r="F51" i="1"/>
  <c r="E51" i="1"/>
  <c r="P50" i="1"/>
  <c r="E50" i="1"/>
  <c r="P49" i="1"/>
  <c r="E49" i="1"/>
  <c r="P48" i="1"/>
  <c r="E48" i="1"/>
  <c r="D48" i="1"/>
  <c r="C48" i="1"/>
  <c r="P47" i="1"/>
  <c r="F47" i="1"/>
  <c r="E47" i="1"/>
  <c r="P46" i="1"/>
  <c r="E46" i="1"/>
  <c r="P45" i="1"/>
  <c r="E45" i="1"/>
  <c r="P44" i="1"/>
  <c r="E44" i="1"/>
  <c r="D44" i="1"/>
  <c r="C44" i="1"/>
  <c r="P43" i="1"/>
  <c r="F43" i="1"/>
  <c r="E43" i="1"/>
  <c r="P42" i="1"/>
  <c r="E42" i="1"/>
  <c r="P41" i="1"/>
  <c r="E41" i="1"/>
  <c r="P40" i="1"/>
  <c r="E40" i="1"/>
  <c r="D40" i="1"/>
  <c r="C40" i="1"/>
  <c r="P39" i="1"/>
  <c r="F39" i="1"/>
  <c r="E39" i="1"/>
  <c r="P38" i="1"/>
  <c r="E38" i="1"/>
  <c r="P37" i="1"/>
  <c r="E37" i="1"/>
  <c r="P36" i="1"/>
  <c r="E36" i="1"/>
  <c r="D36" i="1"/>
  <c r="C36" i="1"/>
  <c r="P35" i="1"/>
  <c r="F35" i="1"/>
  <c r="E35" i="1"/>
  <c r="P34" i="1"/>
  <c r="E34" i="1"/>
  <c r="P33" i="1"/>
  <c r="E33" i="1"/>
  <c r="P32" i="1"/>
  <c r="E32" i="1"/>
  <c r="D32" i="1"/>
  <c r="C32" i="1"/>
  <c r="P31" i="1"/>
  <c r="F31" i="1"/>
  <c r="E31" i="1"/>
  <c r="P30" i="1"/>
  <c r="E30" i="1"/>
  <c r="P29" i="1"/>
  <c r="E29" i="1"/>
  <c r="P28" i="1"/>
  <c r="E28" i="1"/>
  <c r="D28" i="1"/>
  <c r="C28" i="1"/>
  <c r="P27" i="1"/>
  <c r="F27" i="1"/>
  <c r="E27" i="1"/>
  <c r="P26" i="1"/>
  <c r="E26" i="1"/>
  <c r="P25" i="1"/>
  <c r="E25" i="1"/>
  <c r="P24" i="1"/>
  <c r="E24" i="1"/>
  <c r="D24" i="1"/>
  <c r="C24" i="1"/>
  <c r="P23" i="1"/>
  <c r="F23" i="1"/>
  <c r="E23" i="1"/>
  <c r="P22" i="1"/>
  <c r="E22" i="1"/>
  <c r="P21" i="1"/>
  <c r="E21" i="1"/>
  <c r="P20" i="1"/>
  <c r="E20" i="1"/>
  <c r="D20" i="1"/>
  <c r="C20" i="1"/>
  <c r="P19" i="1"/>
  <c r="F19" i="1"/>
  <c r="E19" i="1"/>
  <c r="P18" i="1"/>
  <c r="E18" i="1"/>
  <c r="P17" i="1"/>
  <c r="E17" i="1"/>
  <c r="P16" i="1"/>
  <c r="E16" i="1"/>
  <c r="D16" i="1"/>
  <c r="C16" i="1"/>
  <c r="P15" i="1"/>
  <c r="F15" i="1"/>
  <c r="E15" i="1"/>
  <c r="P14" i="1"/>
  <c r="E14" i="1"/>
  <c r="P13" i="1"/>
  <c r="E13" i="1"/>
  <c r="P12" i="1"/>
  <c r="E12" i="1"/>
  <c r="D12" i="1"/>
  <c r="C12" i="1"/>
  <c r="P11" i="1"/>
  <c r="F11" i="1"/>
  <c r="E11" i="1"/>
  <c r="P10" i="1"/>
  <c r="E10" i="1"/>
  <c r="P9" i="1"/>
  <c r="E9" i="1"/>
  <c r="P8" i="1"/>
  <c r="E8" i="1"/>
  <c r="D8" i="1"/>
  <c r="C8" i="1"/>
  <c r="P3" i="1"/>
  <c r="E3" i="1"/>
  <c r="A108" i="1" l="1"/>
  <c r="A8" i="1"/>
  <c r="A12" i="1" l="1"/>
  <c r="A16" i="1" l="1"/>
  <c r="A20" i="1" l="1"/>
  <c r="A24" i="1" l="1"/>
  <c r="A28" i="1" l="1"/>
  <c r="A32" i="1" l="1"/>
  <c r="A36" i="1" l="1"/>
  <c r="A40" i="1" l="1"/>
  <c r="A44" i="1" l="1"/>
  <c r="A48" i="1" l="1"/>
  <c r="A52" i="1" l="1"/>
  <c r="A56" i="1" l="1"/>
  <c r="A60" i="1" l="1"/>
  <c r="A64" i="1" l="1"/>
  <c r="A68" i="1" l="1"/>
  <c r="A72" i="1" l="1"/>
  <c r="A76" i="1" l="1"/>
  <c r="A80" i="1" l="1"/>
  <c r="A84" i="1" l="1"/>
  <c r="A88" i="1" l="1"/>
  <c r="A92" i="1" l="1"/>
  <c r="A96" i="1" l="1"/>
  <c r="A100" i="1" l="1"/>
  <c r="A104" i="1" l="1"/>
</calcChain>
</file>

<file path=xl/sharedStrings.xml><?xml version="1.0" encoding="utf-8"?>
<sst xmlns="http://schemas.openxmlformats.org/spreadsheetml/2006/main" count="627" uniqueCount="181">
  <si>
    <t>令和2年度</t>
    <rPh sb="0" eb="1">
      <t>レイ</t>
    </rPh>
    <rPh sb="1" eb="2">
      <t>ワ</t>
    </rPh>
    <rPh sb="3" eb="4">
      <t>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</si>
  <si>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</si>
  <si>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</si>
  <si>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</si>
  <si>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</si>
  <si>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</si>
  <si>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</si>
  <si>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</si>
  <si>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</si>
  <si>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</si>
  <si>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</si>
  <si>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</si>
  <si>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</si>
  <si>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</si>
  <si>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</si>
  <si>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</si>
  <si>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</si>
  <si>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●</t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</si>
  <si>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</si>
  <si>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</si>
  <si>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</si>
  <si>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</si>
  <si>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</si>
  <si>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</si>
  <si>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</si>
  <si>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</si>
  <si>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</si>
  <si>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</si>
  <si>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●</t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</si>
  <si>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</si>
  <si>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</si>
  <si>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</si>
  <si>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</si>
  <si>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ｇ</t>
    <phoneticPr fontId="3"/>
  </si>
  <si>
    <t>火</t>
    <rPh sb="0" eb="1">
      <t>カ</t>
    </rPh>
    <phoneticPr fontId="3"/>
  </si>
  <si>
    <t>鮭</t>
  </si>
  <si>
    <t>うすあげ</t>
  </si>
  <si>
    <t>牛乳</t>
  </si>
  <si>
    <t>パセリ</t>
  </si>
  <si>
    <t>たまねぎ</t>
  </si>
  <si>
    <t>ごぼう</t>
  </si>
  <si>
    <t>白飯</t>
    <rPh sb="0" eb="2">
      <t>シロメシ</t>
    </rPh>
    <phoneticPr fontId="3"/>
  </si>
  <si>
    <t>マヨネーズ</t>
  </si>
  <si>
    <t>Kcal</t>
    <phoneticPr fontId="3"/>
  </si>
  <si>
    <t>卵スプレッド</t>
  </si>
  <si>
    <t>みそ</t>
  </si>
  <si>
    <t>昆布</t>
  </si>
  <si>
    <t>にんじん</t>
  </si>
  <si>
    <t>切り干し大根</t>
  </si>
  <si>
    <t>ねぎ</t>
  </si>
  <si>
    <t>片栗粉</t>
  </si>
  <si>
    <t>ごま</t>
  </si>
  <si>
    <t>ｇ</t>
    <phoneticPr fontId="3"/>
  </si>
  <si>
    <t>●</t>
    <phoneticPr fontId="3"/>
  </si>
  <si>
    <t>まぐろフレーク</t>
  </si>
  <si>
    <t>大豆ペースト</t>
  </si>
  <si>
    <t>かつおふりかけ</t>
  </si>
  <si>
    <t>きゅうり</t>
  </si>
  <si>
    <t>しいたけ</t>
  </si>
  <si>
    <t>三温糖</t>
  </si>
  <si>
    <t>ごま油</t>
  </si>
  <si>
    <t>●</t>
    <phoneticPr fontId="3"/>
  </si>
  <si>
    <t>鶏肉</t>
  </si>
  <si>
    <t>だいこん</t>
  </si>
  <si>
    <t>さといも</t>
  </si>
  <si>
    <t>水</t>
    <rPh sb="0" eb="1">
      <t>スイ</t>
    </rPh>
    <phoneticPr fontId="3"/>
  </si>
  <si>
    <t>豚肉</t>
  </si>
  <si>
    <t>たけのこ</t>
  </si>
  <si>
    <t>えのきたけ</t>
  </si>
  <si>
    <t>麦飯</t>
    <rPh sb="0" eb="2">
      <t>ムギメシ</t>
    </rPh>
    <phoneticPr fontId="3"/>
  </si>
  <si>
    <t>サラダ油</t>
  </si>
  <si>
    <t>ヨーグルト</t>
  </si>
  <si>
    <t>青ピーマン</t>
  </si>
  <si>
    <t>赤ピーマン</t>
  </si>
  <si>
    <t>にんにく</t>
  </si>
  <si>
    <t>はくさい</t>
    <phoneticPr fontId="3"/>
  </si>
  <si>
    <t>チンゲンサイ</t>
  </si>
  <si>
    <t>しょうが</t>
  </si>
  <si>
    <t>緑豆春雨</t>
  </si>
  <si>
    <t>木</t>
    <rPh sb="0" eb="1">
      <t>モク</t>
    </rPh>
    <phoneticPr fontId="3"/>
  </si>
  <si>
    <t>ハーブ</t>
  </si>
  <si>
    <t>米粉</t>
  </si>
  <si>
    <t>オリーブ油</t>
  </si>
  <si>
    <t>Kcal</t>
    <phoneticPr fontId="3"/>
  </si>
  <si>
    <t>●</t>
    <phoneticPr fontId="3"/>
  </si>
  <si>
    <t>ロースハム　　</t>
  </si>
  <si>
    <t>チーズ</t>
  </si>
  <si>
    <t>さやいんげん</t>
  </si>
  <si>
    <t>キャベツ</t>
  </si>
  <si>
    <t>パン粉</t>
  </si>
  <si>
    <t>アーモンド</t>
  </si>
  <si>
    <t>ｇ</t>
    <phoneticPr fontId="3"/>
  </si>
  <si>
    <t>ベーコン</t>
  </si>
  <si>
    <t>あさりむき身</t>
  </si>
  <si>
    <t>じゃがいも</t>
  </si>
  <si>
    <t>バター・生クリーム</t>
    <rPh sb="4" eb="5">
      <t>ナマ</t>
    </rPh>
    <phoneticPr fontId="3"/>
  </si>
  <si>
    <t>●</t>
    <phoneticPr fontId="3"/>
  </si>
  <si>
    <t>金</t>
    <rPh sb="0" eb="1">
      <t>キン</t>
    </rPh>
    <phoneticPr fontId="3"/>
  </si>
  <si>
    <t>春巻き</t>
  </si>
  <si>
    <t>Kcal</t>
    <phoneticPr fontId="3"/>
  </si>
  <si>
    <t>●</t>
    <phoneticPr fontId="3"/>
  </si>
  <si>
    <t>はくさい</t>
  </si>
  <si>
    <t>ｇ</t>
    <phoneticPr fontId="3"/>
  </si>
  <si>
    <t>しめじ</t>
    <phoneticPr fontId="3"/>
  </si>
  <si>
    <t>ヤーコン</t>
  </si>
  <si>
    <t>ｇ</t>
    <phoneticPr fontId="3"/>
  </si>
  <si>
    <t>大豆たんぱく</t>
  </si>
  <si>
    <t>干ししいたけ</t>
  </si>
  <si>
    <t>豆乳</t>
  </si>
  <si>
    <t>ブロッコリー</t>
  </si>
  <si>
    <t>小麦粉</t>
  </si>
  <si>
    <t>ちくわ</t>
    <phoneticPr fontId="3"/>
  </si>
  <si>
    <t>かつおぶし</t>
  </si>
  <si>
    <t>こまつな</t>
  </si>
  <si>
    <t>ほうとう</t>
  </si>
  <si>
    <t>Kcal</t>
    <phoneticPr fontId="3"/>
  </si>
  <si>
    <t>しお昆布</t>
  </si>
  <si>
    <t>ごま</t>
    <phoneticPr fontId="3"/>
  </si>
  <si>
    <t>●</t>
    <phoneticPr fontId="3"/>
  </si>
  <si>
    <t>チーズ</t>
    <phoneticPr fontId="3"/>
  </si>
  <si>
    <t>かぼちゃ</t>
  </si>
  <si>
    <t>Kcal</t>
    <phoneticPr fontId="3"/>
  </si>
  <si>
    <t>レモン</t>
  </si>
  <si>
    <t>コーン</t>
  </si>
  <si>
    <t>ホキ</t>
  </si>
  <si>
    <t>キャベツ</t>
    <phoneticPr fontId="3"/>
  </si>
  <si>
    <t>プチシュー</t>
  </si>
  <si>
    <t>鶏卵</t>
  </si>
  <si>
    <t>ｇ</t>
    <phoneticPr fontId="3"/>
  </si>
  <si>
    <t>あつあげ</t>
  </si>
  <si>
    <t>牛肉</t>
  </si>
  <si>
    <t>パイン缶</t>
  </si>
  <si>
    <t>ゼリー角切り</t>
    <rPh sb="3" eb="5">
      <t>カクギ</t>
    </rPh>
    <phoneticPr fontId="3"/>
  </si>
  <si>
    <t>トマト水煮</t>
  </si>
  <si>
    <t>バナナ</t>
  </si>
  <si>
    <t>バター</t>
  </si>
  <si>
    <t>黄桃缶</t>
  </si>
  <si>
    <t>カレールウ</t>
  </si>
  <si>
    <t>福神漬け</t>
  </si>
  <si>
    <t>生クリーム</t>
  </si>
  <si>
    <t>カリフラワー</t>
  </si>
  <si>
    <t>Kcal</t>
    <phoneticPr fontId="3"/>
  </si>
  <si>
    <t>さつまいも</t>
  </si>
  <si>
    <t>桜麦飯</t>
    <rPh sb="0" eb="1">
      <t>サクラ</t>
    </rPh>
    <rPh sb="1" eb="2">
      <t>ムギ</t>
    </rPh>
    <rPh sb="2" eb="3">
      <t>メシ</t>
    </rPh>
    <phoneticPr fontId="3"/>
  </si>
  <si>
    <t>ひじき</t>
  </si>
  <si>
    <t>えだまめ</t>
  </si>
  <si>
    <t>こんにゃく</t>
  </si>
  <si>
    <t>木綿豆腐</t>
  </si>
  <si>
    <t>れんこん</t>
  </si>
  <si>
    <t>干ししいたけ</t>
    <rPh sb="0" eb="1">
      <t>ホ</t>
    </rPh>
    <phoneticPr fontId="3"/>
  </si>
  <si>
    <t>●</t>
    <phoneticPr fontId="3"/>
  </si>
  <si>
    <t>さば</t>
  </si>
  <si>
    <t>しめじ</t>
  </si>
  <si>
    <t>白みそ</t>
  </si>
  <si>
    <t>ｇ</t>
    <phoneticPr fontId="3"/>
  </si>
  <si>
    <t>Kcal</t>
    <phoneticPr fontId="3"/>
  </si>
  <si>
    <t>フランクフルトソーセージ</t>
  </si>
  <si>
    <t>●</t>
    <phoneticPr fontId="3"/>
  </si>
  <si>
    <t>食パン</t>
    <rPh sb="0" eb="1">
      <t>ショク</t>
    </rPh>
    <phoneticPr fontId="3"/>
  </si>
  <si>
    <t>白いんげん豆</t>
  </si>
  <si>
    <t>黄ピーマン</t>
  </si>
  <si>
    <t>大豆</t>
  </si>
  <si>
    <t>チョコレートジャム</t>
    <phoneticPr fontId="3"/>
  </si>
  <si>
    <t>ごま油　　</t>
  </si>
  <si>
    <t>甘納豆</t>
  </si>
  <si>
    <t>焼きちくわ</t>
  </si>
  <si>
    <t>ししゃも</t>
  </si>
  <si>
    <t>えだまめ</t>
    <phoneticPr fontId="3"/>
  </si>
  <si>
    <t>なまあげ</t>
  </si>
  <si>
    <t>さつまあげ</t>
  </si>
  <si>
    <t>白玉粉</t>
  </si>
  <si>
    <t>ｇ</t>
    <phoneticPr fontId="3"/>
  </si>
  <si>
    <t>野菜ふりかけ</t>
  </si>
  <si>
    <t>ウインナー</t>
  </si>
  <si>
    <t>ケチャップライス</t>
    <phoneticPr fontId="3"/>
  </si>
  <si>
    <t>うずら卵</t>
  </si>
  <si>
    <t>エリンギ</t>
  </si>
  <si>
    <t>コーン</t>
    <phoneticPr fontId="3"/>
  </si>
  <si>
    <t>ケーキ</t>
    <phoneticPr fontId="3"/>
  </si>
  <si>
    <t>Kcal</t>
    <phoneticPr fontId="3"/>
  </si>
  <si>
    <t>もものゼリー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</si>
</sst>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12"/>
      <color theme="1"/>
      <name val="HGP創英角ﾎﾟｯﾌﾟ体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vertical="center" shrinkToFit="1"/>
      <protection locked="0"/>
    </xf>
    <xf numFmtId="0" fontId="17" fillId="0" borderId="5" xfId="0" applyFont="1" applyFill="1" applyBorder="1" applyAlignment="1" applyProtection="1">
      <alignment vertical="center" shrinkToFit="1"/>
      <protection locked="0"/>
    </xf>
    <xf numFmtId="0" fontId="17" fillId="0" borderId="4" xfId="0" applyFont="1" applyFill="1" applyBorder="1" applyAlignment="1" applyProtection="1">
      <alignment vertical="center" shrinkToFit="1"/>
      <protection locked="0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17" fillId="0" borderId="14" xfId="0" applyFont="1" applyFill="1" applyBorder="1" applyAlignment="1" applyProtection="1">
      <alignment vertical="center" shrinkToFit="1"/>
      <protection locked="0"/>
    </xf>
    <xf numFmtId="0" fontId="17" fillId="0" borderId="15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15" xfId="0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0" xfId="0" applyFont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vertical="center" shrinkToFit="1"/>
    </xf>
    <xf numFmtId="0" fontId="17" fillId="0" borderId="1" xfId="0" applyFont="1" applyFill="1" applyBorder="1" applyAlignment="1" applyProtection="1">
      <alignment vertical="center" shrinkToFit="1"/>
      <protection locked="0"/>
    </xf>
    <xf numFmtId="0" fontId="17" fillId="0" borderId="17" xfId="0" applyFont="1" applyBorder="1" applyAlignment="1" applyProtection="1">
      <alignment vertical="center" shrinkToFit="1"/>
      <protection locked="0"/>
    </xf>
    <xf numFmtId="0" fontId="17" fillId="0" borderId="17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17" fillId="0" borderId="16" xfId="0" applyFont="1" applyBorder="1" applyAlignment="1" applyProtection="1">
      <alignment vertical="center" shrinkToFit="1"/>
      <protection locked="0"/>
    </xf>
    <xf numFmtId="0" fontId="17" fillId="0" borderId="14" xfId="0" applyFont="1" applyBorder="1" applyAlignment="1" applyProtection="1">
      <alignment vertical="center" shrinkToFit="1"/>
      <protection locked="0"/>
    </xf>
    <xf numFmtId="0" fontId="17" fillId="0" borderId="10" xfId="0" applyFont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16" xfId="0" applyFont="1" applyFill="1" applyBorder="1" applyAlignment="1" applyProtection="1">
      <alignment horizontal="left" vertical="center" shrinkToFit="1"/>
      <protection locked="0"/>
    </xf>
    <xf numFmtId="0" fontId="17" fillId="0" borderId="10" xfId="0" applyFont="1" applyFill="1" applyBorder="1" applyAlignment="1" applyProtection="1">
      <alignment vertical="center" shrinkToFit="1"/>
      <protection locked="0"/>
    </xf>
    <xf numFmtId="0" fontId="17" fillId="0" borderId="16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21" fillId="0" borderId="3" xfId="0" applyFont="1" applyFill="1" applyBorder="1" applyAlignment="1" applyProtection="1">
      <alignment vertical="center" shrinkToFit="1"/>
      <protection locked="0"/>
    </xf>
    <xf numFmtId="0" fontId="21" fillId="0" borderId="5" xfId="0" applyFont="1" applyFill="1" applyBorder="1" applyAlignment="1" applyProtection="1">
      <alignment vertical="center" shrinkToFit="1"/>
      <protection locked="0"/>
    </xf>
    <xf numFmtId="38" fontId="23" fillId="0" borderId="7" xfId="1" applyFont="1" applyFill="1" applyBorder="1" applyAlignment="1" applyProtection="1">
      <alignment horizontal="center" vertical="center" shrinkToFit="1"/>
      <protection hidden="1"/>
    </xf>
    <xf numFmtId="38" fontId="23" fillId="0" borderId="9" xfId="1" applyFont="1" applyFill="1" applyBorder="1" applyAlignment="1" applyProtection="1">
      <alignment horizontal="left" vertical="center" shrinkToFit="1"/>
      <protection hidden="1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21" fillId="0" borderId="15" xfId="0" applyFont="1" applyFill="1" applyBorder="1" applyAlignment="1" applyProtection="1">
      <alignment vertical="center" shrinkToFit="1"/>
      <protection locked="0"/>
    </xf>
    <xf numFmtId="176" fontId="23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3" fillId="0" borderId="17" xfId="0" applyFont="1" applyFill="1" applyBorder="1" applyAlignment="1" applyProtection="1">
      <alignment horizontal="left" vertical="center" shrinkToFit="1"/>
      <protection hidden="1"/>
    </xf>
    <xf numFmtId="0" fontId="23" fillId="0" borderId="18" xfId="0" applyFont="1" applyFill="1" applyBorder="1" applyAlignment="1" applyProtection="1">
      <alignment horizontal="left" vertical="center" shrinkToFit="1"/>
      <protection hidden="1"/>
    </xf>
    <xf numFmtId="0" fontId="21" fillId="0" borderId="17" xfId="0" applyFont="1" applyFill="1" applyBorder="1" applyAlignment="1" applyProtection="1">
      <alignment vertical="center" shrinkToFit="1"/>
      <protection locked="0"/>
    </xf>
    <xf numFmtId="0" fontId="21" fillId="0" borderId="18" xfId="0" applyFont="1" applyFill="1" applyBorder="1" applyAlignment="1" applyProtection="1">
      <alignment vertical="center" shrinkToFit="1"/>
      <protection locked="0"/>
    </xf>
    <xf numFmtId="0" fontId="23" fillId="0" borderId="1" xfId="0" applyFont="1" applyFill="1" applyBorder="1" applyAlignment="1" applyProtection="1">
      <alignment horizontal="left" vertical="center" shrinkToFit="1"/>
      <protection hidden="1"/>
    </xf>
    <xf numFmtId="0" fontId="21" fillId="0" borderId="14" xfId="0" applyFont="1" applyBorder="1" applyAlignment="1" applyProtection="1">
      <alignment vertical="center" shrinkToFit="1"/>
      <protection locked="0"/>
    </xf>
    <xf numFmtId="0" fontId="21" fillId="0" borderId="15" xfId="0" applyFont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18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7" fillId="0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0" fontId="7" fillId="0" borderId="3" xfId="0" applyFont="1" applyBorder="1" applyAlignment="1">
      <alignment vertical="center" shrinkToFit="1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5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horizontal="left" vertical="center" shrinkToFit="1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18" fillId="0" borderId="3" xfId="0" applyFont="1" applyFill="1" applyBorder="1" applyAlignment="1" applyProtection="1">
      <alignment horizontal="left" vertical="center" shrinkToFit="1"/>
      <protection hidden="1"/>
    </xf>
    <xf numFmtId="0" fontId="18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0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0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19" fillId="0" borderId="3" xfId="0" applyFont="1" applyFill="1" applyBorder="1" applyAlignment="1" applyProtection="1">
      <alignment horizontal="left" vertical="center" shrinkToFit="1"/>
      <protection hidden="1"/>
    </xf>
    <xf numFmtId="0" fontId="19" fillId="0" borderId="4" xfId="0" applyFont="1" applyFill="1" applyBorder="1" applyAlignment="1" applyProtection="1">
      <alignment horizontal="left" vertical="center" shrinkToFit="1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16" xfId="0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22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2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2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3" xfId="0" applyFont="1" applyFill="1" applyBorder="1" applyAlignment="1" applyProtection="1">
      <alignment horizontal="left" vertical="center" shrinkToFit="1"/>
      <protection hidden="1"/>
    </xf>
    <xf numFmtId="0" fontId="23" fillId="0" borderId="5" xfId="0" applyFont="1" applyFill="1" applyBorder="1" applyAlignment="1" applyProtection="1">
      <alignment horizontal="left" vertical="center" shrinkToFit="1"/>
      <protection hidden="1"/>
    </xf>
    <xf numFmtId="0" fontId="23" fillId="0" borderId="14" xfId="0" applyFont="1" applyFill="1" applyBorder="1" applyAlignment="1" applyProtection="1">
      <alignment horizontal="left" vertical="center" shrinkToFit="1"/>
      <protection hidden="1"/>
    </xf>
    <xf numFmtId="0" fontId="23" fillId="0" borderId="15" xfId="0" applyFont="1" applyFill="1" applyBorder="1" applyAlignment="1" applyProtection="1">
      <alignment horizontal="left" vertical="center" shrinkToFit="1"/>
      <protection hidden="1"/>
    </xf>
    <xf numFmtId="38" fontId="23" fillId="0" borderId="7" xfId="1" applyFont="1" applyFill="1" applyBorder="1" applyAlignment="1" applyProtection="1">
      <alignment horizontal="center" vertical="center" shrinkToFit="1"/>
      <protection hidden="1"/>
    </xf>
    <xf numFmtId="38" fontId="23" fillId="0" borderId="9" xfId="1" applyFont="1" applyFill="1" applyBorder="1" applyAlignment="1" applyProtection="1">
      <alignment horizontal="center" vertical="center" shrinkToFit="1"/>
      <protection hidden="1"/>
    </xf>
    <xf numFmtId="0" fontId="14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4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4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17" fillId="0" borderId="3" xfId="0" applyFont="1" applyFill="1" applyBorder="1" applyAlignment="1" applyProtection="1">
      <alignment horizontal="left" vertical="center" shrinkToFit="1"/>
      <protection locked="0"/>
    </xf>
    <xf numFmtId="0" fontId="17" fillId="0" borderId="5" xfId="0" applyFont="1" applyFill="1" applyBorder="1" applyAlignment="1" applyProtection="1">
      <alignment horizontal="left" vertical="center" shrinkToFit="1"/>
      <protection locked="0"/>
    </xf>
    <xf numFmtId="38" fontId="23" fillId="0" borderId="6" xfId="1" applyFont="1" applyFill="1" applyBorder="1" applyAlignment="1" applyProtection="1">
      <alignment horizontal="center" vertical="center" shrinkToFit="1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107156</xdr:colOff>
      <xdr:row>111</xdr:row>
      <xdr:rowOff>166688</xdr:rowOff>
    </xdr:from>
    <xdr:ext cx="7072312" cy="9286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156" y="15616238"/>
          <a:ext cx="7072312" cy="928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9</xdr:col>
      <xdr:colOff>428625</xdr:colOff>
      <xdr:row>111</xdr:row>
      <xdr:rowOff>154781</xdr:rowOff>
    </xdr:from>
    <xdr:to>
      <xdr:col>16</xdr:col>
      <xdr:colOff>130968</xdr:colOff>
      <xdr:row>116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29450" y="15604331"/>
          <a:ext cx="5426868" cy="84534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今月の野々市産食材・・しいたけ・ヤーコン・ハーブ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大豆・だいこん・はくさい・キャベツ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ねぎ・さといも・さつまいも　　　　　　　　　　　　　　　　　　　　　</a:t>
          </a:r>
        </a:p>
      </xdr:txBody>
    </xdr:sp>
    <xdr:clientData/>
  </xdr:twoCellAnchor>
  <xdr:twoCellAnchor editAs="oneCell">
    <xdr:from>
      <xdr:col>1</xdr:col>
      <xdr:colOff>130970</xdr:colOff>
      <xdr:row>116</xdr:row>
      <xdr:rowOff>154781</xdr:rowOff>
    </xdr:from>
    <xdr:to>
      <xdr:col>7</xdr:col>
      <xdr:colOff>635795</xdr:colOff>
      <xdr:row>121</xdr:row>
      <xdr:rowOff>57150</xdr:rowOff>
    </xdr:to>
    <xdr:pic>
      <xdr:nvPicPr>
        <xdr:cNvPr id="5" name="図 4" descr="飾り枠・ライン・無料イラスト素材/クリスマス">
          <a:extLst>
            <a:ext uri="{FF2B5EF4-FFF2-40B4-BE49-F238E27FC236}">
              <a16:creationId xmlns:a16="http://schemas.microsoft.com/office/drawing/2014/main" id="{149D30B8-362E-4C64-A24F-632005D3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7097375"/>
          <a:ext cx="5053013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381000</xdr:colOff>
      <xdr:row>117</xdr:row>
      <xdr:rowOff>166688</xdr:rowOff>
    </xdr:from>
    <xdr:to>
      <xdr:col>15</xdr:col>
      <xdr:colOff>209550</xdr:colOff>
      <xdr:row>122</xdr:row>
      <xdr:rowOff>135732</xdr:rowOff>
    </xdr:to>
    <xdr:pic>
      <xdr:nvPicPr>
        <xdr:cNvPr id="6" name="図 5" descr="冬におすすめの商用利用可能な無料イラスト素材">
          <a:extLst>
            <a:ext uri="{FF2B5EF4-FFF2-40B4-BE49-F238E27FC236}">
              <a16:creationId xmlns:a16="http://schemas.microsoft.com/office/drawing/2014/main" id="{AB98B56B-146B-49E6-AAB3-AE22D57E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8969" y="17311688"/>
          <a:ext cx="46863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297656</xdr:colOff>
      <xdr:row>1</xdr:row>
      <xdr:rowOff>11906</xdr:rowOff>
    </xdr:from>
    <xdr:to>
      <xdr:col>12</xdr:col>
      <xdr:colOff>547687</xdr:colOff>
      <xdr:row>2</xdr:row>
      <xdr:rowOff>309563</xdr:rowOff>
    </xdr:to>
    <xdr:pic>
      <xdr:nvPicPr>
        <xdr:cNvPr id="7" name="図 6" descr="ブログ｜ 市民パソコン塾">
          <a:extLst>
            <a:ext uri="{FF2B5EF4-FFF2-40B4-BE49-F238E27FC236}">
              <a16:creationId xmlns:a16="http://schemas.microsoft.com/office/drawing/2014/main" id="{0AB246CF-7D92-40FF-AD33-C4F5D9E1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78594"/>
          <a:ext cx="2678906" cy="464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&#9733;&#32102;&#39135;&#31649;&#29702;2020.12&#26376;%202&#2001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0</v>
          </cell>
        </row>
        <row r="13">
          <cell r="F13">
            <v>1</v>
          </cell>
        </row>
        <row r="14">
          <cell r="F14">
            <v>2</v>
          </cell>
        </row>
        <row r="15">
          <cell r="F15">
            <v>3</v>
          </cell>
        </row>
        <row r="16">
          <cell r="F16">
            <v>4</v>
          </cell>
        </row>
        <row r="17">
          <cell r="F17">
            <v>7</v>
          </cell>
        </row>
        <row r="18">
          <cell r="F18">
            <v>8</v>
          </cell>
        </row>
        <row r="19">
          <cell r="F19">
            <v>9</v>
          </cell>
          <cell r="I19" t="str">
            <v>風邪予防の献立</v>
          </cell>
        </row>
        <row r="20">
          <cell r="F20">
            <v>10</v>
          </cell>
        </row>
        <row r="21">
          <cell r="F21">
            <v>11</v>
          </cell>
        </row>
        <row r="22">
          <cell r="F22">
            <v>14</v>
          </cell>
        </row>
        <row r="23">
          <cell r="F23">
            <v>15</v>
          </cell>
        </row>
        <row r="24">
          <cell r="F24">
            <v>16</v>
          </cell>
        </row>
        <row r="25">
          <cell r="F25">
            <v>17</v>
          </cell>
        </row>
        <row r="26">
          <cell r="F26">
            <v>18</v>
          </cell>
          <cell r="I26" t="str">
            <v>オリンピック開催地献立</v>
          </cell>
        </row>
        <row r="27">
          <cell r="F27">
            <v>21</v>
          </cell>
          <cell r="I27" t="str">
            <v>冬至の献立</v>
          </cell>
        </row>
        <row r="28">
          <cell r="F28">
            <v>22</v>
          </cell>
        </row>
        <row r="29">
          <cell r="F29">
            <v>23</v>
          </cell>
        </row>
        <row r="30">
          <cell r="F30">
            <v>24</v>
          </cell>
          <cell r="I30" t="str">
            <v>クリスマス献立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12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58">
          <cell r="H58">
            <v>1</v>
          </cell>
          <cell r="I58">
            <v>1</v>
          </cell>
          <cell r="K58" t="str">
            <v>白飯</v>
          </cell>
        </row>
        <row r="61">
          <cell r="H61">
            <v>2</v>
          </cell>
          <cell r="I61">
            <v>2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K63" t="str">
            <v>鮭のからしマヨネーズ焼き</v>
          </cell>
        </row>
        <row r="77">
          <cell r="H77">
            <v>4</v>
          </cell>
          <cell r="I77">
            <v>5</v>
          </cell>
          <cell r="K77" t="str">
            <v>はりはり和え</v>
          </cell>
        </row>
        <row r="91">
          <cell r="H91">
            <v>5</v>
          </cell>
          <cell r="I91">
            <v>7</v>
          </cell>
          <cell r="K91" t="str">
            <v>根菜のみそ汁</v>
          </cell>
        </row>
        <row r="106">
          <cell r="H106">
            <v>6</v>
          </cell>
          <cell r="I106">
            <v>9</v>
          </cell>
          <cell r="K106" t="str">
            <v>ふりかけ</v>
          </cell>
        </row>
        <row r="113">
          <cell r="H113">
            <v>1</v>
          </cell>
          <cell r="I113">
            <v>1</v>
          </cell>
          <cell r="K113" t="str">
            <v>麦飯</v>
          </cell>
        </row>
        <row r="116">
          <cell r="H116">
            <v>2</v>
          </cell>
          <cell r="I116">
            <v>2</v>
          </cell>
          <cell r="K116" t="str">
            <v>牛乳</v>
          </cell>
        </row>
        <row r="118">
          <cell r="H118">
            <v>3</v>
          </cell>
          <cell r="I118">
            <v>3</v>
          </cell>
          <cell r="K118" t="str">
            <v>チンジャオロース丼</v>
          </cell>
        </row>
        <row r="140">
          <cell r="H140">
            <v>4</v>
          </cell>
          <cell r="I140">
            <v>7</v>
          </cell>
          <cell r="K140" t="str">
            <v>春雨スープ</v>
          </cell>
        </row>
        <row r="155">
          <cell r="H155">
            <v>5</v>
          </cell>
          <cell r="I155">
            <v>8</v>
          </cell>
          <cell r="K155" t="str">
            <v>ヨーグルト</v>
          </cell>
        </row>
        <row r="168">
          <cell r="H168">
            <v>1</v>
          </cell>
          <cell r="I168">
            <v>1</v>
          </cell>
          <cell r="K168" t="str">
            <v>白飯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K173" t="str">
            <v>鶏肉の香草パン粉焼き</v>
          </cell>
        </row>
        <row r="185">
          <cell r="H185">
            <v>4</v>
          </cell>
          <cell r="I185">
            <v>5</v>
          </cell>
          <cell r="K185" t="str">
            <v>アーモンドサラダ</v>
          </cell>
        </row>
        <row r="198">
          <cell r="H198">
            <v>5</v>
          </cell>
          <cell r="I198">
            <v>7</v>
          </cell>
          <cell r="K198" t="str">
            <v>クラムチャウダー</v>
          </cell>
        </row>
        <row r="223">
          <cell r="H223">
            <v>1</v>
          </cell>
          <cell r="I223">
            <v>1</v>
          </cell>
          <cell r="K223" t="str">
            <v>白飯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K228" t="str">
            <v>春巻き</v>
          </cell>
        </row>
        <row r="231">
          <cell r="H231">
            <v>4</v>
          </cell>
          <cell r="I231">
            <v>5</v>
          </cell>
          <cell r="K231" t="str">
            <v>ヤーコンチャプチェ</v>
          </cell>
        </row>
        <row r="248">
          <cell r="H248">
            <v>5</v>
          </cell>
          <cell r="I248">
            <v>7</v>
          </cell>
          <cell r="K248" t="str">
            <v>肉団子スープ</v>
          </cell>
        </row>
        <row r="249">
          <cell r="K249" t="str">
            <v/>
          </cell>
        </row>
        <row r="250">
          <cell r="K250" t="str">
            <v/>
          </cell>
        </row>
        <row r="251">
          <cell r="K251" t="str">
            <v/>
          </cell>
        </row>
        <row r="252">
          <cell r="K252" t="str">
            <v/>
          </cell>
        </row>
        <row r="253">
          <cell r="K253" t="str">
            <v/>
          </cell>
        </row>
        <row r="254">
          <cell r="K254" t="str">
            <v/>
          </cell>
        </row>
        <row r="255">
          <cell r="K255" t="str">
            <v/>
          </cell>
        </row>
        <row r="256">
          <cell r="K256" t="str">
            <v/>
          </cell>
        </row>
        <row r="268">
          <cell r="H268">
            <v>6</v>
          </cell>
          <cell r="I268">
            <v>8</v>
          </cell>
          <cell r="K268" t="str">
            <v>もものゼリー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オイマヨグラタン</v>
          </cell>
        </row>
        <row r="300">
          <cell r="H300">
            <v>4</v>
          </cell>
          <cell r="I300">
            <v>5</v>
          </cell>
          <cell r="K300" t="str">
            <v>ツナサラダ</v>
          </cell>
        </row>
        <row r="312">
          <cell r="H312">
            <v>5</v>
          </cell>
          <cell r="I312">
            <v>7</v>
          </cell>
          <cell r="K312" t="str">
            <v>豆乳汁</v>
          </cell>
        </row>
        <row r="333">
          <cell r="H333">
            <v>1</v>
          </cell>
          <cell r="I333">
            <v>1</v>
          </cell>
          <cell r="K333" t="str">
            <v>白飯（減）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竹輪チーズ天ぷら</v>
          </cell>
        </row>
        <row r="347">
          <cell r="H347">
            <v>4</v>
          </cell>
          <cell r="I347">
            <v>5</v>
          </cell>
          <cell r="K347" t="str">
            <v>昆布和え</v>
          </cell>
        </row>
        <row r="356">
          <cell r="H356">
            <v>5</v>
          </cell>
          <cell r="I356">
            <v>6</v>
          </cell>
          <cell r="K356" t="str">
            <v>ほうとう</v>
          </cell>
        </row>
        <row r="388">
          <cell r="H388">
            <v>1</v>
          </cell>
          <cell r="I388">
            <v>1</v>
          </cell>
          <cell r="K388" t="str">
            <v>白飯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4</v>
          </cell>
          <cell r="I393">
            <v>4</v>
          </cell>
          <cell r="K393" t="str">
            <v>豚肉のジンジャーソース</v>
          </cell>
        </row>
        <row r="408">
          <cell r="H408">
            <v>5</v>
          </cell>
          <cell r="I408">
            <v>5</v>
          </cell>
          <cell r="K408" t="str">
            <v>南瓜のサラダ</v>
          </cell>
        </row>
        <row r="418">
          <cell r="H418">
            <v>6</v>
          </cell>
          <cell r="I418">
            <v>7</v>
          </cell>
          <cell r="K418" t="str">
            <v>葱のスープ</v>
          </cell>
        </row>
        <row r="432">
          <cell r="H432">
            <v>3</v>
          </cell>
          <cell r="K432" t="str">
            <v>【風邪予防献立】</v>
          </cell>
        </row>
        <row r="443">
          <cell r="H443">
            <v>1</v>
          </cell>
          <cell r="I443">
            <v>1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魚の石垣フライ</v>
          </cell>
        </row>
        <row r="459">
          <cell r="H459">
            <v>4</v>
          </cell>
          <cell r="I459">
            <v>5</v>
          </cell>
          <cell r="K459" t="str">
            <v>ブロッコリーサラダ</v>
          </cell>
        </row>
        <row r="470">
          <cell r="H470">
            <v>5</v>
          </cell>
          <cell r="I470">
            <v>7</v>
          </cell>
          <cell r="K470" t="str">
            <v>厚揚げと大根のみそ汁</v>
          </cell>
        </row>
        <row r="481">
          <cell r="H481">
            <v>6</v>
          </cell>
          <cell r="I481">
            <v>8</v>
          </cell>
          <cell r="K481" t="str">
            <v>プチシュークリーム</v>
          </cell>
        </row>
        <row r="498">
          <cell r="H498">
            <v>1</v>
          </cell>
          <cell r="I498">
            <v>1</v>
          </cell>
          <cell r="K498" t="str">
            <v>麦飯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3">
          <cell r="H503">
            <v>3</v>
          </cell>
          <cell r="I503">
            <v>3</v>
          </cell>
          <cell r="K503" t="str">
            <v>ビーフカレー</v>
          </cell>
        </row>
        <row r="529">
          <cell r="H529">
            <v>4</v>
          </cell>
          <cell r="I529">
            <v>5</v>
          </cell>
          <cell r="K529" t="str">
            <v>福神漬</v>
          </cell>
        </row>
        <row r="531">
          <cell r="H531">
            <v>5</v>
          </cell>
          <cell r="I531">
            <v>8</v>
          </cell>
          <cell r="K531" t="str">
            <v>フルーツの生クリーム和え</v>
          </cell>
        </row>
        <row r="553">
          <cell r="H553">
            <v>1</v>
          </cell>
          <cell r="I553">
            <v>1</v>
          </cell>
          <cell r="K553" t="str">
            <v>白飯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ひれカツ</v>
          </cell>
        </row>
        <row r="571">
          <cell r="H571">
            <v>4</v>
          </cell>
          <cell r="I571">
            <v>5</v>
          </cell>
          <cell r="K571" t="str">
            <v>花野菜サラダ</v>
          </cell>
        </row>
        <row r="583">
          <cell r="H583">
            <v>5</v>
          </cell>
          <cell r="I583">
            <v>7</v>
          </cell>
          <cell r="K583" t="str">
            <v>めった汁</v>
          </cell>
        </row>
        <row r="608">
          <cell r="H608">
            <v>1</v>
          </cell>
          <cell r="I608">
            <v>1</v>
          </cell>
          <cell r="K608" t="str">
            <v>さくら麦飯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3</v>
          </cell>
          <cell r="K613" t="str">
            <v>ひじきごはん</v>
          </cell>
        </row>
        <row r="625">
          <cell r="H625">
            <v>4</v>
          </cell>
          <cell r="I625">
            <v>4</v>
          </cell>
          <cell r="K625" t="str">
            <v>豚肉とれんこんの照り和え</v>
          </cell>
        </row>
        <row r="640">
          <cell r="H640">
            <v>5</v>
          </cell>
          <cell r="I640">
            <v>7</v>
          </cell>
          <cell r="K640" t="str">
            <v>けんちんみそ汁</v>
          </cell>
        </row>
        <row r="652">
          <cell r="H652">
            <v>6</v>
          </cell>
          <cell r="I652">
            <v>8</v>
          </cell>
          <cell r="K652" t="str">
            <v>ヨーグルト</v>
          </cell>
        </row>
        <row r="663">
          <cell r="H663">
            <v>1</v>
          </cell>
          <cell r="I663">
            <v>1</v>
          </cell>
          <cell r="K663" t="str">
            <v>白飯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さばのごま味噌煮</v>
          </cell>
        </row>
        <row r="681">
          <cell r="H681">
            <v>4</v>
          </cell>
          <cell r="I681">
            <v>5</v>
          </cell>
          <cell r="K681" t="str">
            <v>即席和え</v>
          </cell>
        </row>
        <row r="688">
          <cell r="H688">
            <v>5</v>
          </cell>
          <cell r="I688">
            <v>7</v>
          </cell>
          <cell r="K688" t="str">
            <v>かき玉汁</v>
          </cell>
        </row>
        <row r="701">
          <cell r="H701">
            <v>6</v>
          </cell>
          <cell r="I701">
            <v>9</v>
          </cell>
          <cell r="K701" t="str">
            <v>ひと口チーズ</v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ヤーコン入り焼きメンチ</v>
          </cell>
        </row>
        <row r="741">
          <cell r="H741">
            <v>4</v>
          </cell>
          <cell r="I741">
            <v>5</v>
          </cell>
          <cell r="K741" t="str">
            <v>れんこんサラダ</v>
          </cell>
        </row>
        <row r="753">
          <cell r="H753">
            <v>5</v>
          </cell>
          <cell r="I753">
            <v>6</v>
          </cell>
          <cell r="K753" t="str">
            <v>ポトフ</v>
          </cell>
        </row>
        <row r="773">
          <cell r="H773">
            <v>1</v>
          </cell>
          <cell r="I773">
            <v>1</v>
          </cell>
          <cell r="K773" t="str">
            <v>食パン</v>
          </cell>
        </row>
        <row r="775">
          <cell r="H775">
            <v>2</v>
          </cell>
          <cell r="I775">
            <v>2</v>
          </cell>
          <cell r="K775" t="str">
            <v>牛乳</v>
          </cell>
        </row>
        <row r="777">
          <cell r="H777">
            <v>4</v>
          </cell>
          <cell r="I777">
            <v>4</v>
          </cell>
          <cell r="K777" t="str">
            <v>フライドチキン</v>
          </cell>
        </row>
        <row r="788">
          <cell r="H788">
            <v>5</v>
          </cell>
          <cell r="I788">
            <v>5</v>
          </cell>
          <cell r="K788" t="str">
            <v>カラフルサラダ</v>
          </cell>
        </row>
        <row r="799">
          <cell r="H799">
            <v>6</v>
          </cell>
          <cell r="I799">
            <v>7</v>
          </cell>
          <cell r="K799" t="str">
            <v>ポークビーンズ</v>
          </cell>
        </row>
        <row r="822">
          <cell r="H822">
            <v>7</v>
          </cell>
          <cell r="I822">
            <v>9</v>
          </cell>
          <cell r="K822" t="str">
            <v>チョコレートジャム</v>
          </cell>
        </row>
        <row r="826">
          <cell r="H826">
            <v>3</v>
          </cell>
          <cell r="K826" t="str">
            <v>【オリンピック開催地献立（アトランタ）】</v>
          </cell>
        </row>
        <row r="828">
          <cell r="H828">
            <v>1</v>
          </cell>
          <cell r="I828">
            <v>1</v>
          </cell>
          <cell r="K828" t="str">
            <v>麦飯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4</v>
          </cell>
          <cell r="I833">
            <v>3</v>
          </cell>
          <cell r="K833" t="str">
            <v>豚丼風</v>
          </cell>
        </row>
        <row r="853">
          <cell r="H853">
            <v>5</v>
          </cell>
          <cell r="I853">
            <v>5</v>
          </cell>
          <cell r="K853" t="str">
            <v>南瓜のいとこ煮</v>
          </cell>
        </row>
        <row r="859">
          <cell r="H859">
            <v>6</v>
          </cell>
          <cell r="I859">
            <v>7</v>
          </cell>
          <cell r="K859" t="str">
            <v>根菜のごま汁</v>
          </cell>
        </row>
        <row r="873">
          <cell r="H873">
            <v>3</v>
          </cell>
          <cell r="K873" t="str">
            <v>【冬至の献立】</v>
          </cell>
        </row>
        <row r="883">
          <cell r="H883">
            <v>1</v>
          </cell>
          <cell r="I883">
            <v>1</v>
          </cell>
          <cell r="K883" t="str">
            <v>白飯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K888" t="str">
            <v>ししゃもの南蛮漬け</v>
          </cell>
        </row>
        <row r="889">
          <cell r="K889" t="str">
            <v/>
          </cell>
        </row>
        <row r="890">
          <cell r="K890" t="str">
            <v/>
          </cell>
        </row>
        <row r="891">
          <cell r="K891" t="str">
            <v/>
          </cell>
        </row>
        <row r="892">
          <cell r="K892" t="str">
            <v/>
          </cell>
        </row>
        <row r="893">
          <cell r="K893" t="str">
            <v/>
          </cell>
        </row>
        <row r="894">
          <cell r="K894" t="str">
            <v/>
          </cell>
        </row>
        <row r="895">
          <cell r="K895" t="str">
            <v/>
          </cell>
        </row>
        <row r="896">
          <cell r="K896" t="str">
            <v/>
          </cell>
        </row>
        <row r="897">
          <cell r="K897" t="str">
            <v/>
          </cell>
        </row>
        <row r="899">
          <cell r="H899">
            <v>4</v>
          </cell>
          <cell r="I899">
            <v>5</v>
          </cell>
          <cell r="K899" t="str">
            <v>れんこんのきんぴら</v>
          </cell>
        </row>
        <row r="911">
          <cell r="H911">
            <v>5</v>
          </cell>
          <cell r="I911">
            <v>6</v>
          </cell>
          <cell r="K911" t="str">
            <v>大根のそぼろ煮</v>
          </cell>
        </row>
        <row r="938">
          <cell r="H938">
            <v>1</v>
          </cell>
          <cell r="I938">
            <v>1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K943" t="str">
            <v>チキン南蛮</v>
          </cell>
        </row>
        <row r="951">
          <cell r="K951" t="str">
            <v>（南蛮酢）</v>
          </cell>
        </row>
        <row r="958">
          <cell r="H958">
            <v>4</v>
          </cell>
          <cell r="I958">
            <v>5</v>
          </cell>
          <cell r="K958" t="str">
            <v>ひじきサラダ</v>
          </cell>
        </row>
        <row r="972">
          <cell r="H972">
            <v>5</v>
          </cell>
          <cell r="I972">
            <v>7</v>
          </cell>
          <cell r="K972" t="str">
            <v>れんこん団子汁</v>
          </cell>
        </row>
        <row r="987">
          <cell r="H987">
            <v>6</v>
          </cell>
          <cell r="I987">
            <v>9</v>
          </cell>
          <cell r="K987" t="str">
            <v>ふりかけ</v>
          </cell>
        </row>
        <row r="993">
          <cell r="H993">
            <v>1</v>
          </cell>
          <cell r="I993">
            <v>1</v>
          </cell>
          <cell r="K993" t="str">
            <v>ケチャップライス</v>
          </cell>
        </row>
        <row r="995">
          <cell r="H995">
            <v>2</v>
          </cell>
          <cell r="I995">
            <v>2</v>
          </cell>
          <cell r="K995" t="str">
            <v>牛乳</v>
          </cell>
        </row>
        <row r="997">
          <cell r="H997">
            <v>4</v>
          </cell>
          <cell r="I997">
            <v>3</v>
          </cell>
          <cell r="K997" t="str">
            <v>クリスマスピラフ</v>
          </cell>
        </row>
        <row r="1008">
          <cell r="H1008">
            <v>5</v>
          </cell>
          <cell r="I1008">
            <v>4</v>
          </cell>
          <cell r="K1008" t="str">
            <v>ミートローフ</v>
          </cell>
        </row>
        <row r="1027">
          <cell r="H1027">
            <v>6</v>
          </cell>
          <cell r="I1027">
            <v>7</v>
          </cell>
          <cell r="K1027" t="str">
            <v>オニオンスープ</v>
          </cell>
        </row>
        <row r="1039">
          <cell r="H1039">
            <v>7</v>
          </cell>
          <cell r="I1039">
            <v>8</v>
          </cell>
          <cell r="K1039" t="str">
            <v>クリスマスデザート</v>
          </cell>
        </row>
        <row r="1042">
          <cell r="H1042">
            <v>3</v>
          </cell>
          <cell r="K1042" t="str">
            <v>【クリスマス献立】</v>
          </cell>
        </row>
      </sheetData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884.7149999999998</v>
          </cell>
          <cell r="X7">
            <v>35.988140000000001</v>
          </cell>
          <cell r="Z7">
            <v>31.661600000000007</v>
          </cell>
        </row>
        <row r="8">
          <cell r="U8">
            <v>881.32379999999989</v>
          </cell>
          <cell r="X8">
            <v>31.349129999999988</v>
          </cell>
          <cell r="Z8">
            <v>22.632110000000001</v>
          </cell>
        </row>
        <row r="9">
          <cell r="U9">
            <v>881.49239999999986</v>
          </cell>
          <cell r="X9">
            <v>36.301259999999985</v>
          </cell>
          <cell r="Z9">
            <v>28.632299999999994</v>
          </cell>
        </row>
        <row r="10">
          <cell r="U10">
            <v>867.34329999999989</v>
          </cell>
          <cell r="X10">
            <v>27.602340000000005</v>
          </cell>
          <cell r="Z10">
            <v>26.983060000000002</v>
          </cell>
        </row>
        <row r="11">
          <cell r="U11">
            <v>858.25170000000003</v>
          </cell>
          <cell r="X11">
            <v>36.150859999999994</v>
          </cell>
          <cell r="Z11">
            <v>28.010490000000001</v>
          </cell>
        </row>
        <row r="12">
          <cell r="U12">
            <v>820.01900000000001</v>
          </cell>
          <cell r="X12">
            <v>33.124250000000011</v>
          </cell>
          <cell r="Z12">
            <v>21.445450000000005</v>
          </cell>
        </row>
        <row r="13">
          <cell r="U13">
            <v>871.66470000000015</v>
          </cell>
          <cell r="X13">
            <v>27.242539999999988</v>
          </cell>
          <cell r="Z13">
            <v>31.193140000000007</v>
          </cell>
        </row>
        <row r="14">
          <cell r="U14">
            <v>866.76860000000011</v>
          </cell>
          <cell r="X14">
            <v>35.811889999999991</v>
          </cell>
          <cell r="Z14">
            <v>27.908469999999994</v>
          </cell>
        </row>
        <row r="15">
          <cell r="U15">
            <v>989.29739999999993</v>
          </cell>
          <cell r="X15">
            <v>23.027920000000002</v>
          </cell>
          <cell r="Z15">
            <v>27.785980000000006</v>
          </cell>
        </row>
        <row r="16">
          <cell r="U16">
            <v>849.95050000000015</v>
          </cell>
          <cell r="X16">
            <v>37.349800000000002</v>
          </cell>
          <cell r="Z16">
            <v>23.453450000000004</v>
          </cell>
        </row>
        <row r="17">
          <cell r="U17">
            <v>877.61490000000026</v>
          </cell>
          <cell r="X17">
            <v>34.77373</v>
          </cell>
          <cell r="Z17">
            <v>28.05893</v>
          </cell>
        </row>
        <row r="18">
          <cell r="U18">
            <v>823.54099999999983</v>
          </cell>
          <cell r="X18">
            <v>36.240349999999999</v>
          </cell>
          <cell r="Z18">
            <v>26.678850000000004</v>
          </cell>
        </row>
        <row r="19">
          <cell r="U19">
            <v>926.40709999999979</v>
          </cell>
          <cell r="X19">
            <v>39.221109999999989</v>
          </cell>
          <cell r="Z19">
            <v>28.676740000000002</v>
          </cell>
        </row>
        <row r="20">
          <cell r="U20">
            <v>832.95229999999992</v>
          </cell>
          <cell r="X20">
            <v>39.939289999999986</v>
          </cell>
          <cell r="Z20">
            <v>32.739490000000004</v>
          </cell>
        </row>
        <row r="21">
          <cell r="U21">
            <v>842.7983999999999</v>
          </cell>
          <cell r="X21">
            <v>33.337570000000007</v>
          </cell>
          <cell r="Z21">
            <v>20.721579999999999</v>
          </cell>
        </row>
        <row r="22">
          <cell r="U22">
            <v>886.15989999999977</v>
          </cell>
          <cell r="X22">
            <v>35.157590000000013</v>
          </cell>
          <cell r="Z22">
            <v>30.493579999999998</v>
          </cell>
        </row>
        <row r="23">
          <cell r="U23">
            <v>848.94249999999977</v>
          </cell>
          <cell r="X23">
            <v>39.23279999999999</v>
          </cell>
          <cell r="Z23">
            <v>20.4574</v>
          </cell>
        </row>
        <row r="24">
          <cell r="U24">
            <v>963.93909999999983</v>
          </cell>
          <cell r="X24">
            <v>34.136980000000001</v>
          </cell>
          <cell r="Z24">
            <v>37.633870000000002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  <pageSetUpPr fitToPage="1"/>
  </sheetPr>
  <dimension ref="A1:S135"/>
  <sheetViews>
    <sheetView tabSelected="1" view="pageBreakPreview" topLeftCell="A5" zoomScaleNormal="100" zoomScaleSheetLayoutView="100" workbookViewId="0">
      <selection activeCell="N69" sqref="N69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65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13.5" customHeight="1"/>
    <row r="2" spans="1:18" ht="13.5" customHeight="1"/>
    <row r="3" spans="1:18" ht="28.5">
      <c r="A3" s="72" t="s">
        <v>0</v>
      </c>
      <c r="B3" s="72"/>
      <c r="C3" s="72"/>
      <c r="D3" s="72"/>
      <c r="E3" s="1">
        <f>[1]作成!B1</f>
        <v>12</v>
      </c>
      <c r="F3" s="2" t="s">
        <v>1</v>
      </c>
      <c r="G3" s="3"/>
      <c r="H3" s="3"/>
      <c r="I3" s="4"/>
      <c r="J3"/>
      <c r="K3" s="5"/>
      <c r="L3" s="5"/>
      <c r="M3" s="5"/>
      <c r="N3" s="5"/>
      <c r="O3" s="6"/>
      <c r="P3" s="7" t="str">
        <f>[1]コード・基準値!$B$4</f>
        <v>野々市市中学校給食センター</v>
      </c>
      <c r="Q3" s="8"/>
      <c r="R3" s="9" t="s">
        <v>2</v>
      </c>
    </row>
    <row r="4" spans="1:18" ht="13.5" customHeight="1">
      <c r="A4" s="73" t="s">
        <v>3</v>
      </c>
      <c r="B4" s="73" t="s">
        <v>4</v>
      </c>
      <c r="C4" s="76" t="s">
        <v>5</v>
      </c>
      <c r="D4" s="77"/>
      <c r="E4" s="77"/>
      <c r="F4" s="78"/>
      <c r="G4" s="82" t="s">
        <v>6</v>
      </c>
      <c r="H4" s="82"/>
      <c r="I4" s="82"/>
      <c r="J4" s="82" t="s">
        <v>7</v>
      </c>
      <c r="K4" s="82"/>
      <c r="L4" s="82"/>
      <c r="M4" s="103" t="s">
        <v>8</v>
      </c>
      <c r="N4" s="104"/>
      <c r="O4" s="105"/>
      <c r="P4" s="71" t="s">
        <v>9</v>
      </c>
      <c r="Q4" s="71"/>
      <c r="R4" s="9" t="s">
        <v>2</v>
      </c>
    </row>
    <row r="5" spans="1:18" ht="13.5" customHeight="1">
      <c r="A5" s="74"/>
      <c r="B5" s="74"/>
      <c r="C5" s="79"/>
      <c r="D5" s="80"/>
      <c r="E5" s="80"/>
      <c r="F5" s="81"/>
      <c r="G5" s="67" t="s">
        <v>10</v>
      </c>
      <c r="H5" s="68"/>
      <c r="I5" s="11" t="s">
        <v>11</v>
      </c>
      <c r="J5" s="12" t="s">
        <v>12</v>
      </c>
      <c r="K5" s="69" t="s">
        <v>13</v>
      </c>
      <c r="L5" s="70"/>
      <c r="M5" s="69" t="s">
        <v>14</v>
      </c>
      <c r="N5" s="70"/>
      <c r="O5" s="13" t="s">
        <v>15</v>
      </c>
      <c r="P5" s="71" t="s">
        <v>16</v>
      </c>
      <c r="Q5" s="71"/>
      <c r="R5" s="9" t="s">
        <v>17</v>
      </c>
    </row>
    <row r="6" spans="1:18" ht="13.5" customHeight="1">
      <c r="A6" s="74"/>
      <c r="B6" s="74"/>
      <c r="C6" s="83" t="s">
        <v>18</v>
      </c>
      <c r="D6" s="85" t="s">
        <v>19</v>
      </c>
      <c r="E6" s="87" t="s">
        <v>20</v>
      </c>
      <c r="F6" s="88"/>
      <c r="G6" s="91" t="s">
        <v>21</v>
      </c>
      <c r="H6" s="92"/>
      <c r="I6" s="95" t="s">
        <v>22</v>
      </c>
      <c r="J6" s="97" t="s">
        <v>23</v>
      </c>
      <c r="K6" s="91" t="s">
        <v>24</v>
      </c>
      <c r="L6" s="92"/>
      <c r="M6" s="99" t="s">
        <v>25</v>
      </c>
      <c r="N6" s="100"/>
      <c r="O6" s="97" t="s">
        <v>26</v>
      </c>
      <c r="P6" s="71" t="s">
        <v>27</v>
      </c>
      <c r="Q6" s="71"/>
      <c r="R6" s="9" t="s">
        <v>28</v>
      </c>
    </row>
    <row r="7" spans="1:18" ht="13.5" customHeight="1">
      <c r="A7" s="75"/>
      <c r="B7" s="75"/>
      <c r="C7" s="84"/>
      <c r="D7" s="86"/>
      <c r="E7" s="89"/>
      <c r="F7" s="90"/>
      <c r="G7" s="93"/>
      <c r="H7" s="94"/>
      <c r="I7" s="96"/>
      <c r="J7" s="98"/>
      <c r="K7" s="93"/>
      <c r="L7" s="94"/>
      <c r="M7" s="101"/>
      <c r="N7" s="102"/>
      <c r="O7" s="98"/>
      <c r="P7" s="71" t="s">
        <v>29</v>
      </c>
      <c r="Q7" s="71"/>
      <c r="R7" s="9" t="s">
        <v>2</v>
      </c>
    </row>
    <row r="8" spans="1:18" ht="15.95" hidden="1" customHeight="1">
      <c r="A8" s="122" t="str">
        <f>IF([1]人数!$F12=0," ",[1]人数!$F12)</f>
        <v xml:space="preserve"> </v>
      </c>
      <c r="B8" s="125" t="s">
        <v>30</v>
      </c>
      <c r="C8" s="112" t="str">
        <f>IF(ISERROR(VLOOKUP(1,[1]作成!$H$2:$K$56,4,FALSE))," ",VLOOKUP(1,[1]作成!$H$2:$K$56,4,FALSE))</f>
        <v xml:space="preserve"> </v>
      </c>
      <c r="D8" s="115" t="str">
        <f>IF(ISERROR(VLOOKUP(2,[1]作成!$H$2:$K$56,4,FALSE))," ",VLOOKUP(2,[1]作成!$H$2:$K$56,4,FALSE))</f>
        <v xml:space="preserve"> </v>
      </c>
      <c r="E8" s="118" t="str">
        <f>IF(ISERROR(VLOOKUP(3,[1]作成!$H$2:$K$56,4,FALSE))," ",VLOOKUP(3,[1]作成!$H$2:$K$56,4,FALSE))</f>
        <v xml:space="preserve"> </v>
      </c>
      <c r="F8" s="119"/>
      <c r="G8" s="14"/>
      <c r="H8" s="15"/>
      <c r="I8" s="15"/>
      <c r="J8" s="14"/>
      <c r="K8" s="14"/>
      <c r="L8" s="15"/>
      <c r="M8" s="16"/>
      <c r="N8" s="15"/>
      <c r="O8" s="16"/>
      <c r="P8" s="17" t="str">
        <f>IF([1]計算!U6=0," ",[1]計算!U6)</f>
        <v xml:space="preserve"> </v>
      </c>
      <c r="Q8" s="18" t="s">
        <v>31</v>
      </c>
    </row>
    <row r="9" spans="1:18" ht="15.95" hidden="1" customHeight="1">
      <c r="A9" s="123"/>
      <c r="B9" s="126"/>
      <c r="C9" s="113"/>
      <c r="D9" s="116"/>
      <c r="E9" s="120" t="str">
        <f>IF(ISERROR(VLOOKUP(4,[1]作成!$H$2:$K$56,4,FALSE))," ",VLOOKUP(4,[1]作成!$H$2:$K$56,4,FALSE))</f>
        <v xml:space="preserve"> </v>
      </c>
      <c r="F9" s="128"/>
      <c r="G9" s="19"/>
      <c r="H9" s="20"/>
      <c r="I9" s="20"/>
      <c r="J9" s="19"/>
      <c r="K9" s="19"/>
      <c r="L9" s="20"/>
      <c r="M9" s="21"/>
      <c r="N9" s="20"/>
      <c r="O9" s="21"/>
      <c r="P9" s="17" t="str">
        <f>IF([1]計算!X6=0," ",[1]計算!X6)</f>
        <v xml:space="preserve"> </v>
      </c>
      <c r="Q9" s="22" t="s">
        <v>32</v>
      </c>
    </row>
    <row r="10" spans="1:18" ht="15.95" hidden="1" customHeight="1">
      <c r="A10" s="123"/>
      <c r="B10" s="126"/>
      <c r="C10" s="113"/>
      <c r="D10" s="116"/>
      <c r="E10" s="120" t="str">
        <f>IF(ISERROR(VLOOKUP(5,[1]作成!$H$2:$K$56,4,FALSE))," ",VLOOKUP(5,[1]作成!$H$2:$K$56,4,FALSE))</f>
        <v xml:space="preserve"> </v>
      </c>
      <c r="F10" s="128"/>
      <c r="G10" s="19"/>
      <c r="H10" s="20"/>
      <c r="I10" s="20"/>
      <c r="J10" s="19"/>
      <c r="K10" s="19"/>
      <c r="L10" s="23"/>
      <c r="M10" s="21"/>
      <c r="N10" s="20"/>
      <c r="O10" s="24"/>
      <c r="P10" s="17" t="str">
        <f>IF([1]計算!Z6=0," ",[1]計算!Z6)</f>
        <v xml:space="preserve"> </v>
      </c>
      <c r="Q10" s="22" t="s">
        <v>33</v>
      </c>
    </row>
    <row r="11" spans="1:18" ht="15.95" hidden="1" customHeight="1">
      <c r="A11" s="124"/>
      <c r="B11" s="127"/>
      <c r="C11" s="114"/>
      <c r="D11" s="117"/>
      <c r="E11" s="25" t="str">
        <f>IF(ISERROR(VLOOKUP(6,[1]作成!$H$2:$K$56,4,FALSE))," ",VLOOKUP(6,[1]作成!$H$2:$K$56,4,FALSE))</f>
        <v xml:space="preserve"> </v>
      </c>
      <c r="F11" s="25" t="str">
        <f>IF(ISERROR(VLOOKUP(7,[1]作成!$H$2:$K$56,4,FALSE))," ",VLOOKUP(7,[1]作成!$H$2:$K$56,4,FALSE))</f>
        <v xml:space="preserve"> </v>
      </c>
      <c r="G11" s="19"/>
      <c r="H11" s="20"/>
      <c r="I11" s="23"/>
      <c r="J11" s="19"/>
      <c r="K11" s="19"/>
      <c r="L11" s="23"/>
      <c r="M11" s="21"/>
      <c r="N11" s="20"/>
      <c r="O11" s="24"/>
      <c r="P11" s="106" t="str">
        <f>IF([1]人数!I12=0," ",[1]人数!I12)</f>
        <v xml:space="preserve"> </v>
      </c>
      <c r="Q11" s="107"/>
    </row>
    <row r="12" spans="1:18" ht="15.95" customHeight="1">
      <c r="A12" s="108">
        <f>IF([1]人数!$F13=0," ",[1]人数!$F13)</f>
        <v>1</v>
      </c>
      <c r="B12" s="111" t="s">
        <v>34</v>
      </c>
      <c r="C12" s="112" t="str">
        <f>IF(ISERROR(VLOOKUP(1,[1]作成!$H$57:$K$111,4,FALSE))," ",VLOOKUP(1,[1]作成!$H$57:$K$111,4,FALSE))</f>
        <v>白飯</v>
      </c>
      <c r="D12" s="115" t="str">
        <f>IF(ISERROR(VLOOKUP(2,[1]作成!$H$57:$K$111,4,FALSE))," ",VLOOKUP(2,[1]作成!$H$57:$K$111,4,FALSE))</f>
        <v>牛乳</v>
      </c>
      <c r="E12" s="118" t="str">
        <f>IF(ISERROR(VLOOKUP(3,[1]作成!$H$57:$K$111,4,FALSE))," ",VLOOKUP(3,[1]作成!$H$57:$K$111,4,FALSE))</f>
        <v>鮭のからしマヨネーズ焼き</v>
      </c>
      <c r="F12" s="119"/>
      <c r="G12" s="26" t="s">
        <v>35</v>
      </c>
      <c r="H12" s="26" t="s">
        <v>36</v>
      </c>
      <c r="I12" s="27" t="s">
        <v>37</v>
      </c>
      <c r="J12" s="27" t="s">
        <v>38</v>
      </c>
      <c r="K12" s="27" t="s">
        <v>39</v>
      </c>
      <c r="L12" s="26" t="s">
        <v>40</v>
      </c>
      <c r="M12" s="14" t="s">
        <v>41</v>
      </c>
      <c r="N12" s="16"/>
      <c r="O12" s="28" t="s">
        <v>42</v>
      </c>
      <c r="P12" s="17">
        <f>IF([1]計算!U7=0," ",[1]計算!U7)</f>
        <v>884.7149999999998</v>
      </c>
      <c r="Q12" s="18" t="s">
        <v>43</v>
      </c>
      <c r="R12" s="9" t="s">
        <v>17</v>
      </c>
    </row>
    <row r="13" spans="1:18" ht="15.95" customHeight="1">
      <c r="A13" s="109"/>
      <c r="B13" s="111"/>
      <c r="C13" s="113"/>
      <c r="D13" s="116"/>
      <c r="E13" s="120" t="str">
        <f>IF(ISERROR(VLOOKUP(4,[1]作成!$H$57:$K$111,4,FALSE))," ",VLOOKUP(4,[1]作成!$H$57:$K$111,4,FALSE))</f>
        <v>はりはり和え</v>
      </c>
      <c r="F13" s="121"/>
      <c r="G13" s="27" t="s">
        <v>44</v>
      </c>
      <c r="H13" s="26" t="s">
        <v>45</v>
      </c>
      <c r="I13" s="27" t="s">
        <v>46</v>
      </c>
      <c r="J13" s="27" t="s">
        <v>47</v>
      </c>
      <c r="K13" s="27" t="s">
        <v>48</v>
      </c>
      <c r="L13" s="26" t="s">
        <v>49</v>
      </c>
      <c r="M13" s="27" t="s">
        <v>50</v>
      </c>
      <c r="N13" s="21"/>
      <c r="O13" s="28" t="s">
        <v>51</v>
      </c>
      <c r="P13" s="17">
        <f>IF([1]計算!X7=0," ",[1]計算!X7)</f>
        <v>35.988140000000001</v>
      </c>
      <c r="Q13" s="22" t="s">
        <v>52</v>
      </c>
      <c r="R13" s="9" t="s">
        <v>53</v>
      </c>
    </row>
    <row r="14" spans="1:18" ht="15.95" customHeight="1">
      <c r="A14" s="109"/>
      <c r="B14" s="111"/>
      <c r="C14" s="113"/>
      <c r="D14" s="116"/>
      <c r="E14" s="120" t="str">
        <f>IF(ISERROR(VLOOKUP(5,[1]作成!$H$57:$K$111,4,FALSE))," ",VLOOKUP(5,[1]作成!$H$57:$K$111,4,FALSE))</f>
        <v>根菜のみそ汁</v>
      </c>
      <c r="F14" s="121"/>
      <c r="G14" s="27" t="s">
        <v>54</v>
      </c>
      <c r="H14" s="26" t="s">
        <v>55</v>
      </c>
      <c r="I14" s="27" t="s">
        <v>56</v>
      </c>
      <c r="J14" s="19"/>
      <c r="K14" s="27" t="s">
        <v>57</v>
      </c>
      <c r="L14" s="26" t="s">
        <v>58</v>
      </c>
      <c r="M14" s="27" t="s">
        <v>59</v>
      </c>
      <c r="N14" s="21"/>
      <c r="O14" s="28" t="s">
        <v>60</v>
      </c>
      <c r="P14" s="17">
        <f>IF([1]計算!Z7=0," ",[1]計算!Z7)</f>
        <v>31.661600000000007</v>
      </c>
      <c r="Q14" s="22" t="s">
        <v>52</v>
      </c>
      <c r="R14" s="9" t="s">
        <v>61</v>
      </c>
    </row>
    <row r="15" spans="1:18" ht="15.95" customHeight="1">
      <c r="A15" s="110"/>
      <c r="B15" s="111"/>
      <c r="C15" s="114"/>
      <c r="D15" s="117"/>
      <c r="E15" s="29" t="str">
        <f>IF(ISERROR(VLOOKUP(6,[1]作成!$H$57:$K$111,4,FALSE))," ",VLOOKUP(6,[1]作成!$H$57:$K$111,4,FALSE))</f>
        <v>ふりかけ</v>
      </c>
      <c r="F15" s="25" t="str">
        <f>IF(ISERROR(VLOOKUP(7,[1]作成!$H$57:$K$111,4,FALSE))," ",VLOOKUP(7,[1]作成!$H$57:$K$111,4,FALSE))</f>
        <v xml:space="preserve"> </v>
      </c>
      <c r="G15" s="30" t="s">
        <v>62</v>
      </c>
      <c r="H15" s="31"/>
      <c r="I15" s="32"/>
      <c r="J15" s="33"/>
      <c r="K15" s="30" t="s">
        <v>63</v>
      </c>
      <c r="L15" s="34"/>
      <c r="M15" s="30" t="s">
        <v>64</v>
      </c>
      <c r="N15" s="31"/>
      <c r="O15" s="35"/>
      <c r="P15" s="106" t="str">
        <f>IF([1]人数!I13=0," ",[1]人数!I13)</f>
        <v xml:space="preserve"> </v>
      </c>
      <c r="Q15" s="107"/>
      <c r="R15" s="9" t="s">
        <v>17</v>
      </c>
    </row>
    <row r="16" spans="1:18" ht="15.95" customHeight="1">
      <c r="A16" s="108">
        <f>IF([1]人数!$F14=0," ",[1]人数!$F14)</f>
        <v>2</v>
      </c>
      <c r="B16" s="111" t="s">
        <v>65</v>
      </c>
      <c r="C16" s="112" t="str">
        <f>IF(ISERROR(VLOOKUP(1,[1]作成!$H$112:$K$166,4,FALSE))," ",VLOOKUP(1,[1]作成!$H$112:$K$166,4,FALSE))</f>
        <v>麦飯</v>
      </c>
      <c r="D16" s="115" t="str">
        <f>IF(ISERROR(VLOOKUP(2,[1]作成!$H$112:$K$166,4,FALSE))," ",VLOOKUP(2,[1]作成!$H$112:$K$166,4,FALSE))</f>
        <v>牛乳</v>
      </c>
      <c r="E16" s="118" t="str">
        <f>IF(ISERROR(VLOOKUP(3,[1]作成!$H$112:$K$166,4,FALSE))," ",VLOOKUP(3,[1]作成!$H$112:$K$166,4,FALSE))</f>
        <v>チンジャオロース丼</v>
      </c>
      <c r="F16" s="129"/>
      <c r="G16" s="27" t="s">
        <v>66</v>
      </c>
      <c r="H16" s="21"/>
      <c r="I16" s="27" t="s">
        <v>37</v>
      </c>
      <c r="J16" s="27" t="s">
        <v>47</v>
      </c>
      <c r="K16" s="27" t="s">
        <v>67</v>
      </c>
      <c r="L16" s="26" t="s">
        <v>68</v>
      </c>
      <c r="M16" s="19" t="s">
        <v>69</v>
      </c>
      <c r="N16" s="21"/>
      <c r="O16" s="28" t="s">
        <v>70</v>
      </c>
      <c r="P16" s="17">
        <f>IF([1]計算!U8=0," ",[1]計算!U8)</f>
        <v>881.32379999999989</v>
      </c>
      <c r="Q16" s="18" t="s">
        <v>43</v>
      </c>
      <c r="R16" s="9" t="s">
        <v>2</v>
      </c>
    </row>
    <row r="17" spans="1:18" ht="15.95" customHeight="1">
      <c r="A17" s="109"/>
      <c r="B17" s="111"/>
      <c r="C17" s="113"/>
      <c r="D17" s="116"/>
      <c r="E17" s="120" t="str">
        <f>IF(ISERROR(VLOOKUP(4,[1]作成!$H$112:$K$166,4,FALSE))," ",VLOOKUP(4,[1]作成!$H$112:$K$166,4,FALSE))</f>
        <v>春雨スープ</v>
      </c>
      <c r="F17" s="121"/>
      <c r="G17" s="27" t="s">
        <v>62</v>
      </c>
      <c r="H17" s="21"/>
      <c r="I17" s="27" t="s">
        <v>71</v>
      </c>
      <c r="J17" s="27" t="s">
        <v>72</v>
      </c>
      <c r="K17" s="27" t="s">
        <v>39</v>
      </c>
      <c r="L17" s="26" t="s">
        <v>49</v>
      </c>
      <c r="M17" s="27" t="s">
        <v>50</v>
      </c>
      <c r="N17" s="21"/>
      <c r="O17" s="28" t="s">
        <v>60</v>
      </c>
      <c r="P17" s="17">
        <f>IF([1]計算!X8=0," ",[1]計算!X8)</f>
        <v>31.349129999999988</v>
      </c>
      <c r="Q17" s="22" t="s">
        <v>33</v>
      </c>
      <c r="R17" s="9" t="s">
        <v>2</v>
      </c>
    </row>
    <row r="18" spans="1:18" ht="15.95" customHeight="1">
      <c r="A18" s="109"/>
      <c r="B18" s="111"/>
      <c r="C18" s="113"/>
      <c r="D18" s="116"/>
      <c r="E18" s="120" t="str">
        <f>IF(ISERROR(VLOOKUP(5,[1]作成!$H$112:$K$166,4,FALSE))," ",VLOOKUP(5,[1]作成!$H$112:$K$166,4,FALSE))</f>
        <v>ヨーグルト</v>
      </c>
      <c r="F18" s="121"/>
      <c r="G18" s="19"/>
      <c r="H18" s="21"/>
      <c r="I18" s="36"/>
      <c r="J18" s="27" t="s">
        <v>73</v>
      </c>
      <c r="K18" s="27" t="s">
        <v>74</v>
      </c>
      <c r="L18" s="24" t="s">
        <v>75</v>
      </c>
      <c r="M18" s="27" t="s">
        <v>59</v>
      </c>
      <c r="N18" s="21"/>
      <c r="O18" s="37"/>
      <c r="P18" s="17">
        <f>IF([1]計算!Z8=0," ",[1]計算!Z8)</f>
        <v>22.632110000000001</v>
      </c>
      <c r="Q18" s="22" t="s">
        <v>52</v>
      </c>
      <c r="R18" s="9" t="s">
        <v>2</v>
      </c>
    </row>
    <row r="19" spans="1:18" ht="15.95" customHeight="1">
      <c r="A19" s="110"/>
      <c r="B19" s="111"/>
      <c r="C19" s="114"/>
      <c r="D19" s="117"/>
      <c r="E19" s="29" t="str">
        <f>IF(ISERROR(VLOOKUP(6,[1]作成!$H$112:$K$166,4,FALSE))," ",VLOOKUP(6,[1]作成!$H$112:$K$166,4,FALSE))</f>
        <v xml:space="preserve"> </v>
      </c>
      <c r="F19" s="25" t="str">
        <f>IF(ISERROR(VLOOKUP(7,[1]作成!$H$112:$K$166,4,FALSE))," ",VLOOKUP(7,[1]作成!$H$112:$K$166,4,FALSE))</f>
        <v xml:space="preserve"> </v>
      </c>
      <c r="G19" s="33"/>
      <c r="H19" s="31"/>
      <c r="I19" s="32"/>
      <c r="J19" s="30" t="s">
        <v>76</v>
      </c>
      <c r="K19" s="30" t="s">
        <v>77</v>
      </c>
      <c r="L19" s="38"/>
      <c r="M19" s="30" t="s">
        <v>78</v>
      </c>
      <c r="N19" s="31"/>
      <c r="O19" s="35"/>
      <c r="P19" s="106" t="str">
        <f>IF([1]人数!I14=0," ",[1]人数!I14)</f>
        <v xml:space="preserve"> </v>
      </c>
      <c r="Q19" s="107"/>
      <c r="R19" s="9" t="s">
        <v>61</v>
      </c>
    </row>
    <row r="20" spans="1:18" ht="15.95" customHeight="1">
      <c r="A20" s="108">
        <f>IF([1]人数!$F15=0," ",[1]人数!$F15)</f>
        <v>3</v>
      </c>
      <c r="B20" s="111" t="s">
        <v>79</v>
      </c>
      <c r="C20" s="112" t="str">
        <f>IF(ISERROR(VLOOKUP(1,[1]作成!$H$167:$K$221,4,FALSE))," ",VLOOKUP(1,[1]作成!$H$167:$K$221,4,FALSE))</f>
        <v>白飯</v>
      </c>
      <c r="D20" s="115" t="str">
        <f>IF(ISERROR(VLOOKUP(2,[1]作成!$H$167:$K$221,4,FALSE))," ",VLOOKUP(2,[1]作成!$H$167:$K$221,4,FALSE))</f>
        <v>牛乳</v>
      </c>
      <c r="E20" s="118" t="str">
        <f>IF(ISERROR(VLOOKUP(3,[1]作成!$H$167:$K$221,4,FALSE))," ",VLOOKUP(3,[1]作成!$H$167:$K$221,4,FALSE))</f>
        <v>鶏肉の香草パン粉焼き</v>
      </c>
      <c r="F20" s="129"/>
      <c r="G20" s="27" t="s">
        <v>62</v>
      </c>
      <c r="H20" s="21"/>
      <c r="I20" s="27" t="s">
        <v>37</v>
      </c>
      <c r="J20" s="27" t="s">
        <v>47</v>
      </c>
      <c r="K20" s="27" t="s">
        <v>74</v>
      </c>
      <c r="L20" s="26" t="s">
        <v>80</v>
      </c>
      <c r="M20" s="14" t="s">
        <v>41</v>
      </c>
      <c r="N20" s="26" t="s">
        <v>81</v>
      </c>
      <c r="O20" s="28" t="s">
        <v>82</v>
      </c>
      <c r="P20" s="17">
        <f>IF([1]計算!U9=0," ",[1]計算!U9)</f>
        <v>881.49239999999986</v>
      </c>
      <c r="Q20" s="18" t="s">
        <v>83</v>
      </c>
      <c r="R20" s="9" t="s">
        <v>84</v>
      </c>
    </row>
    <row r="21" spans="1:18" ht="15.95" customHeight="1">
      <c r="A21" s="109"/>
      <c r="B21" s="111"/>
      <c r="C21" s="113"/>
      <c r="D21" s="116"/>
      <c r="E21" s="120" t="str">
        <f>IF(ISERROR(VLOOKUP(4,[1]作成!$H$167:$K$221,4,FALSE))," ",VLOOKUP(4,[1]作成!$H$167:$K$221,4,FALSE))</f>
        <v>アーモンドサラダ</v>
      </c>
      <c r="F21" s="121"/>
      <c r="G21" s="27" t="s">
        <v>85</v>
      </c>
      <c r="H21" s="21"/>
      <c r="I21" s="27" t="s">
        <v>86</v>
      </c>
      <c r="J21" s="27" t="s">
        <v>87</v>
      </c>
      <c r="K21" s="27" t="s">
        <v>88</v>
      </c>
      <c r="L21" s="21"/>
      <c r="M21" s="27" t="s">
        <v>89</v>
      </c>
      <c r="N21" s="21"/>
      <c r="O21" s="28" t="s">
        <v>90</v>
      </c>
      <c r="P21" s="17">
        <f>IF([1]計算!X9=0," ",[1]計算!X9)</f>
        <v>36.301259999999985</v>
      </c>
      <c r="Q21" s="22" t="s">
        <v>91</v>
      </c>
      <c r="R21" s="9" t="s">
        <v>2</v>
      </c>
    </row>
    <row r="22" spans="1:18" ht="15.95" customHeight="1">
      <c r="A22" s="109"/>
      <c r="B22" s="111"/>
      <c r="C22" s="113"/>
      <c r="D22" s="116"/>
      <c r="E22" s="120" t="str">
        <f>IF(ISERROR(VLOOKUP(5,[1]作成!$H$167:$K$221,4,FALSE))," ",VLOOKUP(5,[1]作成!$H$167:$K$221,4,FALSE))</f>
        <v>クラムチャウダー</v>
      </c>
      <c r="F22" s="121"/>
      <c r="G22" s="27" t="s">
        <v>92</v>
      </c>
      <c r="H22" s="21"/>
      <c r="I22" s="36"/>
      <c r="J22" s="19"/>
      <c r="K22" s="27" t="s">
        <v>57</v>
      </c>
      <c r="L22" s="21"/>
      <c r="M22" s="27" t="s">
        <v>59</v>
      </c>
      <c r="N22" s="21"/>
      <c r="O22" s="28" t="s">
        <v>70</v>
      </c>
      <c r="P22" s="17">
        <f>IF([1]計算!Z9=0," ",[1]計算!Z9)</f>
        <v>28.632299999999994</v>
      </c>
      <c r="Q22" s="22" t="s">
        <v>32</v>
      </c>
      <c r="R22" s="9" t="s">
        <v>2</v>
      </c>
    </row>
    <row r="23" spans="1:18" ht="15.95" customHeight="1">
      <c r="A23" s="110"/>
      <c r="B23" s="111"/>
      <c r="C23" s="114"/>
      <c r="D23" s="117"/>
      <c r="E23" s="29" t="str">
        <f>IF(ISERROR(VLOOKUP(6,[1]作成!$H$167:$K$221,4,FALSE))," ",VLOOKUP(6,[1]作成!$H$167:$K$221,4,FALSE))</f>
        <v xml:space="preserve"> </v>
      </c>
      <c r="F23" s="25" t="str">
        <f>IF(ISERROR(VLOOKUP(7,[1]作成!$H$167:$K$221,4,FALSE))," ",VLOOKUP(7,[1]作成!$H$167:$K$221,4,FALSE))</f>
        <v xml:space="preserve"> </v>
      </c>
      <c r="G23" s="30" t="s">
        <v>93</v>
      </c>
      <c r="H23" s="31"/>
      <c r="I23" s="32"/>
      <c r="J23" s="33"/>
      <c r="K23" s="30" t="s">
        <v>39</v>
      </c>
      <c r="L23" s="31"/>
      <c r="M23" s="30" t="s">
        <v>94</v>
      </c>
      <c r="N23" s="31"/>
      <c r="O23" s="35" t="s">
        <v>95</v>
      </c>
      <c r="P23" s="106" t="str">
        <f>IF([1]人数!I15=0," ",[1]人数!I15)</f>
        <v xml:space="preserve"> </v>
      </c>
      <c r="Q23" s="107"/>
      <c r="R23" s="9" t="s">
        <v>96</v>
      </c>
    </row>
    <row r="24" spans="1:18" ht="15.95" customHeight="1">
      <c r="A24" s="108">
        <f>IF([1]人数!$F16=0," ",[1]人数!$F16)</f>
        <v>4</v>
      </c>
      <c r="B24" s="111" t="s">
        <v>97</v>
      </c>
      <c r="C24" s="112" t="str">
        <f>IF(ISERROR(VLOOKUP(1,[1]作成!$H$222:$K$276,4,FALSE))," ",VLOOKUP(1,[1]作成!$H$222:$K$276,4,FALSE))</f>
        <v>白飯</v>
      </c>
      <c r="D24" s="115" t="str">
        <f>IF(ISERROR(VLOOKUP(2,[1]作成!$H$222:$K$276,4,FALSE))," ",VLOOKUP(2,[1]作成!$H$222:$K$276,4,FALSE))</f>
        <v>牛乳</v>
      </c>
      <c r="E24" s="118" t="str">
        <f>IF(ISERROR(VLOOKUP(3,[1]作成!$H$222:$K$276,4,FALSE))," ",VLOOKUP(3,[1]作成!$H$222:$K$276,4,FALSE))</f>
        <v>春巻き</v>
      </c>
      <c r="F24" s="129"/>
      <c r="G24" s="27" t="s">
        <v>98</v>
      </c>
      <c r="H24" s="21"/>
      <c r="I24" s="27" t="s">
        <v>37</v>
      </c>
      <c r="J24" s="27" t="s">
        <v>47</v>
      </c>
      <c r="K24" s="27" t="s">
        <v>74</v>
      </c>
      <c r="L24" s="26" t="s">
        <v>49</v>
      </c>
      <c r="M24" s="14" t="s">
        <v>41</v>
      </c>
      <c r="N24" s="26" t="s">
        <v>50</v>
      </c>
      <c r="O24" s="28" t="s">
        <v>70</v>
      </c>
      <c r="P24" s="17">
        <f>IF([1]計算!U10=0," ",[1]計算!U10)</f>
        <v>867.34329999999989</v>
      </c>
      <c r="Q24" s="18" t="s">
        <v>99</v>
      </c>
      <c r="R24" s="9" t="s">
        <v>100</v>
      </c>
    </row>
    <row r="25" spans="1:18" ht="15.95" customHeight="1">
      <c r="A25" s="109"/>
      <c r="B25" s="111"/>
      <c r="C25" s="113"/>
      <c r="D25" s="116"/>
      <c r="E25" s="120" t="str">
        <f>IF(ISERROR(VLOOKUP(4,[1]作成!$H$222:$K$276,4,FALSE))," ",VLOOKUP(4,[1]作成!$H$222:$K$276,4,FALSE))</f>
        <v>ヤーコンチャプチェ</v>
      </c>
      <c r="F25" s="121"/>
      <c r="G25" s="27" t="s">
        <v>66</v>
      </c>
      <c r="H25" s="21"/>
      <c r="I25" s="36"/>
      <c r="J25" s="27" t="s">
        <v>76</v>
      </c>
      <c r="K25" s="27" t="s">
        <v>77</v>
      </c>
      <c r="L25" s="26" t="s">
        <v>101</v>
      </c>
      <c r="M25" s="27" t="s">
        <v>78</v>
      </c>
      <c r="N25" s="21" t="s">
        <v>180</v>
      </c>
      <c r="O25" s="28" t="s">
        <v>51</v>
      </c>
      <c r="P25" s="17">
        <f>IF([1]計算!X10=0," ",[1]計算!X10)</f>
        <v>27.602340000000005</v>
      </c>
      <c r="Q25" s="22" t="s">
        <v>102</v>
      </c>
      <c r="R25" s="9" t="s">
        <v>84</v>
      </c>
    </row>
    <row r="26" spans="1:18" ht="15.95" customHeight="1">
      <c r="A26" s="109"/>
      <c r="B26" s="111"/>
      <c r="C26" s="113"/>
      <c r="D26" s="116"/>
      <c r="E26" s="120" t="str">
        <f>IF(ISERROR(VLOOKUP(5,[1]作成!$H$222:$K$276,4,FALSE))," ",VLOOKUP(5,[1]作成!$H$222:$K$276,4,FALSE))</f>
        <v>肉団子スープ</v>
      </c>
      <c r="F26" s="121"/>
      <c r="G26" s="27" t="s">
        <v>62</v>
      </c>
      <c r="H26" s="21"/>
      <c r="I26" s="36"/>
      <c r="J26" s="19"/>
      <c r="K26" s="27" t="s">
        <v>39</v>
      </c>
      <c r="L26" s="26" t="s">
        <v>103</v>
      </c>
      <c r="M26" s="27" t="s">
        <v>104</v>
      </c>
      <c r="N26" s="21"/>
      <c r="O26" s="28" t="s">
        <v>60</v>
      </c>
      <c r="P26" s="17">
        <f>IF([1]計算!Z10=0," ",[1]計算!Z10)</f>
        <v>26.983060000000002</v>
      </c>
      <c r="Q26" s="22" t="s">
        <v>105</v>
      </c>
      <c r="R26" s="9" t="s">
        <v>84</v>
      </c>
    </row>
    <row r="27" spans="1:18" ht="15.95" customHeight="1">
      <c r="A27" s="110"/>
      <c r="B27" s="111"/>
      <c r="C27" s="114"/>
      <c r="D27" s="117"/>
      <c r="E27" s="29" t="str">
        <f>IF(ISERROR(VLOOKUP(6,[1]作成!$H$222:$K$276,4,FALSE))," ",VLOOKUP(6,[1]作成!$H$222:$K$276,4,FALSE))</f>
        <v>もものゼリー</v>
      </c>
      <c r="F27" s="25" t="str">
        <f>IF(ISERROR(VLOOKUP(7,[1]作成!$H$222:$K$276,4,FALSE))," ",VLOOKUP(7,[1]作成!$H$222:$K$276,4,FALSE))</f>
        <v xml:space="preserve"> </v>
      </c>
      <c r="G27" s="30" t="s">
        <v>106</v>
      </c>
      <c r="H27" s="31"/>
      <c r="I27" s="32"/>
      <c r="J27" s="33"/>
      <c r="K27" s="30" t="s">
        <v>107</v>
      </c>
      <c r="L27" s="38"/>
      <c r="M27" s="30" t="s">
        <v>59</v>
      </c>
      <c r="N27" s="38"/>
      <c r="O27" s="39"/>
      <c r="P27" s="106" t="str">
        <f>IF([1]人数!I16=0," ",[1]人数!I16)</f>
        <v xml:space="preserve"> </v>
      </c>
      <c r="Q27" s="107"/>
      <c r="R27" s="9" t="s">
        <v>84</v>
      </c>
    </row>
    <row r="28" spans="1:18" ht="15.95" customHeight="1">
      <c r="A28" s="108">
        <f>IF([1]人数!$F17=0," ",[1]人数!$F17)</f>
        <v>7</v>
      </c>
      <c r="B28" s="125" t="s">
        <v>30</v>
      </c>
      <c r="C28" s="112" t="str">
        <f>IF(ISERROR(VLOOKUP(1,[1]作成!$H$277:$K$331,4,FALSE))," ",VLOOKUP(1,[1]作成!$H$277:$K$331,4,FALSE))</f>
        <v>白飯</v>
      </c>
      <c r="D28" s="115" t="str">
        <f>IF(ISERROR(VLOOKUP(2,[1]作成!$H$277:$K$331,4,FALSE))," ",VLOOKUP(2,[1]作成!$H$277:$K$331,4,FALSE))</f>
        <v>牛乳</v>
      </c>
      <c r="E28" s="118" t="str">
        <f>IF(ISERROR(VLOOKUP(3,[1]作成!$H$277:$K$331,4,FALSE))," ",VLOOKUP(3,[1]作成!$H$277:$K$331,4,FALSE))</f>
        <v>オイマヨグラタン</v>
      </c>
      <c r="F28" s="129"/>
      <c r="G28" s="27" t="s">
        <v>62</v>
      </c>
      <c r="H28" s="26" t="s">
        <v>45</v>
      </c>
      <c r="I28" s="27" t="s">
        <v>37</v>
      </c>
      <c r="J28" s="27" t="s">
        <v>47</v>
      </c>
      <c r="K28" s="27" t="s">
        <v>39</v>
      </c>
      <c r="L28" s="26" t="s">
        <v>63</v>
      </c>
      <c r="M28" s="14" t="s">
        <v>41</v>
      </c>
      <c r="N28" s="21"/>
      <c r="O28" s="28" t="s">
        <v>70</v>
      </c>
      <c r="P28" s="17">
        <f>IF([1]計算!U11=0," ",[1]計算!U11)</f>
        <v>858.25170000000003</v>
      </c>
      <c r="Q28" s="18" t="s">
        <v>31</v>
      </c>
      <c r="R28" s="9" t="s">
        <v>100</v>
      </c>
    </row>
    <row r="29" spans="1:18" ht="15.95" customHeight="1">
      <c r="A29" s="109"/>
      <c r="B29" s="126"/>
      <c r="C29" s="113"/>
      <c r="D29" s="116"/>
      <c r="E29" s="120" t="str">
        <f>IF(ISERROR(VLOOKUP(4,[1]作成!$H$277:$K$331,4,FALSE))," ",VLOOKUP(4,[1]作成!$H$277:$K$331,4,FALSE))</f>
        <v>ツナサラダ</v>
      </c>
      <c r="F29" s="121"/>
      <c r="G29" s="27" t="s">
        <v>54</v>
      </c>
      <c r="H29" s="26" t="s">
        <v>108</v>
      </c>
      <c r="I29" s="27" t="s">
        <v>86</v>
      </c>
      <c r="J29" s="27" t="s">
        <v>109</v>
      </c>
      <c r="K29" s="27" t="s">
        <v>88</v>
      </c>
      <c r="L29" s="26" t="s">
        <v>49</v>
      </c>
      <c r="M29" s="27" t="s">
        <v>94</v>
      </c>
      <c r="N29" s="21"/>
      <c r="O29" s="28" t="s">
        <v>42</v>
      </c>
      <c r="P29" s="17">
        <f>IF([1]計算!X11=0," ",[1]計算!X11)</f>
        <v>36.150859999999994</v>
      </c>
      <c r="Q29" s="22" t="s">
        <v>33</v>
      </c>
      <c r="R29" s="9" t="s">
        <v>100</v>
      </c>
    </row>
    <row r="30" spans="1:18" ht="15.95" customHeight="1">
      <c r="A30" s="109"/>
      <c r="B30" s="126"/>
      <c r="C30" s="113"/>
      <c r="D30" s="116"/>
      <c r="E30" s="120" t="str">
        <f>IF(ISERROR(VLOOKUP(5,[1]作成!$H$277:$K$331,4,FALSE))," ",VLOOKUP(5,[1]作成!$H$277:$K$331,4,FALSE))</f>
        <v>豆乳汁</v>
      </c>
      <c r="F30" s="121"/>
      <c r="G30" s="27" t="s">
        <v>66</v>
      </c>
      <c r="H30" s="26" t="s">
        <v>55</v>
      </c>
      <c r="I30" s="19"/>
      <c r="J30" s="19"/>
      <c r="K30" s="27" t="s">
        <v>57</v>
      </c>
      <c r="L30" s="24"/>
      <c r="M30" s="27" t="s">
        <v>110</v>
      </c>
      <c r="N30" s="21"/>
      <c r="O30" s="37"/>
      <c r="P30" s="17">
        <f>IF([1]計算!Z11=0," ",[1]計算!Z11)</f>
        <v>28.010490000000001</v>
      </c>
      <c r="Q30" s="22" t="s">
        <v>33</v>
      </c>
      <c r="R30" s="9" t="s">
        <v>2</v>
      </c>
    </row>
    <row r="31" spans="1:18" ht="15.95" customHeight="1">
      <c r="A31" s="110"/>
      <c r="B31" s="127"/>
      <c r="C31" s="114"/>
      <c r="D31" s="117"/>
      <c r="E31" s="25" t="str">
        <f>IF(ISERROR(VLOOKUP(6,[1]作成!$H$277:$K$331,4,FALSE))," ",VLOOKUP(6,[1]作成!$H$277:$K$331,4,FALSE))</f>
        <v xml:space="preserve"> </v>
      </c>
      <c r="F31" s="25" t="str">
        <f>IF(ISERROR(VLOOKUP(7,[1]作成!$H$277:$K$331,4,FALSE))," ",VLOOKUP(7,[1]作成!$H$277:$K$331,4,FALSE))</f>
        <v xml:space="preserve"> </v>
      </c>
      <c r="G31" s="30" t="s">
        <v>36</v>
      </c>
      <c r="H31" s="31"/>
      <c r="I31" s="33"/>
      <c r="J31" s="33"/>
      <c r="K31" s="30" t="s">
        <v>101</v>
      </c>
      <c r="L31" s="38"/>
      <c r="M31" s="30" t="s">
        <v>59</v>
      </c>
      <c r="N31" s="31"/>
      <c r="O31" s="35"/>
      <c r="P31" s="106" t="str">
        <f>IF([1]人数!I17=0," ",[1]人数!I17)</f>
        <v xml:space="preserve"> </v>
      </c>
      <c r="Q31" s="107"/>
      <c r="R31" s="9" t="s">
        <v>100</v>
      </c>
    </row>
    <row r="32" spans="1:18" ht="15.95" customHeight="1">
      <c r="A32" s="108">
        <f>IF([1]人数!$F18=0," ",[1]人数!$F18)</f>
        <v>8</v>
      </c>
      <c r="B32" s="111" t="s">
        <v>34</v>
      </c>
      <c r="C32" s="132" t="str">
        <f>IF(ISERROR(VLOOKUP(1,[1]作成!$H$332:$K$386,4,FALSE))," ",VLOOKUP(1,[1]作成!$H$332:$K$386,4,FALSE))</f>
        <v>白飯（減）</v>
      </c>
      <c r="D32" s="115" t="str">
        <f>IF(ISERROR(VLOOKUP(2,[1]作成!$H$332:$K$386,4,FALSE))," ",VLOOKUP(2,[1]作成!$H$332:$K$386,4,FALSE))</f>
        <v>牛乳</v>
      </c>
      <c r="E32" s="118" t="str">
        <f>IF(ISERROR(VLOOKUP(3,[1]作成!$H$332:$K$386,4,FALSE))," ",VLOOKUP(3,[1]作成!$H$332:$K$386,4,FALSE))</f>
        <v>竹輪チーズ天ぷら</v>
      </c>
      <c r="F32" s="129"/>
      <c r="G32" s="66" t="s">
        <v>111</v>
      </c>
      <c r="H32" s="43" t="s">
        <v>112</v>
      </c>
      <c r="I32" s="27" t="s">
        <v>37</v>
      </c>
      <c r="J32" s="27" t="s">
        <v>113</v>
      </c>
      <c r="K32" s="27" t="s">
        <v>101</v>
      </c>
      <c r="L32" s="21"/>
      <c r="M32" s="14" t="s">
        <v>41</v>
      </c>
      <c r="N32" s="26" t="s">
        <v>114</v>
      </c>
      <c r="O32" s="28" t="s">
        <v>70</v>
      </c>
      <c r="P32" s="17">
        <f>IF([1]計算!U12=0," ",[1]計算!U12)</f>
        <v>820.01900000000001</v>
      </c>
      <c r="Q32" s="18" t="s">
        <v>115</v>
      </c>
      <c r="R32" s="9" t="s">
        <v>2</v>
      </c>
    </row>
    <row r="33" spans="1:18" ht="15.95" customHeight="1">
      <c r="A33" s="109"/>
      <c r="B33" s="111"/>
      <c r="C33" s="133"/>
      <c r="D33" s="116"/>
      <c r="E33" s="120" t="str">
        <f>IF(ISERROR(VLOOKUP(4,[1]作成!$H$332:$K$386,4,FALSE))," ",VLOOKUP(4,[1]作成!$H$332:$K$386,4,FALSE))</f>
        <v>昆布和え</v>
      </c>
      <c r="F33" s="121"/>
      <c r="G33" s="27" t="s">
        <v>62</v>
      </c>
      <c r="H33" s="21"/>
      <c r="I33" s="27" t="s">
        <v>116</v>
      </c>
      <c r="J33" s="27" t="s">
        <v>47</v>
      </c>
      <c r="K33" s="27" t="s">
        <v>63</v>
      </c>
      <c r="L33" s="21"/>
      <c r="M33" s="27" t="s">
        <v>110</v>
      </c>
      <c r="N33" s="26" t="s">
        <v>64</v>
      </c>
      <c r="O33" s="40" t="s">
        <v>117</v>
      </c>
      <c r="P33" s="17">
        <f>IF([1]計算!X12=0," ",[1]計算!X12)</f>
        <v>33.124250000000011</v>
      </c>
      <c r="Q33" s="22" t="s">
        <v>102</v>
      </c>
      <c r="R33" s="9" t="s">
        <v>118</v>
      </c>
    </row>
    <row r="34" spans="1:18" ht="15.95" customHeight="1">
      <c r="A34" s="109"/>
      <c r="B34" s="111"/>
      <c r="C34" s="133"/>
      <c r="D34" s="116"/>
      <c r="E34" s="120" t="str">
        <f>IF(ISERROR(VLOOKUP(5,[1]作成!$H$332:$K$386,4,FALSE))," ",VLOOKUP(5,[1]作成!$H$332:$K$386,4,FALSE))</f>
        <v>ほうとう</v>
      </c>
      <c r="F34" s="121"/>
      <c r="G34" s="27" t="s">
        <v>36</v>
      </c>
      <c r="H34" s="21"/>
      <c r="I34" s="36" t="s">
        <v>119</v>
      </c>
      <c r="J34" s="27" t="s">
        <v>120</v>
      </c>
      <c r="K34" s="27" t="s">
        <v>49</v>
      </c>
      <c r="L34" s="21"/>
      <c r="M34" s="27" t="s">
        <v>81</v>
      </c>
      <c r="N34" s="21"/>
      <c r="O34" s="40"/>
      <c r="P34" s="17">
        <f>IF([1]計算!Z12=0," ",[1]計算!Z12)</f>
        <v>21.445450000000005</v>
      </c>
      <c r="Q34" s="22" t="s">
        <v>102</v>
      </c>
      <c r="R34" s="9" t="s">
        <v>2</v>
      </c>
    </row>
    <row r="35" spans="1:18" ht="15.95" customHeight="1">
      <c r="A35" s="110"/>
      <c r="B35" s="111"/>
      <c r="C35" s="134"/>
      <c r="D35" s="117"/>
      <c r="E35" s="29" t="str">
        <f>IF(ISERROR(VLOOKUP(6,[1]作成!$H$332:$K$386,4,FALSE))," ",VLOOKUP(6,[1]作成!$H$332:$K$386,4,FALSE))</f>
        <v xml:space="preserve"> </v>
      </c>
      <c r="F35" s="25" t="str">
        <f>IF(ISERROR(VLOOKUP(7,[1]作成!$H$332:$K$386,4,FALSE))," ",VLOOKUP(7,[1]作成!$H$332:$K$386,4,FALSE))</f>
        <v xml:space="preserve"> </v>
      </c>
      <c r="G35" s="30" t="s">
        <v>45</v>
      </c>
      <c r="H35" s="31"/>
      <c r="I35" s="32"/>
      <c r="J35" s="33"/>
      <c r="K35" s="30" t="s">
        <v>58</v>
      </c>
      <c r="L35" s="38"/>
      <c r="M35" s="30" t="s">
        <v>59</v>
      </c>
      <c r="N35" s="31"/>
      <c r="O35" s="35"/>
      <c r="P35" s="106" t="str">
        <f>IF([1]人数!I18=0," ",[1]人数!I18)</f>
        <v xml:space="preserve"> </v>
      </c>
      <c r="Q35" s="107"/>
      <c r="R35" s="9" t="s">
        <v>53</v>
      </c>
    </row>
    <row r="36" spans="1:18" ht="15.95" customHeight="1">
      <c r="A36" s="108">
        <f>IF([1]人数!$F19=0," ",[1]人数!$F19)</f>
        <v>9</v>
      </c>
      <c r="B36" s="111" t="s">
        <v>65</v>
      </c>
      <c r="C36" s="112" t="str">
        <f>IF(ISERROR(VLOOKUP(1,[1]作成!$H$387:$K$441,4,FALSE))," ",VLOOKUP(1,[1]作成!$H$387:$K$441,4,FALSE))</f>
        <v>白飯</v>
      </c>
      <c r="D36" s="115" t="str">
        <f>IF(ISERROR(VLOOKUP(2,[1]作成!$H$387:$K$441,4,FALSE))," ",VLOOKUP(2,[1]作成!$H$387:$K$441,4,FALSE))</f>
        <v>牛乳</v>
      </c>
      <c r="E36" s="130" t="str">
        <f>IF(ISERROR(VLOOKUP(3,[1]作成!$H$387:$K$441,4,FALSE))," ",VLOOKUP(3,[1]作成!$H$387:$K$441,4,FALSE))</f>
        <v>【風邪予防献立】</v>
      </c>
      <c r="F36" s="131"/>
      <c r="G36" s="27" t="s">
        <v>66</v>
      </c>
      <c r="H36" s="21"/>
      <c r="I36" s="27" t="s">
        <v>37</v>
      </c>
      <c r="J36" s="27" t="s">
        <v>120</v>
      </c>
      <c r="K36" s="27" t="s">
        <v>77</v>
      </c>
      <c r="L36" s="26" t="s">
        <v>39</v>
      </c>
      <c r="M36" s="14" t="s">
        <v>41</v>
      </c>
      <c r="N36" s="21"/>
      <c r="O36" s="28" t="s">
        <v>42</v>
      </c>
      <c r="P36" s="17">
        <f>IF([1]計算!U13=0," ",[1]計算!U13)</f>
        <v>871.66470000000015</v>
      </c>
      <c r="Q36" s="18" t="s">
        <v>121</v>
      </c>
      <c r="R36" s="9" t="s">
        <v>53</v>
      </c>
    </row>
    <row r="37" spans="1:18" ht="15.95" customHeight="1">
      <c r="A37" s="109"/>
      <c r="B37" s="111"/>
      <c r="C37" s="113"/>
      <c r="D37" s="116"/>
      <c r="E37" s="120" t="str">
        <f>IF(ISERROR(VLOOKUP(4,[1]作成!$H$387:$K$441,4,FALSE))," ",VLOOKUP(4,[1]作成!$H$387:$K$441,4,FALSE))</f>
        <v>豚肉のジンジャーソース</v>
      </c>
      <c r="F37" s="121"/>
      <c r="G37" s="27" t="s">
        <v>92</v>
      </c>
      <c r="H37" s="21"/>
      <c r="I37" s="19"/>
      <c r="J37" s="27" t="s">
        <v>113</v>
      </c>
      <c r="K37" s="27" t="s">
        <v>122</v>
      </c>
      <c r="L37" s="26" t="s">
        <v>49</v>
      </c>
      <c r="M37" s="27" t="s">
        <v>50</v>
      </c>
      <c r="N37" s="21"/>
      <c r="O37" s="28" t="s">
        <v>70</v>
      </c>
      <c r="P37" s="17">
        <f>IF([1]計算!X13=0," ",[1]計算!X13)</f>
        <v>27.242539999999988</v>
      </c>
      <c r="Q37" s="22" t="s">
        <v>102</v>
      </c>
      <c r="R37" s="9" t="s">
        <v>118</v>
      </c>
    </row>
    <row r="38" spans="1:18" ht="15.95" customHeight="1">
      <c r="A38" s="109"/>
      <c r="B38" s="111"/>
      <c r="C38" s="113"/>
      <c r="D38" s="116"/>
      <c r="E38" s="120" t="str">
        <f>IF(ISERROR(VLOOKUP(5,[1]作成!$H$387:$K$441,4,FALSE))," ",VLOOKUP(5,[1]作成!$H$387:$K$441,4,FALSE))</f>
        <v>南瓜のサラダ</v>
      </c>
      <c r="F38" s="121"/>
      <c r="G38" s="19"/>
      <c r="H38" s="21"/>
      <c r="I38" s="36"/>
      <c r="J38" s="27" t="s">
        <v>47</v>
      </c>
      <c r="K38" s="27" t="s">
        <v>57</v>
      </c>
      <c r="L38" s="26" t="s">
        <v>88</v>
      </c>
      <c r="M38" s="27" t="s">
        <v>59</v>
      </c>
      <c r="N38" s="24"/>
      <c r="O38" s="40"/>
      <c r="P38" s="17">
        <f>IF([1]計算!Z13=0," ",[1]計算!Z13)</f>
        <v>31.193140000000007</v>
      </c>
      <c r="Q38" s="22" t="s">
        <v>33</v>
      </c>
      <c r="R38" s="9" t="s">
        <v>53</v>
      </c>
    </row>
    <row r="39" spans="1:18" ht="15.95" customHeight="1">
      <c r="A39" s="110"/>
      <c r="B39" s="111"/>
      <c r="C39" s="114"/>
      <c r="D39" s="117"/>
      <c r="E39" s="29" t="str">
        <f>IF(ISERROR(VLOOKUP(6,[1]作成!$H$387:$K$441,4,FALSE))," ",VLOOKUP(6,[1]作成!$H$387:$K$441,4,FALSE))</f>
        <v>葱のスープ</v>
      </c>
      <c r="F39" s="25" t="str">
        <f>IF(ISERROR(VLOOKUP(7,[1]作成!$H$387:$K$441,4,FALSE))," ",VLOOKUP(7,[1]作成!$H$387:$K$441,4,FALSE))</f>
        <v xml:space="preserve"> </v>
      </c>
      <c r="G39" s="33"/>
      <c r="H39" s="31"/>
      <c r="I39" s="32"/>
      <c r="J39" s="33"/>
      <c r="K39" s="30" t="s">
        <v>123</v>
      </c>
      <c r="L39" s="38"/>
      <c r="M39" s="30" t="s">
        <v>94</v>
      </c>
      <c r="N39" s="38"/>
      <c r="O39" s="41"/>
      <c r="P39" s="106" t="str">
        <f>IF([1]人数!I19=0," ",[1]人数!I19)</f>
        <v>風邪予防の献立</v>
      </c>
      <c r="Q39" s="107"/>
      <c r="R39" s="9" t="s">
        <v>96</v>
      </c>
    </row>
    <row r="40" spans="1:18" ht="15.95" customHeight="1">
      <c r="A40" s="108">
        <f>IF([1]人数!$F20=0," ",[1]人数!$F20)</f>
        <v>10</v>
      </c>
      <c r="B40" s="111" t="s">
        <v>79</v>
      </c>
      <c r="C40" s="112" t="str">
        <f>IF(ISERROR(VLOOKUP(1,[1]作成!$H$442:$K$496,4,FALSE))," ",VLOOKUP(1,[1]作成!$H$442:$K$496,4,FALSE))</f>
        <v>白飯</v>
      </c>
      <c r="D40" s="115" t="str">
        <f>IF(ISERROR(VLOOKUP(2,[1]作成!$H$442:$K$496,4,FALSE))," ",VLOOKUP(2,[1]作成!$H$442:$K$496,4,FALSE))</f>
        <v>牛乳</v>
      </c>
      <c r="E40" s="118" t="str">
        <f>IF(ISERROR(VLOOKUP(3,[1]作成!$H$442:$K$496,4,FALSE))," ",VLOOKUP(3,[1]作成!$H$442:$K$496,4,FALSE))</f>
        <v>魚の石垣フライ</v>
      </c>
      <c r="F40" s="129"/>
      <c r="G40" s="27" t="s">
        <v>124</v>
      </c>
      <c r="H40" s="26" t="s">
        <v>55</v>
      </c>
      <c r="I40" s="27" t="s">
        <v>37</v>
      </c>
      <c r="J40" s="27" t="s">
        <v>109</v>
      </c>
      <c r="K40" s="27" t="s">
        <v>63</v>
      </c>
      <c r="L40" s="21" t="s">
        <v>125</v>
      </c>
      <c r="M40" s="14" t="s">
        <v>41</v>
      </c>
      <c r="N40" s="26" t="s">
        <v>126</v>
      </c>
      <c r="O40" s="28" t="s">
        <v>51</v>
      </c>
      <c r="P40" s="17">
        <f>IF([1]計算!U14=0," ",[1]計算!U14)</f>
        <v>866.76860000000011</v>
      </c>
      <c r="Q40" s="18" t="s">
        <v>115</v>
      </c>
      <c r="R40" s="9" t="s">
        <v>84</v>
      </c>
    </row>
    <row r="41" spans="1:18" ht="15.95" customHeight="1">
      <c r="A41" s="109"/>
      <c r="B41" s="111"/>
      <c r="C41" s="113"/>
      <c r="D41" s="116"/>
      <c r="E41" s="120" t="str">
        <f>IF(ISERROR(VLOOKUP(4,[1]作成!$H$442:$K$496,4,FALSE))," ",VLOOKUP(4,[1]作成!$H$442:$K$496,4,FALSE))</f>
        <v>ブロッコリーサラダ</v>
      </c>
      <c r="F41" s="121"/>
      <c r="G41" s="27" t="s">
        <v>127</v>
      </c>
      <c r="H41" s="26" t="s">
        <v>45</v>
      </c>
      <c r="I41" s="36"/>
      <c r="J41" s="27" t="s">
        <v>47</v>
      </c>
      <c r="K41" s="27" t="s">
        <v>39</v>
      </c>
      <c r="L41" s="21"/>
      <c r="M41" s="27" t="s">
        <v>110</v>
      </c>
      <c r="N41" s="21"/>
      <c r="O41" s="28" t="s">
        <v>70</v>
      </c>
      <c r="P41" s="17">
        <f>IF([1]計算!X14=0," ",[1]計算!X14)</f>
        <v>35.811889999999991</v>
      </c>
      <c r="Q41" s="22" t="s">
        <v>128</v>
      </c>
      <c r="R41" s="9" t="s">
        <v>84</v>
      </c>
    </row>
    <row r="42" spans="1:18" ht="15.95" customHeight="1">
      <c r="A42" s="109"/>
      <c r="B42" s="111"/>
      <c r="C42" s="113"/>
      <c r="D42" s="116"/>
      <c r="E42" s="120" t="str">
        <f>IF(ISERROR(VLOOKUP(5,[1]作成!$H$442:$K$496,4,FALSE))," ",VLOOKUP(5,[1]作成!$H$442:$K$496,4,FALSE))</f>
        <v>厚揚げと大根のみそ汁</v>
      </c>
      <c r="F42" s="121"/>
      <c r="G42" s="27" t="s">
        <v>85</v>
      </c>
      <c r="H42" s="21"/>
      <c r="I42" s="36"/>
      <c r="J42" s="27" t="s">
        <v>113</v>
      </c>
      <c r="K42" s="27" t="s">
        <v>68</v>
      </c>
      <c r="L42" s="21"/>
      <c r="M42" s="27" t="s">
        <v>89</v>
      </c>
      <c r="N42" s="21"/>
      <c r="O42" s="37"/>
      <c r="P42" s="17">
        <f>IF([1]計算!Z14=0," ",[1]計算!Z14)</f>
        <v>27.908469999999994</v>
      </c>
      <c r="Q42" s="22" t="s">
        <v>105</v>
      </c>
      <c r="R42" s="9" t="s">
        <v>2</v>
      </c>
    </row>
    <row r="43" spans="1:18" ht="15.95" customHeight="1">
      <c r="A43" s="110"/>
      <c r="B43" s="111"/>
      <c r="C43" s="114"/>
      <c r="D43" s="117"/>
      <c r="E43" s="29" t="str">
        <f>IF(ISERROR(VLOOKUP(6,[1]作成!$H$442:$K$496,4,FALSE))," ",VLOOKUP(6,[1]作成!$H$442:$K$496,4,FALSE))</f>
        <v>プチシュークリーム</v>
      </c>
      <c r="F43" s="25" t="str">
        <f>IF(ISERROR(VLOOKUP(7,[1]作成!$H$442:$K$496,4,FALSE))," ",VLOOKUP(7,[1]作成!$H$442:$K$496,4,FALSE))</f>
        <v xml:space="preserve"> </v>
      </c>
      <c r="G43" s="30" t="s">
        <v>129</v>
      </c>
      <c r="H43" s="31"/>
      <c r="I43" s="32"/>
      <c r="J43" s="33"/>
      <c r="K43" s="30" t="s">
        <v>49</v>
      </c>
      <c r="L43" s="31"/>
      <c r="M43" s="30" t="s">
        <v>59</v>
      </c>
      <c r="N43" s="31"/>
      <c r="O43" s="35"/>
      <c r="P43" s="106" t="str">
        <f>IF([1]人数!I20=0," ",[1]人数!I20)</f>
        <v xml:space="preserve"> </v>
      </c>
      <c r="Q43" s="107"/>
      <c r="R43" s="9" t="s">
        <v>2</v>
      </c>
    </row>
    <row r="44" spans="1:18" ht="15.95" customHeight="1">
      <c r="A44" s="108">
        <f>IF([1]人数!$F21=0," ",[1]人数!$F21)</f>
        <v>11</v>
      </c>
      <c r="B44" s="111" t="s">
        <v>97</v>
      </c>
      <c r="C44" s="112" t="str">
        <f>IF(ISERROR(VLOOKUP(1,[1]作成!$H$497:$K$551,4,FALSE))," ",VLOOKUP(1,[1]作成!$H$497:$K$551,4,FALSE))</f>
        <v>麦飯</v>
      </c>
      <c r="D44" s="115" t="str">
        <f>IF(ISERROR(VLOOKUP(2,[1]作成!$H$497:$K$551,4,FALSE))," ",VLOOKUP(2,[1]作成!$H$497:$K$551,4,FALSE))</f>
        <v>牛乳</v>
      </c>
      <c r="E44" s="118" t="str">
        <f>IF(ISERROR(VLOOKUP(3,[1]作成!$H$497:$K$551,4,FALSE))," ",VLOOKUP(3,[1]作成!$H$497:$K$551,4,FALSE))</f>
        <v>ビーフカレー</v>
      </c>
      <c r="F44" s="129"/>
      <c r="G44" s="27" t="s">
        <v>130</v>
      </c>
      <c r="H44" s="21"/>
      <c r="I44" s="27" t="s">
        <v>37</v>
      </c>
      <c r="J44" s="27" t="s">
        <v>47</v>
      </c>
      <c r="K44" s="27" t="s">
        <v>74</v>
      </c>
      <c r="L44" s="26" t="s">
        <v>131</v>
      </c>
      <c r="M44" s="19" t="s">
        <v>69</v>
      </c>
      <c r="N44" s="21" t="s">
        <v>132</v>
      </c>
      <c r="O44" s="28" t="s">
        <v>70</v>
      </c>
      <c r="P44" s="17">
        <f>IF([1]計算!U15=0," ",[1]計算!U15)</f>
        <v>989.29739999999993</v>
      </c>
      <c r="Q44" s="18" t="s">
        <v>115</v>
      </c>
      <c r="R44" s="9" t="s">
        <v>118</v>
      </c>
    </row>
    <row r="45" spans="1:18" ht="15.95" customHeight="1">
      <c r="A45" s="109"/>
      <c r="B45" s="111"/>
      <c r="C45" s="113"/>
      <c r="D45" s="116"/>
      <c r="E45" s="120" t="str">
        <f>IF(ISERROR(VLOOKUP(4,[1]作成!$H$497:$K$551,4,FALSE))," ",VLOOKUP(4,[1]作成!$H$497:$K$551,4,FALSE))</f>
        <v>福神漬</v>
      </c>
      <c r="F45" s="121"/>
      <c r="G45" s="19"/>
      <c r="H45" s="21"/>
      <c r="I45" s="27" t="s">
        <v>86</v>
      </c>
      <c r="J45" s="27" t="s">
        <v>133</v>
      </c>
      <c r="K45" s="27" t="s">
        <v>77</v>
      </c>
      <c r="L45" s="26" t="s">
        <v>134</v>
      </c>
      <c r="M45" s="27" t="s">
        <v>94</v>
      </c>
      <c r="N45" s="21"/>
      <c r="O45" s="28" t="s">
        <v>135</v>
      </c>
      <c r="P45" s="17">
        <f>IF([1]計算!X15=0," ",[1]計算!X15)</f>
        <v>23.027920000000002</v>
      </c>
      <c r="Q45" s="22" t="s">
        <v>33</v>
      </c>
      <c r="R45" s="9" t="s">
        <v>2</v>
      </c>
    </row>
    <row r="46" spans="1:18" ht="15.95" customHeight="1">
      <c r="A46" s="109"/>
      <c r="B46" s="111"/>
      <c r="C46" s="113"/>
      <c r="D46" s="116"/>
      <c r="E46" s="120" t="str">
        <f>IF(ISERROR(VLOOKUP(5,[1]作成!$H$497:$K$551,4,FALSE))," ",VLOOKUP(5,[1]作成!$H$497:$K$551,4,FALSE))</f>
        <v>フルーツの生クリーム和え</v>
      </c>
      <c r="F46" s="121"/>
      <c r="G46" s="19"/>
      <c r="H46" s="21"/>
      <c r="I46" s="27" t="s">
        <v>71</v>
      </c>
      <c r="J46" s="19"/>
      <c r="K46" s="27" t="s">
        <v>39</v>
      </c>
      <c r="L46" s="26" t="s">
        <v>136</v>
      </c>
      <c r="M46" s="27" t="s">
        <v>110</v>
      </c>
      <c r="N46" s="21"/>
      <c r="O46" s="28" t="s">
        <v>137</v>
      </c>
      <c r="P46" s="17">
        <f>IF([1]計算!Z15=0," ",[1]計算!Z15)</f>
        <v>27.785980000000006</v>
      </c>
      <c r="Q46" s="22" t="s">
        <v>102</v>
      </c>
      <c r="R46" s="9" t="s">
        <v>100</v>
      </c>
    </row>
    <row r="47" spans="1:18" ht="15.95" customHeight="1">
      <c r="A47" s="110"/>
      <c r="B47" s="111"/>
      <c r="C47" s="114"/>
      <c r="D47" s="117"/>
      <c r="E47" s="29" t="str">
        <f>IF(ISERROR(VLOOKUP(6,[1]作成!$H$497:$K$551,4,FALSE))," ",VLOOKUP(6,[1]作成!$H$497:$K$551,4,FALSE))</f>
        <v xml:space="preserve"> </v>
      </c>
      <c r="F47" s="25" t="str">
        <f>IF(ISERROR(VLOOKUP(7,[1]作成!$H$497:$K$551,4,FALSE))," ",VLOOKUP(7,[1]作成!$H$497:$K$551,4,FALSE))</f>
        <v xml:space="preserve"> </v>
      </c>
      <c r="G47" s="33"/>
      <c r="H47" s="31"/>
      <c r="I47" s="32"/>
      <c r="J47" s="33"/>
      <c r="K47" s="30" t="s">
        <v>138</v>
      </c>
      <c r="L47" s="38"/>
      <c r="M47" s="30" t="s">
        <v>81</v>
      </c>
      <c r="N47" s="38"/>
      <c r="O47" s="42" t="s">
        <v>139</v>
      </c>
      <c r="P47" s="106" t="str">
        <f>IF([1]人数!I21=0," ",[1]人数!I21)</f>
        <v xml:space="preserve"> </v>
      </c>
      <c r="Q47" s="107"/>
      <c r="R47" s="9" t="s">
        <v>118</v>
      </c>
    </row>
    <row r="48" spans="1:18" ht="15.95" customHeight="1">
      <c r="A48" s="108">
        <f>IF([1]人数!$F22=0," ",[1]人数!$F22)</f>
        <v>14</v>
      </c>
      <c r="B48" s="125" t="s">
        <v>30</v>
      </c>
      <c r="C48" s="112" t="str">
        <f>IF(ISERROR(VLOOKUP(1,[1]作成!$H$552:$K$606,4,FALSE))," ",VLOOKUP(1,[1]作成!$H$552:$K$606,4,FALSE))</f>
        <v>白飯</v>
      </c>
      <c r="D48" s="115" t="str">
        <f>IF(ISERROR(VLOOKUP(2,[1]作成!$H$552:$K$606,4,FALSE))," ",VLOOKUP(2,[1]作成!$H$552:$K$606,4,FALSE))</f>
        <v>牛乳</v>
      </c>
      <c r="E48" s="118" t="str">
        <f>IF(ISERROR(VLOOKUP(3,[1]作成!$H$552:$K$606,4,FALSE))," ",VLOOKUP(3,[1]作成!$H$552:$K$606,4,FALSE))</f>
        <v>ひれカツ</v>
      </c>
      <c r="F48" s="129"/>
      <c r="G48" s="27" t="s">
        <v>66</v>
      </c>
      <c r="H48" s="26" t="s">
        <v>36</v>
      </c>
      <c r="I48" s="27" t="s">
        <v>37</v>
      </c>
      <c r="J48" s="27" t="s">
        <v>109</v>
      </c>
      <c r="K48" s="27" t="s">
        <v>140</v>
      </c>
      <c r="L48" s="26" t="s">
        <v>63</v>
      </c>
      <c r="M48" s="14" t="s">
        <v>41</v>
      </c>
      <c r="N48" s="26" t="s">
        <v>94</v>
      </c>
      <c r="O48" s="28" t="s">
        <v>70</v>
      </c>
      <c r="P48" s="17">
        <f>IF([1]計算!U16=0," ",[1]計算!U16)</f>
        <v>849.95050000000015</v>
      </c>
      <c r="Q48" s="18" t="s">
        <v>141</v>
      </c>
      <c r="R48" s="9" t="s">
        <v>100</v>
      </c>
    </row>
    <row r="49" spans="1:18" ht="15.95" customHeight="1">
      <c r="A49" s="109"/>
      <c r="B49" s="126"/>
      <c r="C49" s="113"/>
      <c r="D49" s="116"/>
      <c r="E49" s="120" t="str">
        <f>IF(ISERROR(VLOOKUP(4,[1]作成!$H$552:$K$606,4,FALSE))," ",VLOOKUP(4,[1]作成!$H$552:$K$606,4,FALSE))</f>
        <v>花野菜サラダ</v>
      </c>
      <c r="F49" s="121"/>
      <c r="G49" s="27" t="s">
        <v>127</v>
      </c>
      <c r="H49" s="26" t="s">
        <v>55</v>
      </c>
      <c r="I49" s="36"/>
      <c r="J49" s="27" t="s">
        <v>113</v>
      </c>
      <c r="K49" s="27" t="s">
        <v>88</v>
      </c>
      <c r="L49" s="26" t="s">
        <v>49</v>
      </c>
      <c r="M49" s="27" t="s">
        <v>110</v>
      </c>
      <c r="N49" s="26" t="s">
        <v>142</v>
      </c>
      <c r="O49" s="40"/>
      <c r="P49" s="17">
        <f>IF([1]計算!X16=0," ",[1]計算!X16)</f>
        <v>37.349800000000002</v>
      </c>
      <c r="Q49" s="22" t="s">
        <v>102</v>
      </c>
      <c r="R49" s="9" t="s">
        <v>100</v>
      </c>
    </row>
    <row r="50" spans="1:18" ht="15.95" customHeight="1">
      <c r="A50" s="109"/>
      <c r="B50" s="126"/>
      <c r="C50" s="113"/>
      <c r="D50" s="116"/>
      <c r="E50" s="120" t="str">
        <f>IF(ISERROR(VLOOKUP(5,[1]作成!$H$552:$K$606,4,FALSE))," ",VLOOKUP(5,[1]作成!$H$552:$K$606,4,FALSE))</f>
        <v>めった汁</v>
      </c>
      <c r="F50" s="121"/>
      <c r="G50" s="27" t="s">
        <v>92</v>
      </c>
      <c r="H50" s="26" t="s">
        <v>45</v>
      </c>
      <c r="I50" s="36"/>
      <c r="J50" s="19"/>
      <c r="K50" s="27" t="s">
        <v>39</v>
      </c>
      <c r="L50" s="24"/>
      <c r="M50" s="27" t="s">
        <v>89</v>
      </c>
      <c r="N50" s="21"/>
      <c r="O50" s="40"/>
      <c r="P50" s="17">
        <f>IF([1]計算!Z16=0," ",[1]計算!Z16)</f>
        <v>23.453450000000004</v>
      </c>
      <c r="Q50" s="22" t="s">
        <v>128</v>
      </c>
      <c r="R50" s="9" t="s">
        <v>2</v>
      </c>
    </row>
    <row r="51" spans="1:18" ht="15.95" customHeight="1">
      <c r="A51" s="110"/>
      <c r="B51" s="127"/>
      <c r="C51" s="114"/>
      <c r="D51" s="117"/>
      <c r="E51" s="25" t="str">
        <f>IF(ISERROR(VLOOKUP(6,[1]作成!$H$552:$K$606,4,FALSE))," ",VLOOKUP(6,[1]作成!$H$552:$K$606,4,FALSE))</f>
        <v xml:space="preserve"> </v>
      </c>
      <c r="F51" s="25" t="str">
        <f>IF(ISERROR(VLOOKUP(7,[1]作成!$H$552:$K$606,4,FALSE))," ",VLOOKUP(7,[1]作成!$H$552:$K$606,4,FALSE))</f>
        <v xml:space="preserve"> </v>
      </c>
      <c r="G51" s="30" t="s">
        <v>62</v>
      </c>
      <c r="H51" s="31"/>
      <c r="I51" s="32"/>
      <c r="J51" s="33"/>
      <c r="K51" s="30" t="s">
        <v>40</v>
      </c>
      <c r="L51" s="38"/>
      <c r="M51" s="30" t="s">
        <v>59</v>
      </c>
      <c r="N51" s="38"/>
      <c r="O51" s="41"/>
      <c r="P51" s="106" t="str">
        <f>IF([1]人数!I22=0," ",[1]人数!I22)</f>
        <v xml:space="preserve"> </v>
      </c>
      <c r="Q51" s="107"/>
      <c r="R51" s="9" t="s">
        <v>2</v>
      </c>
    </row>
    <row r="52" spans="1:18" ht="15.95" customHeight="1">
      <c r="A52" s="108">
        <f>IF([1]人数!$F23=0," ",[1]人数!$F23)</f>
        <v>15</v>
      </c>
      <c r="B52" s="111" t="s">
        <v>34</v>
      </c>
      <c r="C52" s="112" t="str">
        <f>IF(ISERROR(VLOOKUP(1,[1]作成!$H$607:$K$661,4,FALSE))," ",VLOOKUP(1,[1]作成!$H$607:$K$661,4,FALSE))</f>
        <v>さくら麦飯</v>
      </c>
      <c r="D52" s="115" t="str">
        <f>IF(ISERROR(VLOOKUP(2,[1]作成!$H$607:$K$661,4,FALSE))," ",VLOOKUP(2,[1]作成!$H$607:$K$661,4,FALSE))</f>
        <v>牛乳</v>
      </c>
      <c r="E52" s="118" t="str">
        <f>IF(ISERROR(VLOOKUP(3,[1]作成!$H$607:$K$661,4,FALSE))," ",VLOOKUP(3,[1]作成!$H$607:$K$661,4,FALSE))</f>
        <v>ひじきごはん</v>
      </c>
      <c r="F52" s="129"/>
      <c r="G52" s="27" t="s">
        <v>36</v>
      </c>
      <c r="H52" s="26" t="s">
        <v>45</v>
      </c>
      <c r="I52" s="27" t="s">
        <v>37</v>
      </c>
      <c r="J52" s="27" t="s">
        <v>47</v>
      </c>
      <c r="K52" s="27" t="s">
        <v>40</v>
      </c>
      <c r="L52" s="26" t="s">
        <v>63</v>
      </c>
      <c r="M52" s="19" t="s">
        <v>143</v>
      </c>
      <c r="N52" s="21"/>
      <c r="O52" s="28" t="s">
        <v>70</v>
      </c>
      <c r="P52" s="17">
        <f>IF([1]計算!U17=0," ",[1]計算!U17)</f>
        <v>877.61490000000026</v>
      </c>
      <c r="Q52" s="18" t="s">
        <v>121</v>
      </c>
      <c r="R52" s="9" t="s">
        <v>2</v>
      </c>
    </row>
    <row r="53" spans="1:18" ht="15.95" customHeight="1">
      <c r="A53" s="109"/>
      <c r="B53" s="111"/>
      <c r="C53" s="113"/>
      <c r="D53" s="116"/>
      <c r="E53" s="120" t="str">
        <f>IF(ISERROR(VLOOKUP(4,[1]作成!$H$607:$K$661,4,FALSE))," ",VLOOKUP(4,[1]作成!$H$607:$K$661,4,FALSE))</f>
        <v>豚肉とれんこんの照り和え</v>
      </c>
      <c r="F53" s="121"/>
      <c r="G53" s="27" t="s">
        <v>66</v>
      </c>
      <c r="H53" s="21"/>
      <c r="I53" s="27" t="s">
        <v>144</v>
      </c>
      <c r="J53" s="27" t="s">
        <v>87</v>
      </c>
      <c r="K53" s="27" t="s">
        <v>145</v>
      </c>
      <c r="L53" s="26" t="s">
        <v>146</v>
      </c>
      <c r="M53" s="27" t="s">
        <v>59</v>
      </c>
      <c r="N53" s="21"/>
      <c r="O53" s="28" t="s">
        <v>60</v>
      </c>
      <c r="P53" s="17">
        <f>IF([1]計算!X17=0," ",[1]計算!X17)</f>
        <v>34.77373</v>
      </c>
      <c r="Q53" s="22" t="s">
        <v>33</v>
      </c>
      <c r="R53" s="9" t="s">
        <v>2</v>
      </c>
    </row>
    <row r="54" spans="1:18" ht="15.95" customHeight="1">
      <c r="A54" s="109"/>
      <c r="B54" s="111"/>
      <c r="C54" s="113"/>
      <c r="D54" s="116"/>
      <c r="E54" s="120" t="str">
        <f>IF(ISERROR(VLOOKUP(5,[1]作成!$H$607:$K$661,4,FALSE))," ",VLOOKUP(5,[1]作成!$H$607:$K$661,4,FALSE))</f>
        <v>けんちんみそ汁</v>
      </c>
      <c r="F54" s="121"/>
      <c r="G54" s="27" t="s">
        <v>147</v>
      </c>
      <c r="H54" s="21"/>
      <c r="I54" s="27" t="s">
        <v>71</v>
      </c>
      <c r="J54" s="19"/>
      <c r="K54" s="27" t="s">
        <v>148</v>
      </c>
      <c r="L54" s="26" t="s">
        <v>149</v>
      </c>
      <c r="M54" s="27" t="s">
        <v>50</v>
      </c>
      <c r="N54" s="21"/>
      <c r="O54" s="40"/>
      <c r="P54" s="17">
        <f>IF([1]計算!Z17=0," ",[1]計算!Z17)</f>
        <v>28.05893</v>
      </c>
      <c r="Q54" s="22" t="s">
        <v>33</v>
      </c>
      <c r="R54" s="9" t="s">
        <v>2</v>
      </c>
    </row>
    <row r="55" spans="1:18" ht="15.95" customHeight="1">
      <c r="A55" s="110"/>
      <c r="B55" s="111"/>
      <c r="C55" s="114"/>
      <c r="D55" s="117"/>
      <c r="E55" s="29" t="str">
        <f>IF(ISERROR(VLOOKUP(6,[1]作成!$H$607:$K$661,4,FALSE))," ",VLOOKUP(6,[1]作成!$H$607:$K$661,4,FALSE))</f>
        <v>ヨーグルト</v>
      </c>
      <c r="F55" s="25" t="str">
        <f>IF(ISERROR(VLOOKUP(7,[1]作成!$H$607:$K$661,4,FALSE))," ",VLOOKUP(7,[1]作成!$H$607:$K$661,4,FALSE))</f>
        <v xml:space="preserve"> </v>
      </c>
      <c r="G55" s="30" t="s">
        <v>55</v>
      </c>
      <c r="H55" s="31"/>
      <c r="I55" s="32"/>
      <c r="J55" s="33"/>
      <c r="K55" s="30" t="s">
        <v>77</v>
      </c>
      <c r="L55" s="34" t="s">
        <v>49</v>
      </c>
      <c r="M55" s="33"/>
      <c r="N55" s="38"/>
      <c r="O55" s="41"/>
      <c r="P55" s="106" t="str">
        <f>IF([1]人数!I23=0," ",[1]人数!I23)</f>
        <v xml:space="preserve"> </v>
      </c>
      <c r="Q55" s="107"/>
      <c r="R55" s="9" t="s">
        <v>150</v>
      </c>
    </row>
    <row r="56" spans="1:18" ht="15.95" customHeight="1">
      <c r="A56" s="108">
        <f>IF([1]人数!$F24=0," ",[1]人数!$F24)</f>
        <v>16</v>
      </c>
      <c r="B56" s="111" t="s">
        <v>65</v>
      </c>
      <c r="C56" s="112" t="str">
        <f>IF(ISERROR(VLOOKUP(1,[1]作成!$H$662:$K$716,4,FALSE))," ",VLOOKUP(1,[1]作成!$H$662:$K$716,4,FALSE))</f>
        <v>白飯</v>
      </c>
      <c r="D56" s="115" t="str">
        <f>IF(ISERROR(VLOOKUP(2,[1]作成!$H$662:$K$716,4,FALSE))," ",VLOOKUP(2,[1]作成!$H$662:$K$716,4,FALSE))</f>
        <v>牛乳</v>
      </c>
      <c r="E56" s="118" t="str">
        <f>IF(ISERROR(VLOOKUP(3,[1]作成!$H$662:$K$716,4,FALSE))," ",VLOOKUP(3,[1]作成!$H$662:$K$716,4,FALSE))</f>
        <v>さばのごま味噌煮</v>
      </c>
      <c r="F56" s="129"/>
      <c r="G56" s="27" t="s">
        <v>151</v>
      </c>
      <c r="H56" s="26" t="s">
        <v>147</v>
      </c>
      <c r="I56" s="27" t="s">
        <v>37</v>
      </c>
      <c r="J56" s="27" t="s">
        <v>47</v>
      </c>
      <c r="K56" s="27" t="s">
        <v>77</v>
      </c>
      <c r="L56" s="26" t="s">
        <v>152</v>
      </c>
      <c r="M56" s="14" t="s">
        <v>41</v>
      </c>
      <c r="N56" s="21"/>
      <c r="O56" s="28" t="s">
        <v>51</v>
      </c>
      <c r="P56" s="17">
        <f>IF([1]計算!U18=0," ",[1]計算!U18)</f>
        <v>823.54099999999983</v>
      </c>
      <c r="Q56" s="18" t="s">
        <v>83</v>
      </c>
      <c r="R56" s="9" t="s">
        <v>96</v>
      </c>
    </row>
    <row r="57" spans="1:18" ht="15.95" customHeight="1">
      <c r="A57" s="109"/>
      <c r="B57" s="111"/>
      <c r="C57" s="113"/>
      <c r="D57" s="116"/>
      <c r="E57" s="120" t="str">
        <f>IF(ISERROR(VLOOKUP(4,[1]作成!$H$662:$K$716,4,FALSE))," ",VLOOKUP(4,[1]作成!$H$662:$K$716,4,FALSE))</f>
        <v>即席和え</v>
      </c>
      <c r="F57" s="121"/>
      <c r="G57" s="27" t="s">
        <v>153</v>
      </c>
      <c r="H57" s="21"/>
      <c r="I57" s="27" t="s">
        <v>116</v>
      </c>
      <c r="J57" s="27" t="s">
        <v>113</v>
      </c>
      <c r="K57" s="27" t="s">
        <v>88</v>
      </c>
      <c r="L57" s="26" t="s">
        <v>49</v>
      </c>
      <c r="M57" s="27" t="s">
        <v>59</v>
      </c>
      <c r="N57" s="21"/>
      <c r="O57" s="40"/>
      <c r="P57" s="17">
        <f>IF([1]計算!X18=0," ",[1]計算!X18)</f>
        <v>36.240349999999999</v>
      </c>
      <c r="Q57" s="22" t="s">
        <v>154</v>
      </c>
      <c r="R57" s="9" t="s">
        <v>2</v>
      </c>
    </row>
    <row r="58" spans="1:18" ht="15.95" customHeight="1">
      <c r="A58" s="109"/>
      <c r="B58" s="111"/>
      <c r="C58" s="113"/>
      <c r="D58" s="116"/>
      <c r="E58" s="120" t="str">
        <f>IF(ISERROR(VLOOKUP(5,[1]作成!$H$662:$K$716,4,FALSE))," ",VLOOKUP(5,[1]作成!$H$662:$K$716,4,FALSE))</f>
        <v>かき玉汁</v>
      </c>
      <c r="F58" s="121"/>
      <c r="G58" s="27" t="s">
        <v>45</v>
      </c>
      <c r="H58" s="21"/>
      <c r="I58" s="27" t="s">
        <v>86</v>
      </c>
      <c r="J58" s="19"/>
      <c r="K58" s="27" t="s">
        <v>57</v>
      </c>
      <c r="L58" s="43" t="s">
        <v>39</v>
      </c>
      <c r="M58" s="27" t="s">
        <v>50</v>
      </c>
      <c r="N58" s="21"/>
      <c r="O58" s="40"/>
      <c r="P58" s="17">
        <f>IF([1]計算!Z18=0," ",[1]計算!Z18)</f>
        <v>26.678850000000004</v>
      </c>
      <c r="Q58" s="22" t="s">
        <v>33</v>
      </c>
      <c r="R58" s="9" t="s">
        <v>2</v>
      </c>
    </row>
    <row r="59" spans="1:18" ht="15.95" customHeight="1">
      <c r="A59" s="110"/>
      <c r="B59" s="111"/>
      <c r="C59" s="114"/>
      <c r="D59" s="117"/>
      <c r="E59" s="29" t="str">
        <f>IF(ISERROR(VLOOKUP(6,[1]作成!$H$662:$K$716,4,FALSE))," ",VLOOKUP(6,[1]作成!$H$662:$K$716,4,FALSE))</f>
        <v>ひと口チーズ</v>
      </c>
      <c r="F59" s="25" t="str">
        <f>IF(ISERROR(VLOOKUP(7,[1]作成!$H$662:$K$716,4,FALSE))," ",VLOOKUP(7,[1]作成!$H$662:$K$716,4,FALSE))</f>
        <v xml:space="preserve"> </v>
      </c>
      <c r="G59" s="30" t="s">
        <v>127</v>
      </c>
      <c r="H59" s="31"/>
      <c r="I59" s="33"/>
      <c r="J59" s="33"/>
      <c r="K59" s="30" t="s">
        <v>138</v>
      </c>
      <c r="L59" s="38"/>
      <c r="M59" s="33"/>
      <c r="N59" s="38"/>
      <c r="O59" s="41"/>
      <c r="P59" s="106" t="str">
        <f>IF([1]人数!I24=0," ",[1]人数!I24)</f>
        <v xml:space="preserve"> </v>
      </c>
      <c r="Q59" s="107"/>
      <c r="R59" s="9" t="s">
        <v>17</v>
      </c>
    </row>
    <row r="60" spans="1:18" ht="15.95" customHeight="1">
      <c r="A60" s="108">
        <f>IF([1]人数!$F25=0," ",[1]人数!$F25)</f>
        <v>17</v>
      </c>
      <c r="B60" s="111" t="s">
        <v>79</v>
      </c>
      <c r="C60" s="112" t="str">
        <f>IF(ISERROR(VLOOKUP(1,[1]作成!$H$717:$K$771,4,FALSE))," ",VLOOKUP(1,[1]作成!$H$717:$K$771,4,FALSE))</f>
        <v>白飯</v>
      </c>
      <c r="D60" s="115" t="str">
        <f>IF(ISERROR(VLOOKUP(2,[1]作成!$H$717:$K$771,4,FALSE))," ",VLOOKUP(2,[1]作成!$H$717:$K$771,4,FALSE))</f>
        <v>牛乳</v>
      </c>
      <c r="E60" s="118" t="str">
        <f>IF(ISERROR(VLOOKUP(3,[1]作成!$H$717:$K$771,4,FALSE))," ",VLOOKUP(3,[1]作成!$H$717:$K$771,4,FALSE))</f>
        <v>ヤーコン入り焼きメンチ</v>
      </c>
      <c r="F60" s="129"/>
      <c r="G60" s="66" t="s">
        <v>66</v>
      </c>
      <c r="H60" s="26" t="s">
        <v>54</v>
      </c>
      <c r="I60" s="27" t="s">
        <v>37</v>
      </c>
      <c r="J60" s="27" t="s">
        <v>47</v>
      </c>
      <c r="K60" s="27" t="s">
        <v>39</v>
      </c>
      <c r="L60" s="26" t="s">
        <v>101</v>
      </c>
      <c r="M60" s="14" t="s">
        <v>41</v>
      </c>
      <c r="N60" s="26" t="s">
        <v>94</v>
      </c>
      <c r="O60" s="28" t="s">
        <v>82</v>
      </c>
      <c r="P60" s="17">
        <f>IF([1]計算!U19=0," ",[1]計算!U19)</f>
        <v>926.40709999999979</v>
      </c>
      <c r="Q60" s="18" t="s">
        <v>155</v>
      </c>
      <c r="R60" s="9" t="s">
        <v>84</v>
      </c>
    </row>
    <row r="61" spans="1:18" ht="15.95" customHeight="1">
      <c r="A61" s="109"/>
      <c r="B61" s="111"/>
      <c r="C61" s="113"/>
      <c r="D61" s="116"/>
      <c r="E61" s="120" t="str">
        <f>IF(ISERROR(VLOOKUP(4,[1]作成!$H$717:$K$771,4,FALSE))," ",VLOOKUP(4,[1]作成!$H$717:$K$771,4,FALSE))</f>
        <v>れんこんサラダ</v>
      </c>
      <c r="F61" s="121"/>
      <c r="G61" s="27" t="s">
        <v>62</v>
      </c>
      <c r="H61" s="44" t="s">
        <v>127</v>
      </c>
      <c r="I61" s="36"/>
      <c r="J61" s="19"/>
      <c r="K61" s="27" t="s">
        <v>148</v>
      </c>
      <c r="L61" s="26" t="s">
        <v>63</v>
      </c>
      <c r="M61" s="27" t="s">
        <v>104</v>
      </c>
      <c r="N61" s="21"/>
      <c r="O61" s="28" t="s">
        <v>42</v>
      </c>
      <c r="P61" s="17">
        <f>IF([1]計算!X19=0," ",[1]計算!X19)</f>
        <v>39.221109999999989</v>
      </c>
      <c r="Q61" s="22" t="s">
        <v>33</v>
      </c>
      <c r="R61" s="9" t="s">
        <v>2</v>
      </c>
    </row>
    <row r="62" spans="1:18" ht="15.95" customHeight="1">
      <c r="A62" s="109"/>
      <c r="B62" s="111"/>
      <c r="C62" s="113"/>
      <c r="D62" s="116"/>
      <c r="E62" s="120" t="str">
        <f>IF(ISERROR(VLOOKUP(5,[1]作成!$H$717:$K$771,4,FALSE))," ",VLOOKUP(5,[1]作成!$H$717:$K$771,4,FALSE))</f>
        <v>ポトフ</v>
      </c>
      <c r="F62" s="121"/>
      <c r="G62" s="27" t="s">
        <v>130</v>
      </c>
      <c r="H62" s="26"/>
      <c r="I62" s="36"/>
      <c r="J62" s="19"/>
      <c r="K62" s="27" t="s">
        <v>57</v>
      </c>
      <c r="L62" s="26" t="s">
        <v>58</v>
      </c>
      <c r="M62" s="27" t="s">
        <v>89</v>
      </c>
      <c r="N62" s="21"/>
      <c r="O62" s="40"/>
      <c r="P62" s="17">
        <f>IF([1]計算!Z19=0," ",[1]計算!Z19)</f>
        <v>28.676740000000002</v>
      </c>
      <c r="Q62" s="22" t="s">
        <v>33</v>
      </c>
      <c r="R62" s="9" t="s">
        <v>2</v>
      </c>
    </row>
    <row r="63" spans="1:18" ht="15.95" customHeight="1">
      <c r="A63" s="110"/>
      <c r="B63" s="111"/>
      <c r="C63" s="114"/>
      <c r="D63" s="117"/>
      <c r="E63" s="29" t="str">
        <f>IF(ISERROR(VLOOKUP(6,[1]作成!$H$717:$K$771,4,FALSE))," ",VLOOKUP(6,[1]作成!$H$717:$K$771,4,FALSE))</f>
        <v xml:space="preserve"> </v>
      </c>
      <c r="F63" s="25" t="str">
        <f>IF(ISERROR(VLOOKUP(7,[1]作成!$H$717:$K$771,4,FALSE))," ",VLOOKUP(7,[1]作成!$H$717:$K$771,4,FALSE))</f>
        <v xml:space="preserve"> </v>
      </c>
      <c r="G63" s="135" t="s">
        <v>156</v>
      </c>
      <c r="H63" s="136"/>
      <c r="I63" s="32"/>
      <c r="J63" s="33"/>
      <c r="K63" s="30" t="s">
        <v>123</v>
      </c>
      <c r="L63" s="31"/>
      <c r="M63" s="30" t="s">
        <v>59</v>
      </c>
      <c r="N63" s="31"/>
      <c r="O63" s="41"/>
      <c r="P63" s="106" t="str">
        <f>IF([1]人数!I25=0," ",[1]人数!I25)</f>
        <v xml:space="preserve"> </v>
      </c>
      <c r="Q63" s="107"/>
      <c r="R63" s="9" t="s">
        <v>157</v>
      </c>
    </row>
    <row r="64" spans="1:18" ht="15.95" customHeight="1">
      <c r="A64" s="108">
        <f>IF([1]人数!$F26=0," ",[1]人数!$F26)</f>
        <v>18</v>
      </c>
      <c r="B64" s="111" t="s">
        <v>97</v>
      </c>
      <c r="C64" s="112" t="str">
        <f>IF(ISERROR(VLOOKUP(1,[1]作成!$H$772:$K$826,4,FALSE))," ",VLOOKUP(1,[1]作成!$H$772:$K$826,4,FALSE))</f>
        <v>食パン</v>
      </c>
      <c r="D64" s="115" t="str">
        <f>IF(ISERROR(VLOOKUP(2,[1]作成!$H$772:$K$826,4,FALSE))," ",VLOOKUP(2,[1]作成!$H$772:$K$826,4,FALSE))</f>
        <v>牛乳</v>
      </c>
      <c r="E64" s="137" t="str">
        <f>IF(ISERROR(VLOOKUP(3,[1]作成!$H$772:$K$826,4,FALSE))," ",VLOOKUP(3,[1]作成!$H$772:$K$826,4,FALSE))</f>
        <v>【オリンピック開催地献立（アトランタ）】</v>
      </c>
      <c r="F64" s="138"/>
      <c r="G64" s="27" t="s">
        <v>62</v>
      </c>
      <c r="H64" s="26" t="s">
        <v>55</v>
      </c>
      <c r="I64" s="27" t="s">
        <v>37</v>
      </c>
      <c r="J64" s="27" t="s">
        <v>109</v>
      </c>
      <c r="K64" s="27" t="s">
        <v>88</v>
      </c>
      <c r="L64" s="21"/>
      <c r="M64" s="19" t="s">
        <v>158</v>
      </c>
      <c r="N64" s="26" t="s">
        <v>159</v>
      </c>
      <c r="O64" s="28" t="s">
        <v>82</v>
      </c>
      <c r="P64" s="17">
        <f>IF([1]計算!U20=0," ",[1]計算!U20)</f>
        <v>832.95229999999992</v>
      </c>
      <c r="Q64" s="18" t="s">
        <v>115</v>
      </c>
      <c r="R64" s="9" t="s">
        <v>2</v>
      </c>
    </row>
    <row r="65" spans="1:18" ht="15.95" customHeight="1">
      <c r="A65" s="109"/>
      <c r="B65" s="111"/>
      <c r="C65" s="113"/>
      <c r="D65" s="116"/>
      <c r="E65" s="120" t="str">
        <f>IF(ISERROR(VLOOKUP(4,[1]作成!$H$772:$K$826,4,FALSE))," ",VLOOKUP(4,[1]作成!$H$772:$K$826,4,FALSE))</f>
        <v>フライドチキン</v>
      </c>
      <c r="F65" s="121"/>
      <c r="G65" s="27" t="s">
        <v>85</v>
      </c>
      <c r="H65" s="21"/>
      <c r="I65" s="36"/>
      <c r="J65" s="27" t="s">
        <v>160</v>
      </c>
      <c r="K65" s="27" t="s">
        <v>39</v>
      </c>
      <c r="L65" s="21"/>
      <c r="M65" s="27" t="s">
        <v>110</v>
      </c>
      <c r="N65" s="26" t="s">
        <v>59</v>
      </c>
      <c r="O65" s="28" t="s">
        <v>70</v>
      </c>
      <c r="P65" s="17">
        <f>IF([1]計算!X20=0," ",[1]計算!X20)</f>
        <v>39.939289999999986</v>
      </c>
      <c r="Q65" s="22" t="s">
        <v>105</v>
      </c>
      <c r="R65" s="9" t="s">
        <v>118</v>
      </c>
    </row>
    <row r="66" spans="1:18" ht="15.95" customHeight="1">
      <c r="A66" s="109"/>
      <c r="B66" s="111"/>
      <c r="C66" s="113"/>
      <c r="D66" s="116"/>
      <c r="E66" s="120" t="str">
        <f>IF(ISERROR(VLOOKUP(5,[1]作成!$H$772:$K$826,4,FALSE))," ",VLOOKUP(5,[1]作成!$H$772:$K$826,4,FALSE))</f>
        <v>カラフルサラダ</v>
      </c>
      <c r="F66" s="121"/>
      <c r="G66" s="27" t="s">
        <v>66</v>
      </c>
      <c r="H66" s="21"/>
      <c r="I66" s="36"/>
      <c r="J66" s="27" t="s">
        <v>47</v>
      </c>
      <c r="K66" s="27" t="s">
        <v>74</v>
      </c>
      <c r="L66" s="21"/>
      <c r="M66" s="27" t="s">
        <v>50</v>
      </c>
      <c r="N66" s="44" t="s">
        <v>162</v>
      </c>
      <c r="O66" s="28" t="s">
        <v>135</v>
      </c>
      <c r="P66" s="17">
        <f>IF([1]計算!Z20=0," ",[1]計算!Z20)</f>
        <v>32.739490000000004</v>
      </c>
      <c r="Q66" s="22" t="s">
        <v>33</v>
      </c>
      <c r="R66" s="9" t="s">
        <v>118</v>
      </c>
    </row>
    <row r="67" spans="1:18" ht="15.95" customHeight="1">
      <c r="A67" s="110"/>
      <c r="B67" s="111"/>
      <c r="C67" s="114"/>
      <c r="D67" s="117"/>
      <c r="E67" s="29" t="str">
        <f>IF(ISERROR(VLOOKUP(6,[1]作成!$H$772:$K$826,4,FALSE))," ",VLOOKUP(6,[1]作成!$H$772:$K$826,4,FALSE))</f>
        <v>ポークビーンズ</v>
      </c>
      <c r="F67" s="25" t="str">
        <f>IF(ISERROR(VLOOKUP(7,[1]作成!$H$772:$K$826,4,FALSE))," ",VLOOKUP(7,[1]作成!$H$772:$K$826,4,FALSE))</f>
        <v>チョコレートジャム</v>
      </c>
      <c r="G67" s="30" t="s">
        <v>161</v>
      </c>
      <c r="H67" s="31"/>
      <c r="I67" s="32"/>
      <c r="J67" s="30" t="s">
        <v>133</v>
      </c>
      <c r="K67" s="33"/>
      <c r="L67" s="38"/>
      <c r="M67" s="30" t="s">
        <v>94</v>
      </c>
      <c r="N67" s="34"/>
      <c r="O67" s="42" t="s">
        <v>139</v>
      </c>
      <c r="P67" s="106" t="str">
        <f>IF([1]人数!I26=0," ",[1]人数!I26)</f>
        <v>オリンピック開催地献立</v>
      </c>
      <c r="Q67" s="107"/>
      <c r="R67" s="9" t="s">
        <v>2</v>
      </c>
    </row>
    <row r="68" spans="1:18" ht="15.95" customHeight="1">
      <c r="A68" s="108">
        <f>IF([1]人数!$F27=0," ",[1]人数!$F27)</f>
        <v>21</v>
      </c>
      <c r="B68" s="125" t="s">
        <v>30</v>
      </c>
      <c r="C68" s="112" t="str">
        <f>IF(ISERROR(VLOOKUP(1,[1]作成!$H$827:$K$881,4,FALSE))," ",VLOOKUP(1,[1]作成!$H$827:$K$881,4,FALSE))</f>
        <v>麦飯</v>
      </c>
      <c r="D68" s="115" t="str">
        <f>IF(ISERROR(VLOOKUP(2,[1]作成!$H$827:$K$881,4,FALSE))," ",VLOOKUP(2,[1]作成!$H$827:$K$881,4,FALSE))</f>
        <v>牛乳</v>
      </c>
      <c r="E68" s="130" t="str">
        <f>IF(ISERROR(VLOOKUP(3,[1]作成!$H$827:$K$881,4,FALSE))," ",VLOOKUP(3,[1]作成!$H$827:$K$881,4,FALSE))</f>
        <v>【冬至の献立】</v>
      </c>
      <c r="F68" s="131"/>
      <c r="G68" s="27" t="s">
        <v>66</v>
      </c>
      <c r="H68" s="21"/>
      <c r="I68" s="27" t="s">
        <v>37</v>
      </c>
      <c r="J68" s="27" t="s">
        <v>47</v>
      </c>
      <c r="K68" s="27" t="s">
        <v>74</v>
      </c>
      <c r="L68" s="26" t="s">
        <v>145</v>
      </c>
      <c r="M68" s="19" t="s">
        <v>69</v>
      </c>
      <c r="N68" s="26" t="s">
        <v>94</v>
      </c>
      <c r="O68" s="28" t="s">
        <v>70</v>
      </c>
      <c r="P68" s="17">
        <f>IF([1]計算!U21=0," ",[1]計算!U21)</f>
        <v>842.7983999999999</v>
      </c>
      <c r="Q68" s="18" t="s">
        <v>43</v>
      </c>
      <c r="R68" s="9" t="s">
        <v>100</v>
      </c>
    </row>
    <row r="69" spans="1:18" ht="15.95" customHeight="1">
      <c r="A69" s="109"/>
      <c r="B69" s="126"/>
      <c r="C69" s="113"/>
      <c r="D69" s="116"/>
      <c r="E69" s="120" t="str">
        <f>IF(ISERROR(VLOOKUP(4,[1]作成!$H$827:$K$881,4,FALSE))," ",VLOOKUP(4,[1]作成!$H$827:$K$881,4,FALSE))</f>
        <v>豚丼風</v>
      </c>
      <c r="F69" s="121"/>
      <c r="G69" s="27" t="s">
        <v>62</v>
      </c>
      <c r="H69" s="21"/>
      <c r="I69" s="19"/>
      <c r="J69" s="27" t="s">
        <v>120</v>
      </c>
      <c r="K69" s="27" t="s">
        <v>77</v>
      </c>
      <c r="L69" s="26" t="s">
        <v>63</v>
      </c>
      <c r="M69" s="27" t="s">
        <v>59</v>
      </c>
      <c r="N69" s="21"/>
      <c r="O69" s="28" t="s">
        <v>163</v>
      </c>
      <c r="P69" s="17">
        <f>IF([1]計算!X21=0," ",[1]計算!X21)</f>
        <v>33.337570000000007</v>
      </c>
      <c r="Q69" s="22" t="s">
        <v>33</v>
      </c>
      <c r="R69" s="9" t="s">
        <v>2</v>
      </c>
    </row>
    <row r="70" spans="1:18" ht="15.95" customHeight="1">
      <c r="A70" s="109"/>
      <c r="B70" s="126"/>
      <c r="C70" s="113"/>
      <c r="D70" s="116"/>
      <c r="E70" s="120" t="str">
        <f>IF(ISERROR(VLOOKUP(5,[1]作成!$H$827:$K$881,4,FALSE))," ",VLOOKUP(5,[1]作成!$H$827:$K$881,4,FALSE))</f>
        <v>南瓜のいとこ煮</v>
      </c>
      <c r="F70" s="121"/>
      <c r="G70" s="27" t="s">
        <v>45</v>
      </c>
      <c r="H70" s="21"/>
      <c r="I70" s="19"/>
      <c r="J70" s="19"/>
      <c r="K70" s="27" t="s">
        <v>39</v>
      </c>
      <c r="L70" s="44" t="s">
        <v>58</v>
      </c>
      <c r="M70" s="27" t="s">
        <v>50</v>
      </c>
      <c r="N70" s="21"/>
      <c r="O70" s="28" t="s">
        <v>51</v>
      </c>
      <c r="P70" s="17">
        <f>IF([1]計算!Z21=0," ",[1]計算!Z21)</f>
        <v>20.721579999999999</v>
      </c>
      <c r="Q70" s="22" t="s">
        <v>102</v>
      </c>
      <c r="R70" s="9" t="s">
        <v>2</v>
      </c>
    </row>
    <row r="71" spans="1:18" ht="15.95" customHeight="1">
      <c r="A71" s="110"/>
      <c r="B71" s="127"/>
      <c r="C71" s="114"/>
      <c r="D71" s="117"/>
      <c r="E71" s="25" t="str">
        <f>IF(ISERROR(VLOOKUP(6,[1]作成!$H$827:$K$881,4,FALSE))," ",VLOOKUP(6,[1]作成!$H$827:$K$881,4,FALSE))</f>
        <v>根菜のごま汁</v>
      </c>
      <c r="F71" s="25" t="str">
        <f>IF(ISERROR(VLOOKUP(7,[1]作成!$H$827:$K$881,4,FALSE))," ",VLOOKUP(7,[1]作成!$H$827:$K$881,4,FALSE))</f>
        <v xml:space="preserve"> </v>
      </c>
      <c r="G71" s="30" t="s">
        <v>55</v>
      </c>
      <c r="H71" s="31"/>
      <c r="I71" s="33"/>
      <c r="J71" s="33"/>
      <c r="K71" s="30" t="s">
        <v>49</v>
      </c>
      <c r="L71" s="34"/>
      <c r="M71" s="30" t="s">
        <v>164</v>
      </c>
      <c r="N71" s="31"/>
      <c r="O71" s="41"/>
      <c r="P71" s="106" t="str">
        <f>IF([1]人数!I27=0," ",[1]人数!I27)</f>
        <v>冬至の献立</v>
      </c>
      <c r="Q71" s="107"/>
      <c r="R71" s="9" t="s">
        <v>100</v>
      </c>
    </row>
    <row r="72" spans="1:18" ht="15.95" customHeight="1">
      <c r="A72" s="108">
        <f>IF([1]人数!$F28=0," ",[1]人数!$F28)</f>
        <v>22</v>
      </c>
      <c r="B72" s="111" t="s">
        <v>34</v>
      </c>
      <c r="C72" s="112" t="str">
        <f>IF(ISERROR(VLOOKUP(1,[1]作成!$H$882:$K$936,4,FALSE))," ",VLOOKUP(1,[1]作成!$H$882:$K$936,4,FALSE))</f>
        <v>白飯</v>
      </c>
      <c r="D72" s="115" t="str">
        <f>IF(ISERROR(VLOOKUP(2,[1]作成!$H$882:$K$936,4,FALSE))," ",VLOOKUP(2,[1]作成!$H$882:$K$936,4,FALSE))</f>
        <v>牛乳</v>
      </c>
      <c r="E72" s="118" t="str">
        <f>IF(ISERROR(VLOOKUP(3,[1]作成!$H$882:$K$936,4,FALSE))," ",VLOOKUP(3,[1]作成!$H$882:$K$936,4,FALSE))</f>
        <v>ししゃもの南蛮漬け</v>
      </c>
      <c r="F72" s="129"/>
      <c r="G72" s="27" t="s">
        <v>165</v>
      </c>
      <c r="H72" s="21"/>
      <c r="I72" s="27" t="s">
        <v>37</v>
      </c>
      <c r="J72" s="27" t="s">
        <v>47</v>
      </c>
      <c r="K72" s="27" t="s">
        <v>49</v>
      </c>
      <c r="L72" s="26" t="s">
        <v>63</v>
      </c>
      <c r="M72" s="14" t="s">
        <v>41</v>
      </c>
      <c r="N72" s="21"/>
      <c r="O72" s="28" t="s">
        <v>163</v>
      </c>
      <c r="P72" s="17">
        <f>IF([1]計算!U22=0," ",[1]計算!U22)</f>
        <v>886.15989999999977</v>
      </c>
      <c r="Q72" s="18" t="s">
        <v>115</v>
      </c>
      <c r="R72" s="9" t="s">
        <v>2</v>
      </c>
    </row>
    <row r="73" spans="1:18" ht="15.95" customHeight="1">
      <c r="A73" s="109"/>
      <c r="B73" s="111"/>
      <c r="C73" s="113"/>
      <c r="D73" s="116"/>
      <c r="E73" s="120" t="str">
        <f>IF(ISERROR(VLOOKUP(4,[1]作成!$H$882:$K$936,4,FALSE))," ",VLOOKUP(4,[1]作成!$H$882:$K$936,4,FALSE))</f>
        <v>れんこんのきんぴら</v>
      </c>
      <c r="F73" s="121"/>
      <c r="G73" s="27" t="s">
        <v>130</v>
      </c>
      <c r="H73" s="21"/>
      <c r="I73" s="27" t="s">
        <v>166</v>
      </c>
      <c r="J73" s="27" t="s">
        <v>87</v>
      </c>
      <c r="K73" s="27" t="s">
        <v>148</v>
      </c>
      <c r="L73" s="26" t="s">
        <v>146</v>
      </c>
      <c r="M73" s="27" t="s">
        <v>110</v>
      </c>
      <c r="N73" s="21"/>
      <c r="O73" s="28" t="s">
        <v>70</v>
      </c>
      <c r="P73" s="17">
        <f>IF([1]計算!X22=0," ",[1]計算!X22)</f>
        <v>35.157590000000013</v>
      </c>
      <c r="Q73" s="22" t="s">
        <v>102</v>
      </c>
      <c r="R73" s="9" t="s">
        <v>53</v>
      </c>
    </row>
    <row r="74" spans="1:18" ht="15.95" customHeight="1">
      <c r="A74" s="109"/>
      <c r="B74" s="111"/>
      <c r="C74" s="113"/>
      <c r="D74" s="116"/>
      <c r="E74" s="120" t="str">
        <f>IF(ISERROR(VLOOKUP(5,[1]作成!$H$882:$K$936,4,FALSE))," ",VLOOKUP(5,[1]作成!$H$882:$K$936,4,FALSE))</f>
        <v>大根のそぼろ煮</v>
      </c>
      <c r="F74" s="121"/>
      <c r="G74" s="27" t="s">
        <v>66</v>
      </c>
      <c r="H74" s="21"/>
      <c r="I74" s="36"/>
      <c r="J74" s="19"/>
      <c r="K74" s="19" t="s">
        <v>167</v>
      </c>
      <c r="L74" s="21"/>
      <c r="M74" s="27" t="s">
        <v>50</v>
      </c>
      <c r="N74" s="21"/>
      <c r="O74" s="40"/>
      <c r="P74" s="17">
        <f>IF([1]計算!Z22=0," ",[1]計算!Z22)</f>
        <v>30.493579999999998</v>
      </c>
      <c r="Q74" s="22" t="s">
        <v>102</v>
      </c>
      <c r="R74" s="9" t="s">
        <v>53</v>
      </c>
    </row>
    <row r="75" spans="1:18" ht="15.95" customHeight="1">
      <c r="A75" s="110"/>
      <c r="B75" s="111"/>
      <c r="C75" s="114"/>
      <c r="D75" s="117"/>
      <c r="E75" s="29" t="str">
        <f>IF(ISERROR(VLOOKUP(6,[1]作成!$H$882:$K$936,4,FALSE))," ",VLOOKUP(6,[1]作成!$H$882:$K$936,4,FALSE))</f>
        <v xml:space="preserve"> </v>
      </c>
      <c r="F75" s="25" t="str">
        <f>IF(ISERROR(VLOOKUP(7,[1]作成!$H$882:$K$936,4,FALSE))," ",VLOOKUP(7,[1]作成!$H$882:$K$936,4,FALSE))</f>
        <v xml:space="preserve"> </v>
      </c>
      <c r="G75" s="30" t="s">
        <v>168</v>
      </c>
      <c r="H75" s="31"/>
      <c r="I75" s="32"/>
      <c r="J75" s="33"/>
      <c r="K75" s="30" t="s">
        <v>39</v>
      </c>
      <c r="L75" s="38"/>
      <c r="M75" s="30" t="s">
        <v>59</v>
      </c>
      <c r="N75" s="38"/>
      <c r="O75" s="41"/>
      <c r="P75" s="106" t="str">
        <f>IF([1]人数!I28=0," ",[1]人数!I28)</f>
        <v xml:space="preserve"> </v>
      </c>
      <c r="Q75" s="107"/>
      <c r="R75" s="9" t="s">
        <v>2</v>
      </c>
    </row>
    <row r="76" spans="1:18" ht="15.95" customHeight="1">
      <c r="A76" s="108">
        <f>IF([1]人数!$F29=0," ",[1]人数!$F29)</f>
        <v>23</v>
      </c>
      <c r="B76" s="111" t="s">
        <v>65</v>
      </c>
      <c r="C76" s="112" t="str">
        <f>IF(ISERROR(VLOOKUP(1,[1]作成!$H$937:$K$991,4,FALSE))," ",VLOOKUP(1,[1]作成!$H$937:$K$991,4,FALSE))</f>
        <v>白飯</v>
      </c>
      <c r="D76" s="115" t="str">
        <f>IF(ISERROR(VLOOKUP(2,[1]作成!$H$937:$K$991,4,FALSE))," ",VLOOKUP(2,[1]作成!$H$937:$K$991,4,FALSE))</f>
        <v>牛乳</v>
      </c>
      <c r="E76" s="118" t="str">
        <f>IF(ISERROR(VLOOKUP(3,[1]作成!$H$937:$K$991,4,FALSE))," ",VLOOKUP(3,[1]作成!$H$937:$K$991,4,FALSE))</f>
        <v>チキン南蛮</v>
      </c>
      <c r="F76" s="129"/>
      <c r="G76" s="27" t="s">
        <v>62</v>
      </c>
      <c r="H76" s="26" t="s">
        <v>169</v>
      </c>
      <c r="I76" s="27" t="s">
        <v>37</v>
      </c>
      <c r="J76" s="27" t="s">
        <v>47</v>
      </c>
      <c r="K76" s="27" t="s">
        <v>88</v>
      </c>
      <c r="L76" s="26" t="s">
        <v>148</v>
      </c>
      <c r="M76" s="14" t="s">
        <v>41</v>
      </c>
      <c r="N76" s="26" t="s">
        <v>170</v>
      </c>
      <c r="O76" s="28" t="s">
        <v>70</v>
      </c>
      <c r="P76" s="17">
        <f>IF([1]計算!U23=0," ",[1]計算!U23)</f>
        <v>848.94249999999977</v>
      </c>
      <c r="Q76" s="18" t="s">
        <v>115</v>
      </c>
      <c r="R76" s="9" t="s">
        <v>118</v>
      </c>
    </row>
    <row r="77" spans="1:18" ht="15.95" customHeight="1">
      <c r="A77" s="109"/>
      <c r="B77" s="111"/>
      <c r="C77" s="113"/>
      <c r="D77" s="116"/>
      <c r="E77" s="120" t="str">
        <f>IF(ISERROR(VLOOKUP(4,[1]作成!$H$937:$K$991,4,FALSE))," ",VLOOKUP(4,[1]作成!$H$937:$K$991,4,FALSE))</f>
        <v>ひじきサラダ</v>
      </c>
      <c r="F77" s="121"/>
      <c r="G77" s="27" t="s">
        <v>127</v>
      </c>
      <c r="H77" s="26" t="s">
        <v>45</v>
      </c>
      <c r="I77" s="27" t="s">
        <v>144</v>
      </c>
      <c r="J77" s="19"/>
      <c r="K77" s="27" t="s">
        <v>123</v>
      </c>
      <c r="L77" s="26" t="s">
        <v>63</v>
      </c>
      <c r="M77" s="27" t="s">
        <v>50</v>
      </c>
      <c r="N77" s="26" t="s">
        <v>81</v>
      </c>
      <c r="O77" s="40"/>
      <c r="P77" s="17">
        <f>IF([1]計算!X23=0," ",[1]計算!X23)</f>
        <v>39.23279999999999</v>
      </c>
      <c r="Q77" s="22" t="s">
        <v>171</v>
      </c>
      <c r="R77" s="9" t="s">
        <v>2</v>
      </c>
    </row>
    <row r="78" spans="1:18" ht="15.95" customHeight="1">
      <c r="A78" s="109"/>
      <c r="B78" s="111"/>
      <c r="C78" s="113"/>
      <c r="D78" s="116"/>
      <c r="E78" s="120" t="str">
        <f>IF(ISERROR(VLOOKUP(5,[1]作成!$H$937:$K$991,4,FALSE))," ",VLOOKUP(5,[1]作成!$H$937:$K$991,4,FALSE))</f>
        <v>れんこん団子汁</v>
      </c>
      <c r="F78" s="121"/>
      <c r="G78" s="27" t="s">
        <v>54</v>
      </c>
      <c r="H78" s="21"/>
      <c r="I78" s="27" t="s">
        <v>172</v>
      </c>
      <c r="J78" s="19"/>
      <c r="K78" s="27" t="s">
        <v>57</v>
      </c>
      <c r="L78" s="43" t="s">
        <v>49</v>
      </c>
      <c r="M78" s="27" t="s">
        <v>110</v>
      </c>
      <c r="N78" s="21"/>
      <c r="O78" s="40"/>
      <c r="P78" s="17">
        <f>IF([1]計算!Z23=0," ",[1]計算!Z23)</f>
        <v>20.4574</v>
      </c>
      <c r="Q78" s="22" t="s">
        <v>33</v>
      </c>
      <c r="R78" s="9" t="s">
        <v>96</v>
      </c>
    </row>
    <row r="79" spans="1:18" ht="15.95" customHeight="1">
      <c r="A79" s="110"/>
      <c r="B79" s="111"/>
      <c r="C79" s="114"/>
      <c r="D79" s="117"/>
      <c r="E79" s="29" t="str">
        <f>IF(ISERROR(VLOOKUP(6,[1]作成!$H$937:$K$991,4,FALSE))," ",VLOOKUP(6,[1]作成!$H$937:$K$991,4,FALSE))</f>
        <v>ふりかけ</v>
      </c>
      <c r="F79" s="25" t="str">
        <f>IF(ISERROR(VLOOKUP(7,[1]作成!$H$937:$K$991,4,FALSE))," ",VLOOKUP(7,[1]作成!$H$937:$K$991,4,FALSE))</f>
        <v xml:space="preserve"> </v>
      </c>
      <c r="G79" s="30" t="s">
        <v>66</v>
      </c>
      <c r="H79" s="31"/>
      <c r="I79" s="33"/>
      <c r="J79" s="33"/>
      <c r="K79" s="30" t="s">
        <v>39</v>
      </c>
      <c r="L79" s="34"/>
      <c r="M79" s="30" t="s">
        <v>59</v>
      </c>
      <c r="N79" s="31"/>
      <c r="O79" s="41"/>
      <c r="P79" s="106" t="str">
        <f>IF([1]人数!I29=0," ",[1]人数!I29)</f>
        <v xml:space="preserve"> </v>
      </c>
      <c r="Q79" s="107"/>
      <c r="R79" s="9" t="s">
        <v>2</v>
      </c>
    </row>
    <row r="80" spans="1:18" ht="15.95" customHeight="1">
      <c r="A80" s="108">
        <f>IF([1]人数!$F30=0," ",[1]人数!$F30)</f>
        <v>24</v>
      </c>
      <c r="B80" s="111" t="s">
        <v>79</v>
      </c>
      <c r="C80" s="155" t="str">
        <f>IF(ISERROR(VLOOKUP(1,[1]作成!$H$992:$K$1046,4,FALSE))," ",VLOOKUP(1,[1]作成!$H$992:$K$1046,4,FALSE))</f>
        <v>ケチャップライス</v>
      </c>
      <c r="D80" s="115" t="str">
        <f>IF(ISERROR(VLOOKUP(2,[1]作成!$H$992:$K$1046,4,FALSE))," ",VLOOKUP(2,[1]作成!$H$992:$K$1046,4,FALSE))</f>
        <v>牛乳</v>
      </c>
      <c r="E80" s="130" t="str">
        <f>IF(ISERROR(VLOOKUP(3,[1]作成!$H$992:$K$1046,4,FALSE))," ",VLOOKUP(3,[1]作成!$H$992:$K$1046,4,FALSE))</f>
        <v>【クリスマス献立】</v>
      </c>
      <c r="F80" s="131"/>
      <c r="G80" s="27" t="s">
        <v>173</v>
      </c>
      <c r="H80" s="26" t="s">
        <v>127</v>
      </c>
      <c r="I80" s="27" t="s">
        <v>37</v>
      </c>
      <c r="J80" s="27" t="s">
        <v>72</v>
      </c>
      <c r="K80" s="27" t="s">
        <v>39</v>
      </c>
      <c r="L80" s="21"/>
      <c r="M80" s="158" t="s">
        <v>174</v>
      </c>
      <c r="N80" s="159"/>
      <c r="O80" s="28" t="s">
        <v>135</v>
      </c>
      <c r="P80" s="17">
        <f>IF([1]計算!U24=0," ",[1]計算!U24)</f>
        <v>963.93909999999983</v>
      </c>
      <c r="Q80" s="18" t="s">
        <v>115</v>
      </c>
      <c r="R80" s="9" t="s">
        <v>84</v>
      </c>
    </row>
    <row r="81" spans="1:18" ht="15.95" customHeight="1">
      <c r="A81" s="109"/>
      <c r="B81" s="111"/>
      <c r="C81" s="156"/>
      <c r="D81" s="116"/>
      <c r="E81" s="120" t="str">
        <f>IF(ISERROR(VLOOKUP(4,[1]作成!$H$992:$K$1046,4,FALSE))," ",VLOOKUP(4,[1]作成!$H$992:$K$1046,4,FALSE))</f>
        <v>クリスマスピラフ</v>
      </c>
      <c r="F81" s="121"/>
      <c r="G81" s="27" t="s">
        <v>66</v>
      </c>
      <c r="H81" s="26" t="s">
        <v>175</v>
      </c>
      <c r="I81" s="19"/>
      <c r="J81" s="27" t="s">
        <v>73</v>
      </c>
      <c r="K81" s="27" t="s">
        <v>176</v>
      </c>
      <c r="L81" s="21"/>
      <c r="M81" s="27" t="s">
        <v>89</v>
      </c>
      <c r="N81" s="21"/>
      <c r="O81" s="40"/>
      <c r="P81" s="17">
        <f>IF([1]計算!X24=0," ",[1]計算!X24)</f>
        <v>34.136980000000001</v>
      </c>
      <c r="Q81" s="22" t="s">
        <v>171</v>
      </c>
      <c r="R81" s="9" t="s">
        <v>84</v>
      </c>
    </row>
    <row r="82" spans="1:18" ht="15.95" customHeight="1">
      <c r="A82" s="109"/>
      <c r="B82" s="111"/>
      <c r="C82" s="156"/>
      <c r="D82" s="116"/>
      <c r="E82" s="120" t="str">
        <f>IF(ISERROR(VLOOKUP(5,[1]作成!$H$992:$K$1046,4,FALSE))," ",VLOOKUP(5,[1]作成!$H$992:$K$1046,4,FALSE))</f>
        <v>ミートローフ</v>
      </c>
      <c r="F82" s="121"/>
      <c r="G82" s="27" t="s">
        <v>62</v>
      </c>
      <c r="H82" s="43" t="s">
        <v>92</v>
      </c>
      <c r="I82" s="19"/>
      <c r="J82" s="27" t="s">
        <v>47</v>
      </c>
      <c r="K82" s="27" t="s">
        <v>88</v>
      </c>
      <c r="L82" s="21"/>
      <c r="M82" s="27" t="s">
        <v>59</v>
      </c>
      <c r="N82" s="21"/>
      <c r="O82" s="40"/>
      <c r="P82" s="17">
        <f>IF([1]計算!Z24=0," ",[1]計算!Z24)</f>
        <v>37.633870000000002</v>
      </c>
      <c r="Q82" s="22" t="s">
        <v>33</v>
      </c>
      <c r="R82" s="9" t="s">
        <v>2</v>
      </c>
    </row>
    <row r="83" spans="1:18" ht="15.95" customHeight="1">
      <c r="A83" s="110"/>
      <c r="B83" s="111"/>
      <c r="C83" s="157"/>
      <c r="D83" s="117"/>
      <c r="E83" s="29" t="str">
        <f>IF(ISERROR(VLOOKUP(6,[1]作成!$H$992:$K$1046,4,FALSE))," ",VLOOKUP(6,[1]作成!$H$992:$K$1046,4,FALSE))</f>
        <v>オニオンスープ</v>
      </c>
      <c r="F83" s="25" t="str">
        <f>IF(ISERROR(VLOOKUP(7,[1]作成!$H$992:$K$1046,4,FALSE))," ",VLOOKUP(7,[1]作成!$H$992:$K$1046,4,FALSE))</f>
        <v>クリスマスデザート</v>
      </c>
      <c r="G83" s="30" t="s">
        <v>130</v>
      </c>
      <c r="H83" s="31"/>
      <c r="I83" s="33"/>
      <c r="J83" s="30" t="s">
        <v>113</v>
      </c>
      <c r="K83" s="33" t="s">
        <v>177</v>
      </c>
      <c r="L83" s="31"/>
      <c r="M83" s="30" t="s">
        <v>178</v>
      </c>
      <c r="N83" s="31"/>
      <c r="O83" s="41"/>
      <c r="P83" s="106" t="str">
        <f>IF([1]人数!I30=0," ",[1]人数!I30)</f>
        <v>クリスマス献立</v>
      </c>
      <c r="Q83" s="107"/>
      <c r="R83" s="9" t="s">
        <v>2</v>
      </c>
    </row>
    <row r="84" spans="1:18" ht="15.95" hidden="1" customHeight="1">
      <c r="A84" s="139" t="str">
        <f>IF([1]人数!$F31=0," ",[1]人数!$F31)</f>
        <v xml:space="preserve"> </v>
      </c>
      <c r="B84" s="142" t="s">
        <v>97</v>
      </c>
      <c r="C84" s="143" t="str">
        <f>IF(ISERROR(VLOOKUP(1,[1]作成!$H$1047:$K$1101,4,FALSE))," ",VLOOKUP(1,[1]作成!$H$1047:$K$1101,4,FALSE))</f>
        <v xml:space="preserve"> </v>
      </c>
      <c r="D84" s="146" t="str">
        <f>IF(ISERROR(VLOOKUP(2,[1]作成!$H$1047:$K$1101,4,FALSE))," ",VLOOKUP(2,[1]作成!$H$1047:$K$1101,4,FALSE))</f>
        <v xml:space="preserve"> </v>
      </c>
      <c r="E84" s="149" t="str">
        <f>IF(ISERROR(VLOOKUP(3,[1]作成!$H$1047:$K$1101,4,FALSE))," ",VLOOKUP(3,[1]作成!$H$1047:$K$1101,4,FALSE))</f>
        <v xml:space="preserve"> </v>
      </c>
      <c r="F84" s="150"/>
      <c r="G84" s="45"/>
      <c r="H84" s="46"/>
      <c r="I84" s="46"/>
      <c r="J84" s="45"/>
      <c r="K84" s="45"/>
      <c r="L84" s="46"/>
      <c r="M84" s="45"/>
      <c r="N84" s="46"/>
      <c r="O84" s="46"/>
      <c r="P84" s="47" t="str">
        <f>IF([1]計算!U25=0," ",[1]計算!U25)</f>
        <v xml:space="preserve"> </v>
      </c>
      <c r="Q84" s="48" t="s">
        <v>99</v>
      </c>
    </row>
    <row r="85" spans="1:18" ht="15.95" hidden="1" customHeight="1">
      <c r="A85" s="140"/>
      <c r="B85" s="142"/>
      <c r="C85" s="144"/>
      <c r="D85" s="147"/>
      <c r="E85" s="151" t="str">
        <f>IF(ISERROR(VLOOKUP(4,[1]作成!$H$1047:$K$1101,4,FALSE))," ",VLOOKUP(4,[1]作成!$H$1047:$K$1101,4,FALSE))</f>
        <v xml:space="preserve"> </v>
      </c>
      <c r="F85" s="152"/>
      <c r="G85" s="49"/>
      <c r="H85" s="50"/>
      <c r="I85" s="50"/>
      <c r="J85" s="49"/>
      <c r="K85" s="49"/>
      <c r="L85" s="50"/>
      <c r="M85" s="49"/>
      <c r="N85" s="50"/>
      <c r="O85" s="50"/>
      <c r="P85" s="47" t="str">
        <f>IF([1]計算!X25=0," ",[1]計算!X25)</f>
        <v xml:space="preserve"> </v>
      </c>
      <c r="Q85" s="51" t="s">
        <v>128</v>
      </c>
    </row>
    <row r="86" spans="1:18" ht="15.95" hidden="1" customHeight="1">
      <c r="A86" s="140"/>
      <c r="B86" s="142"/>
      <c r="C86" s="144"/>
      <c r="D86" s="147"/>
      <c r="E86" s="151" t="str">
        <f>IF(ISERROR(VLOOKUP(5,[1]作成!$H$1047:$K$1101,4,FALSE))," ",VLOOKUP(5,[1]作成!$H$1047:$K$1101,4,FALSE))</f>
        <v xml:space="preserve"> </v>
      </c>
      <c r="F86" s="152"/>
      <c r="G86" s="49"/>
      <c r="H86" s="50"/>
      <c r="I86" s="50"/>
      <c r="J86" s="49"/>
      <c r="K86" s="49"/>
      <c r="L86" s="50"/>
      <c r="M86" s="49"/>
      <c r="N86" s="50"/>
      <c r="O86" s="50"/>
      <c r="P86" s="47" t="str">
        <f>IF([1]計算!Z25=0," ",[1]計算!Z25)</f>
        <v xml:space="preserve"> </v>
      </c>
      <c r="Q86" s="51" t="s">
        <v>171</v>
      </c>
    </row>
    <row r="87" spans="1:18" ht="15.95" hidden="1" customHeight="1">
      <c r="A87" s="141"/>
      <c r="B87" s="142"/>
      <c r="C87" s="145"/>
      <c r="D87" s="148"/>
      <c r="E87" s="52" t="str">
        <f>IF(ISERROR(VLOOKUP(6,[1]作成!$H$1047:$K$1101,4,FALSE))," ",VLOOKUP(6,[1]作成!$H$1047:$K$1101,4,FALSE))</f>
        <v xml:space="preserve"> </v>
      </c>
      <c r="F87" s="53" t="str">
        <f>IF(ISERROR(VLOOKUP(7,[1]作成!$H$1047:$K$1101,4,FALSE))," ",VLOOKUP(7,[1]作成!$H$1047:$K$1101,4,FALSE))</f>
        <v xml:space="preserve"> </v>
      </c>
      <c r="G87" s="54"/>
      <c r="H87" s="55"/>
      <c r="I87" s="55"/>
      <c r="J87" s="54"/>
      <c r="K87" s="54"/>
      <c r="L87" s="55"/>
      <c r="M87" s="54"/>
      <c r="N87" s="55"/>
      <c r="O87" s="55"/>
      <c r="P87" s="153" t="str">
        <f>IF([1]人数!I31=0," ",[1]人数!I31)</f>
        <v xml:space="preserve"> </v>
      </c>
      <c r="Q87" s="154"/>
    </row>
    <row r="88" spans="1:18" ht="15.95" hidden="1" customHeight="1">
      <c r="A88" s="139" t="str">
        <f>IF([1]人数!$F32=0," ",[1]人数!$F32)</f>
        <v xml:space="preserve"> </v>
      </c>
      <c r="B88" s="161" t="s">
        <v>30</v>
      </c>
      <c r="C88" s="143" t="str">
        <f>IF(ISERROR(VLOOKUP(1,[1]作成!$H$1102:$K$1156,4,FALSE))," ",VLOOKUP(1,[1]作成!$H$1102:$K$1156,4,FALSE))</f>
        <v xml:space="preserve"> </v>
      </c>
      <c r="D88" s="146" t="str">
        <f>IF(ISERROR(VLOOKUP(2,[1]作成!$H$1102:$K$1156,4,FALSE))," ",VLOOKUP(2,[1]作成!$H$1102:$K$1156,4,FALSE))</f>
        <v xml:space="preserve"> </v>
      </c>
      <c r="E88" s="149" t="str">
        <f>IF(ISERROR(VLOOKUP(3,[1]作成!$H$1102:$K$1156,4,FALSE))," ",VLOOKUP(3,[1]作成!$H$1102:$K$1156,4,FALSE))</f>
        <v xml:space="preserve"> </v>
      </c>
      <c r="F88" s="150"/>
      <c r="G88" s="45"/>
      <c r="H88" s="46"/>
      <c r="I88" s="46"/>
      <c r="J88" s="45"/>
      <c r="K88" s="45"/>
      <c r="L88" s="46"/>
      <c r="M88" s="45"/>
      <c r="N88" s="46"/>
      <c r="O88" s="46"/>
      <c r="P88" s="47" t="str">
        <f>IF([1]計算!U26=0," ",[1]計算!U26)</f>
        <v xml:space="preserve"> </v>
      </c>
      <c r="Q88" s="48" t="s">
        <v>179</v>
      </c>
    </row>
    <row r="89" spans="1:18" ht="15.95" hidden="1" customHeight="1">
      <c r="A89" s="140"/>
      <c r="B89" s="162"/>
      <c r="C89" s="144"/>
      <c r="D89" s="147"/>
      <c r="E89" s="151" t="str">
        <f>IF(ISERROR(VLOOKUP(4,[1]作成!$H$1102:$K$1156,4,FALSE))," ",VLOOKUP(4,[1]作成!$H$1102:$K$1156,4,FALSE))</f>
        <v xml:space="preserve"> </v>
      </c>
      <c r="F89" s="152"/>
      <c r="G89" s="49"/>
      <c r="H89" s="50"/>
      <c r="I89" s="50"/>
      <c r="J89" s="49"/>
      <c r="K89" s="49"/>
      <c r="L89" s="50"/>
      <c r="M89" s="49"/>
      <c r="N89" s="50"/>
      <c r="O89" s="50"/>
      <c r="P89" s="47" t="str">
        <f>IF([1]計算!X26=0," ",[1]計算!X26)</f>
        <v xml:space="preserve"> </v>
      </c>
      <c r="Q89" s="51" t="s">
        <v>128</v>
      </c>
    </row>
    <row r="90" spans="1:18" ht="15.95" hidden="1" customHeight="1">
      <c r="A90" s="140"/>
      <c r="B90" s="162"/>
      <c r="C90" s="144"/>
      <c r="D90" s="147"/>
      <c r="E90" s="151" t="str">
        <f>IF(ISERROR(VLOOKUP(5,[1]作成!$H$1102:$K$1156,4,FALSE))," ",VLOOKUP(5,[1]作成!$H$1102:$K$1156,4,FALSE))</f>
        <v xml:space="preserve"> </v>
      </c>
      <c r="F90" s="152"/>
      <c r="G90" s="49"/>
      <c r="H90" s="50"/>
      <c r="I90" s="50"/>
      <c r="J90" s="49"/>
      <c r="K90" s="49"/>
      <c r="L90" s="50"/>
      <c r="M90" s="49"/>
      <c r="N90" s="50"/>
      <c r="O90" s="50"/>
      <c r="P90" s="47" t="str">
        <f>IF([1]計算!Z26=0," ",[1]計算!Z26)</f>
        <v xml:space="preserve"> </v>
      </c>
      <c r="Q90" s="51" t="s">
        <v>33</v>
      </c>
    </row>
    <row r="91" spans="1:18" ht="15.95" hidden="1" customHeight="1">
      <c r="A91" s="141"/>
      <c r="B91" s="163"/>
      <c r="C91" s="145"/>
      <c r="D91" s="148"/>
      <c r="E91" s="56" t="str">
        <f>IF(ISERROR(VLOOKUP(6,[1]作成!$H$1102:$K$1156,4,FALSE))," ",VLOOKUP(6,[1]作成!$H$1102:$K$1156,4,FALSE))</f>
        <v xml:space="preserve"> </v>
      </c>
      <c r="F91" s="56" t="str">
        <f>IF(ISERROR(VLOOKUP(7,[1]作成!$H$1102:$K$1156,4,FALSE))," ",VLOOKUP(7,[1]作成!$H$1102:$K$1156,4,FALSE))</f>
        <v xml:space="preserve"> </v>
      </c>
      <c r="G91" s="54"/>
      <c r="H91" s="55"/>
      <c r="I91" s="55"/>
      <c r="J91" s="54"/>
      <c r="K91" s="54"/>
      <c r="L91" s="55"/>
      <c r="M91" s="54"/>
      <c r="N91" s="55"/>
      <c r="O91" s="55"/>
      <c r="P91" s="153" t="str">
        <f>IF([1]人数!I32=0," ",[1]人数!I32)</f>
        <v xml:space="preserve"> </v>
      </c>
      <c r="Q91" s="154"/>
    </row>
    <row r="92" spans="1:18" ht="15.95" hidden="1" customHeight="1">
      <c r="A92" s="139" t="str">
        <f>IF([1]人数!$F33=0," ",[1]人数!$F33)</f>
        <v xml:space="preserve"> </v>
      </c>
      <c r="B92" s="142" t="s">
        <v>34</v>
      </c>
      <c r="C92" s="143" t="str">
        <f>IF(ISERROR(VLOOKUP(1,[1]作成!$H$1157:$K$1211,4,FALSE))," ",VLOOKUP(1,[1]作成!$H$1157:$K$1211,4,FALSE))</f>
        <v xml:space="preserve"> </v>
      </c>
      <c r="D92" s="146" t="str">
        <f>IF(ISERROR(VLOOKUP(2,[1]作成!$H$1157:$K$1211,4,FALSE))," ",VLOOKUP(2,[1]作成!$H$1157:$K$1211,4,FALSE))</f>
        <v xml:space="preserve"> </v>
      </c>
      <c r="E92" s="149" t="str">
        <f>IF(ISERROR(VLOOKUP(3,[1]作成!$H$1157:$K$1211,4,FALSE))," ",VLOOKUP(3,[1]作成!$H$1157:$K$1211,4,FALSE))</f>
        <v xml:space="preserve"> </v>
      </c>
      <c r="F92" s="150"/>
      <c r="G92" s="45"/>
      <c r="H92" s="46"/>
      <c r="I92" s="46"/>
      <c r="J92" s="45"/>
      <c r="K92" s="45"/>
      <c r="L92" s="46"/>
      <c r="M92" s="45"/>
      <c r="N92" s="46"/>
      <c r="O92" s="46"/>
      <c r="P92" s="47" t="str">
        <f>IF([1]計算!U27=0," ",[1]計算!U27)</f>
        <v xml:space="preserve"> </v>
      </c>
      <c r="Q92" s="48" t="s">
        <v>115</v>
      </c>
    </row>
    <row r="93" spans="1:18" ht="15.95" hidden="1" customHeight="1">
      <c r="A93" s="140"/>
      <c r="B93" s="142"/>
      <c r="C93" s="144"/>
      <c r="D93" s="147"/>
      <c r="E93" s="151" t="str">
        <f>IF(ISERROR(VLOOKUP(4,[1]作成!$H$1157:$K$1211,4,FALSE))," ",VLOOKUP(4,[1]作成!$H$1157:$K$1211,4,FALSE))</f>
        <v xml:space="preserve"> </v>
      </c>
      <c r="F93" s="152"/>
      <c r="G93" s="49"/>
      <c r="H93" s="50"/>
      <c r="I93" s="50"/>
      <c r="J93" s="49"/>
      <c r="K93" s="49"/>
      <c r="L93" s="50"/>
      <c r="M93" s="49"/>
      <c r="N93" s="50"/>
      <c r="O93" s="50"/>
      <c r="P93" s="47" t="str">
        <f>IF([1]計算!X27=0," ",[1]計算!X27)</f>
        <v xml:space="preserve"> </v>
      </c>
      <c r="Q93" s="51" t="s">
        <v>102</v>
      </c>
    </row>
    <row r="94" spans="1:18" ht="15.95" hidden="1" customHeight="1">
      <c r="A94" s="140"/>
      <c r="B94" s="142"/>
      <c r="C94" s="144"/>
      <c r="D94" s="147"/>
      <c r="E94" s="151" t="str">
        <f>IF(ISERROR(VLOOKUP(5,[1]作成!$H$1157:$K$1211,4,FALSE))," ",VLOOKUP(5,[1]作成!$H$1157:$K$1211,4,FALSE))</f>
        <v xml:space="preserve"> </v>
      </c>
      <c r="F94" s="152"/>
      <c r="G94" s="49"/>
      <c r="H94" s="50"/>
      <c r="I94" s="50"/>
      <c r="J94" s="49"/>
      <c r="K94" s="49"/>
      <c r="L94" s="50"/>
      <c r="M94" s="49"/>
      <c r="N94" s="50"/>
      <c r="O94" s="50"/>
      <c r="P94" s="47" t="str">
        <f>IF([1]計算!Z27=0," ",[1]計算!Z27)</f>
        <v xml:space="preserve"> </v>
      </c>
      <c r="Q94" s="51" t="s">
        <v>33</v>
      </c>
    </row>
    <row r="95" spans="1:18" ht="15.95" hidden="1" customHeight="1">
      <c r="A95" s="141"/>
      <c r="B95" s="142"/>
      <c r="C95" s="145"/>
      <c r="D95" s="148"/>
      <c r="E95" s="52" t="str">
        <f>IF(ISERROR(VLOOKUP(6,[1]作成!$H$1157:$K$1211,4,FALSE))," ",VLOOKUP(6,[1]作成!$H$1157:$K$1211,4,FALSE))</f>
        <v xml:space="preserve"> </v>
      </c>
      <c r="F95" s="53" t="str">
        <f>IF(ISERROR(VLOOKUP(7,[1]作成!$H$1157:$K$1211,4,FALSE))," ",VLOOKUP(7,[1]作成!$H$1157:$K$1211,4,FALSE))</f>
        <v xml:space="preserve"> </v>
      </c>
      <c r="G95" s="54"/>
      <c r="H95" s="55"/>
      <c r="I95" s="55"/>
      <c r="J95" s="54"/>
      <c r="K95" s="54"/>
      <c r="L95" s="55"/>
      <c r="M95" s="54"/>
      <c r="N95" s="55"/>
      <c r="O95" s="55"/>
      <c r="P95" s="160" t="str">
        <f>IF([1]人数!I33=0," ",[1]人数!I33)</f>
        <v xml:space="preserve"> </v>
      </c>
      <c r="Q95" s="160"/>
    </row>
    <row r="96" spans="1:18" ht="15.95" hidden="1" customHeight="1">
      <c r="A96" s="139" t="str">
        <f>IF([1]人数!$F34=0," ",[1]人数!$F34)</f>
        <v xml:space="preserve"> </v>
      </c>
      <c r="B96" s="142" t="s">
        <v>65</v>
      </c>
      <c r="C96" s="143" t="str">
        <f>IF(ISERROR(VLOOKUP(1,[1]作成!$H$1212:$K$1266,4,FALSE))," ",VLOOKUP(1,[1]作成!$H$1212:$K$1266,4,FALSE))</f>
        <v xml:space="preserve"> </v>
      </c>
      <c r="D96" s="146" t="str">
        <f>IF(ISERROR(VLOOKUP(2,[1]作成!$H$1212:$K$1266,4,FALSE))," ",VLOOKUP(2,[1]作成!$H$1212:$K$1266,4,FALSE))</f>
        <v xml:space="preserve"> </v>
      </c>
      <c r="E96" s="149" t="str">
        <f>IF(ISERROR(VLOOKUP(3,[1]作成!$H$1212:$K$1266,4,FALSE))," ",VLOOKUP(3,[1]作成!$H$1212:$K$1266,4,FALSE))</f>
        <v xml:space="preserve"> </v>
      </c>
      <c r="F96" s="150"/>
      <c r="G96" s="45"/>
      <c r="H96" s="46"/>
      <c r="I96" s="46"/>
      <c r="J96" s="45"/>
      <c r="K96" s="45"/>
      <c r="L96" s="46"/>
      <c r="M96" s="45"/>
      <c r="N96" s="46"/>
      <c r="O96" s="46"/>
      <c r="P96" s="47" t="str">
        <f>IF([1]計算!U28=0," ",[1]計算!U28)</f>
        <v xml:space="preserve"> </v>
      </c>
      <c r="Q96" s="48" t="s">
        <v>141</v>
      </c>
    </row>
    <row r="97" spans="1:18" ht="15.95" hidden="1" customHeight="1">
      <c r="A97" s="140"/>
      <c r="B97" s="142"/>
      <c r="C97" s="144"/>
      <c r="D97" s="147"/>
      <c r="E97" s="151" t="str">
        <f>IF(ISERROR(VLOOKUP(4,[1]作成!$H$1212:$K$1266,4,FALSE))," ",VLOOKUP(4,[1]作成!$H$1212:$K$1266,4,FALSE))</f>
        <v xml:space="preserve"> </v>
      </c>
      <c r="F97" s="152"/>
      <c r="G97" s="49"/>
      <c r="H97" s="50"/>
      <c r="I97" s="50"/>
      <c r="J97" s="49"/>
      <c r="K97" s="49"/>
      <c r="L97" s="50"/>
      <c r="M97" s="49"/>
      <c r="N97" s="50"/>
      <c r="O97" s="50"/>
      <c r="P97" s="47" t="str">
        <f>IF([1]計算!X28=0," ",[1]計算!X28)</f>
        <v xml:space="preserve"> </v>
      </c>
      <c r="Q97" s="51" t="s">
        <v>52</v>
      </c>
    </row>
    <row r="98" spans="1:18" ht="15.95" hidden="1" customHeight="1">
      <c r="A98" s="140"/>
      <c r="B98" s="142"/>
      <c r="C98" s="144"/>
      <c r="D98" s="147"/>
      <c r="E98" s="151" t="str">
        <f>IF(ISERROR(VLOOKUP(5,[1]作成!$H$1212:$K$1266,4,FALSE))," ",VLOOKUP(5,[1]作成!$H$1212:$K$1266,4,FALSE))</f>
        <v xml:space="preserve"> </v>
      </c>
      <c r="F98" s="152"/>
      <c r="G98" s="49"/>
      <c r="H98" s="50"/>
      <c r="I98" s="50"/>
      <c r="J98" s="49"/>
      <c r="K98" s="49"/>
      <c r="L98" s="50"/>
      <c r="M98" s="49"/>
      <c r="N98" s="50"/>
      <c r="O98" s="50"/>
      <c r="P98" s="47" t="str">
        <f>IF([1]計算!Z28=0," ",[1]計算!Z28)</f>
        <v xml:space="preserve"> </v>
      </c>
      <c r="Q98" s="51" t="s">
        <v>171</v>
      </c>
    </row>
    <row r="99" spans="1:18" ht="15.95" hidden="1" customHeight="1">
      <c r="A99" s="141"/>
      <c r="B99" s="142"/>
      <c r="C99" s="145"/>
      <c r="D99" s="148"/>
      <c r="E99" s="52" t="str">
        <f>IF(ISERROR(VLOOKUP(6,[1]作成!$H$1212:$K$1266,4,FALSE))," ",VLOOKUP(6,[1]作成!$H$1212:$K$1266,4,FALSE))</f>
        <v xml:space="preserve"> </v>
      </c>
      <c r="F99" s="53" t="str">
        <f>IF(ISERROR(VLOOKUP(7,[1]作成!$H$1212:$K$1266,4,FALSE))," ",VLOOKUP(7,[1]作成!$H$1212:$K$1266,4,FALSE))</f>
        <v xml:space="preserve"> </v>
      </c>
      <c r="G99" s="54"/>
      <c r="H99" s="55"/>
      <c r="I99" s="55"/>
      <c r="J99" s="54"/>
      <c r="K99" s="54"/>
      <c r="L99" s="55"/>
      <c r="M99" s="54"/>
      <c r="N99" s="55"/>
      <c r="O99" s="55"/>
      <c r="P99" s="153" t="str">
        <f>IF([1]人数!I34=0," ",[1]人数!I34)</f>
        <v xml:space="preserve"> </v>
      </c>
      <c r="Q99" s="154"/>
    </row>
    <row r="100" spans="1:18" ht="15.95" hidden="1" customHeight="1">
      <c r="A100" s="139" t="str">
        <f>IF([1]人数!$F35=0," ",[1]人数!$F35)</f>
        <v xml:space="preserve"> </v>
      </c>
      <c r="B100" s="142" t="s">
        <v>79</v>
      </c>
      <c r="C100" s="143" t="str">
        <f>IF(ISERROR(VLOOKUP(1,[1]作成!$H$1267:$K$1321,4,FALSE))," ",VLOOKUP(1,[1]作成!$H$1267:$K$1321,4,FALSE))</f>
        <v xml:space="preserve"> </v>
      </c>
      <c r="D100" s="146" t="str">
        <f>IF(ISERROR(VLOOKUP(2,[1]作成!$H$1267:$K$1321,4,FALSE))," ",VLOOKUP(2,[1]作成!$H$1267:$K$1321,4,FALSE))</f>
        <v xml:space="preserve"> </v>
      </c>
      <c r="E100" s="149" t="str">
        <f>IF(ISERROR(VLOOKUP(3,[1]作成!$H$1267:$K$1321,4,FALSE))," ",VLOOKUP(3,[1]作成!$H$1267:$K$1321,4,FALSE))</f>
        <v xml:space="preserve"> </v>
      </c>
      <c r="F100" s="150"/>
      <c r="G100" s="45"/>
      <c r="H100" s="46"/>
      <c r="I100" s="46"/>
      <c r="J100" s="45"/>
      <c r="K100" s="45"/>
      <c r="L100" s="46"/>
      <c r="M100" s="45"/>
      <c r="N100" s="46"/>
      <c r="O100" s="46"/>
      <c r="P100" s="47" t="str">
        <f>IF([1]計算!U29=0," ",[1]計算!U29)</f>
        <v xml:space="preserve"> </v>
      </c>
      <c r="Q100" s="48" t="s">
        <v>83</v>
      </c>
    </row>
    <row r="101" spans="1:18" ht="15.95" hidden="1" customHeight="1">
      <c r="A101" s="140"/>
      <c r="B101" s="142"/>
      <c r="C101" s="144"/>
      <c r="D101" s="147"/>
      <c r="E101" s="151" t="str">
        <f>IF(ISERROR(VLOOKUP(4,[1]作成!$H$1267:$K$1321,4,FALSE))," ",VLOOKUP(4,[1]作成!$H$1267:$K$1321,4,FALSE))</f>
        <v xml:space="preserve"> </v>
      </c>
      <c r="F101" s="152"/>
      <c r="G101" s="49"/>
      <c r="H101" s="50"/>
      <c r="I101" s="50"/>
      <c r="J101" s="49"/>
      <c r="K101" s="49"/>
      <c r="L101" s="50"/>
      <c r="M101" s="49"/>
      <c r="N101" s="50"/>
      <c r="O101" s="50"/>
      <c r="P101" s="47" t="str">
        <f>IF([1]計算!X29=0," ",[1]計算!X29)</f>
        <v xml:space="preserve"> </v>
      </c>
      <c r="Q101" s="51" t="s">
        <v>105</v>
      </c>
    </row>
    <row r="102" spans="1:18" ht="15.95" hidden="1" customHeight="1">
      <c r="A102" s="140"/>
      <c r="B102" s="142"/>
      <c r="C102" s="144"/>
      <c r="D102" s="147"/>
      <c r="E102" s="151" t="str">
        <f>IF(ISERROR(VLOOKUP(5,[1]作成!$H$1267:$K$1321,4,FALSE))," ",VLOOKUP(5,[1]作成!$H$1267:$K$1321,4,FALSE))</f>
        <v xml:space="preserve"> </v>
      </c>
      <c r="F102" s="152"/>
      <c r="G102" s="49"/>
      <c r="H102" s="50"/>
      <c r="I102" s="50"/>
      <c r="J102" s="49"/>
      <c r="K102" s="49"/>
      <c r="L102" s="50"/>
      <c r="M102" s="49"/>
      <c r="N102" s="50"/>
      <c r="O102" s="50"/>
      <c r="P102" s="47" t="str">
        <f>IF([1]計算!Z29=0," ",[1]計算!Z29)</f>
        <v xml:space="preserve"> </v>
      </c>
      <c r="Q102" s="51" t="s">
        <v>52</v>
      </c>
    </row>
    <row r="103" spans="1:18" ht="15.95" hidden="1" customHeight="1">
      <c r="A103" s="141"/>
      <c r="B103" s="142"/>
      <c r="C103" s="145"/>
      <c r="D103" s="148"/>
      <c r="E103" s="52" t="str">
        <f>IF(ISERROR(VLOOKUP(6,[1]作成!$H$1267:$K$1321,4,FALSE))," ",VLOOKUP(6,[1]作成!$H$1267:$K$1321,4,FALSE))</f>
        <v xml:space="preserve"> </v>
      </c>
      <c r="F103" s="53" t="str">
        <f>IF(ISERROR(VLOOKUP(7,[1]作成!$H$1267:$K$1321,4,FALSE))," ",VLOOKUP(7,[1]作成!$H$1267:$K$1321,4,FALSE))</f>
        <v xml:space="preserve"> </v>
      </c>
      <c r="G103" s="54"/>
      <c r="H103" s="55"/>
      <c r="I103" s="55"/>
      <c r="J103" s="54"/>
      <c r="K103" s="54"/>
      <c r="L103" s="55"/>
      <c r="M103" s="54"/>
      <c r="N103" s="55"/>
      <c r="O103" s="55"/>
      <c r="P103" s="160" t="str">
        <f>IF([1]人数!I35=0," ",[1]人数!I35)</f>
        <v xml:space="preserve"> </v>
      </c>
      <c r="Q103" s="160"/>
    </row>
    <row r="104" spans="1:18" ht="15.95" hidden="1" customHeight="1">
      <c r="A104" s="139" t="str">
        <f>IF([1]人数!$F36=0," ",[1]人数!$F36)</f>
        <v xml:space="preserve"> </v>
      </c>
      <c r="B104" s="161" t="s">
        <v>97</v>
      </c>
      <c r="C104" s="143" t="str">
        <f>IF(ISERROR(VLOOKUP(1,[1]作成!$H$1322:$K$1376,4,FALSE))," ",VLOOKUP(1,[1]作成!$H$1322:$K$1376,4,FALSE))</f>
        <v xml:space="preserve"> </v>
      </c>
      <c r="D104" s="146" t="str">
        <f>IF(ISERROR(VLOOKUP(2,[1]作成!$H$1322:$K$1376,4,FALSE))," ",VLOOKUP(2,[1]作成!$H$1322:$K$1376,4,FALSE))</f>
        <v xml:space="preserve"> </v>
      </c>
      <c r="E104" s="149" t="str">
        <f>IF(ISERROR(VLOOKUP(3,[1]作成!$H$1322:$K$1376,4,FALSE))," ",VLOOKUP(3,[1]作成!$H$1322:$K$1376,4,FALSE))</f>
        <v xml:space="preserve"> </v>
      </c>
      <c r="F104" s="150"/>
      <c r="G104" s="57"/>
      <c r="H104" s="58"/>
      <c r="I104" s="58"/>
      <c r="J104" s="57"/>
      <c r="K104" s="57"/>
      <c r="L104" s="58"/>
      <c r="M104" s="57"/>
      <c r="N104" s="58"/>
      <c r="O104" s="58"/>
      <c r="P104" s="47" t="str">
        <f>IF([1]計算!U30=0," ",[1]計算!U30)</f>
        <v xml:space="preserve"> </v>
      </c>
      <c r="Q104" s="48" t="s">
        <v>179</v>
      </c>
    </row>
    <row r="105" spans="1:18" ht="15.95" hidden="1" customHeight="1">
      <c r="A105" s="140"/>
      <c r="B105" s="162"/>
      <c r="C105" s="144"/>
      <c r="D105" s="147"/>
      <c r="E105" s="151" t="str">
        <f>IF(ISERROR(VLOOKUP(4,[1]作成!$H$1322:$K$1376,4,FALSE))," ",VLOOKUP(4,[1]作成!$H$1322:$K$1376,4,FALSE))</f>
        <v xml:space="preserve"> </v>
      </c>
      <c r="F105" s="152"/>
      <c r="G105" s="57"/>
      <c r="H105" s="58"/>
      <c r="I105" s="58"/>
      <c r="J105" s="57"/>
      <c r="K105" s="57"/>
      <c r="L105" s="58"/>
      <c r="M105" s="57"/>
      <c r="N105" s="58"/>
      <c r="O105" s="58"/>
      <c r="P105" s="47" t="str">
        <f>IF([1]計算!X30=0," ",[1]計算!X30)</f>
        <v xml:space="preserve"> </v>
      </c>
      <c r="Q105" s="51" t="s">
        <v>52</v>
      </c>
    </row>
    <row r="106" spans="1:18" ht="15.95" hidden="1" customHeight="1">
      <c r="A106" s="140"/>
      <c r="B106" s="162"/>
      <c r="C106" s="144"/>
      <c r="D106" s="147"/>
      <c r="E106" s="151" t="str">
        <f>IF(ISERROR(VLOOKUP(5,[1]作成!$H$1322:$K$1376,4,FALSE))," ",VLOOKUP(5,[1]作成!$H$1322:$K$1376,4,FALSE))</f>
        <v xml:space="preserve"> </v>
      </c>
      <c r="F106" s="152"/>
      <c r="G106" s="57"/>
      <c r="H106" s="58"/>
      <c r="I106" s="58"/>
      <c r="J106" s="57"/>
      <c r="K106" s="57"/>
      <c r="L106" s="58"/>
      <c r="M106" s="57"/>
      <c r="N106" s="58"/>
      <c r="O106" s="58"/>
      <c r="P106" s="47" t="str">
        <f>IF([1]計算!Z30=0," ",[1]計算!Z30)</f>
        <v xml:space="preserve"> </v>
      </c>
      <c r="Q106" s="51" t="s">
        <v>171</v>
      </c>
    </row>
    <row r="107" spans="1:18" ht="15.95" hidden="1" customHeight="1">
      <c r="A107" s="141"/>
      <c r="B107" s="163"/>
      <c r="C107" s="145"/>
      <c r="D107" s="148"/>
      <c r="E107" s="52" t="str">
        <f>IF(ISERROR(VLOOKUP(6,[1]作成!$H$1322:$K$1376,4,FALSE))," ",VLOOKUP(6,[1]作成!$H$1322:$K$1376,4,FALSE))</f>
        <v xml:space="preserve"> </v>
      </c>
      <c r="F107" s="53" t="str">
        <f>IF(ISERROR(VLOOKUP(7,[1]作成!$H$1322:$K$1376,4,FALSE))," ",VLOOKUP(7,[1]作成!$H$1322:$K$1376,4,FALSE))</f>
        <v xml:space="preserve"> </v>
      </c>
      <c r="G107" s="59"/>
      <c r="H107" s="60"/>
      <c r="I107" s="60"/>
      <c r="J107" s="59"/>
      <c r="K107" s="59"/>
      <c r="L107" s="60"/>
      <c r="M107" s="59"/>
      <c r="N107" s="60"/>
      <c r="O107" s="60"/>
      <c r="P107" s="160" t="str">
        <f>IF([1]人数!I36=0," ",[1]人数!I36)</f>
        <v xml:space="preserve"> </v>
      </c>
      <c r="Q107" s="160"/>
    </row>
    <row r="108" spans="1:18" ht="15.95" hidden="1" customHeight="1">
      <c r="A108" s="139" t="str">
        <f>IF([1]人数!$F37=0," ",[1]人数!$F37)</f>
        <v xml:space="preserve"> </v>
      </c>
      <c r="B108" s="161" t="s">
        <v>30</v>
      </c>
      <c r="C108" s="143" t="str">
        <f>IF(ISERROR(VLOOKUP(1,[1]作成!$H$1377:$K$1431,4,FALSE))," ",VLOOKUP(1,[1]作成!$H$1377:$K$1431,4,FALSE))</f>
        <v xml:space="preserve"> </v>
      </c>
      <c r="D108" s="146" t="str">
        <f>IF(ISERROR(VLOOKUP(2,[1]作成!$H$1377:$K$1431,4,FALSE))," ",VLOOKUP(2,[1]作成!$H$1377:$K$1431,4,FALSE))</f>
        <v xml:space="preserve"> </v>
      </c>
      <c r="E108" s="149" t="str">
        <f>IF(ISERROR(VLOOKUP(3,[1]作成!$H$1377:$K$1431,4,FALSE))," ",VLOOKUP(3,[1]作成!$H$1377:$K$1431,4,FALSE))</f>
        <v xml:space="preserve"> </v>
      </c>
      <c r="F108" s="150"/>
      <c r="G108" s="61"/>
      <c r="H108" s="62"/>
      <c r="I108" s="62"/>
      <c r="J108" s="61"/>
      <c r="K108" s="61"/>
      <c r="L108" s="62"/>
      <c r="M108" s="61"/>
      <c r="N108" s="62"/>
      <c r="O108" s="62"/>
      <c r="P108" s="47" t="str">
        <f>IF([1]計算!U31=0," ",[1]計算!U31)</f>
        <v xml:space="preserve"> </v>
      </c>
      <c r="Q108" s="48" t="s">
        <v>179</v>
      </c>
    </row>
    <row r="109" spans="1:18" ht="15.95" hidden="1" customHeight="1">
      <c r="A109" s="140"/>
      <c r="B109" s="162"/>
      <c r="C109" s="144"/>
      <c r="D109" s="147"/>
      <c r="E109" s="151" t="str">
        <f>IF(ISERROR(VLOOKUP(4,[1]作成!$H$1377:$K$1431,4,FALSE))," ",VLOOKUP(4,[1]作成!$H$1377:$K$1431,4,FALSE))</f>
        <v xml:space="preserve"> </v>
      </c>
      <c r="F109" s="152"/>
      <c r="G109" s="57"/>
      <c r="H109" s="58"/>
      <c r="I109" s="58"/>
      <c r="J109" s="57"/>
      <c r="K109" s="57"/>
      <c r="L109" s="58"/>
      <c r="M109" s="57"/>
      <c r="N109" s="58"/>
      <c r="O109" s="58"/>
      <c r="P109" s="47" t="str">
        <f>IF([1]計算!X31=0," ",[1]計算!X31)</f>
        <v xml:space="preserve"> </v>
      </c>
      <c r="Q109" s="51" t="s">
        <v>102</v>
      </c>
    </row>
    <row r="110" spans="1:18" ht="15.95" hidden="1" customHeight="1">
      <c r="A110" s="140"/>
      <c r="B110" s="162"/>
      <c r="C110" s="144"/>
      <c r="D110" s="147"/>
      <c r="E110" s="151" t="str">
        <f>IF(ISERROR(VLOOKUP(5,[1]作成!$H$1377:$K$1431,4,FALSE))," ",VLOOKUP(5,[1]作成!$H$1377:$K$1431,4,FALSE))</f>
        <v xml:space="preserve"> </v>
      </c>
      <c r="F110" s="152"/>
      <c r="G110" s="57"/>
      <c r="H110" s="58"/>
      <c r="I110" s="58"/>
      <c r="J110" s="57"/>
      <c r="K110" s="57"/>
      <c r="L110" s="58"/>
      <c r="M110" s="57"/>
      <c r="N110" s="58"/>
      <c r="O110" s="58"/>
      <c r="P110" s="47" t="str">
        <f>IF([1]計算!Z31=0," ",[1]計算!Z31)</f>
        <v xml:space="preserve"> </v>
      </c>
      <c r="Q110" s="51" t="s">
        <v>33</v>
      </c>
    </row>
    <row r="111" spans="1:18" ht="15.95" hidden="1" customHeight="1">
      <c r="A111" s="141"/>
      <c r="B111" s="163"/>
      <c r="C111" s="145"/>
      <c r="D111" s="148"/>
      <c r="E111" s="52" t="str">
        <f>IF(ISERROR(VLOOKUP(6,[1]作成!$H$1377:$K$1431,4,FALSE))," ",VLOOKUP(6,[1]作成!$H$1377:$K$1431,4,FALSE))</f>
        <v xml:space="preserve"> </v>
      </c>
      <c r="F111" s="53" t="str">
        <f>IF(ISERROR(VLOOKUP(7,[1]作成!$H$1377:$K$1431,4,FALSE))," ",VLOOKUP(7,[1]作成!$H$1377:$K$1431,4,FALSE))</f>
        <v xml:space="preserve"> </v>
      </c>
      <c r="G111" s="59"/>
      <c r="H111" s="60"/>
      <c r="I111" s="60"/>
      <c r="J111" s="59"/>
      <c r="K111" s="59"/>
      <c r="L111" s="60"/>
      <c r="M111" s="59"/>
      <c r="N111" s="60"/>
      <c r="O111" s="60"/>
      <c r="P111" s="160" t="str">
        <f>IF([1]人数!I37=0," ",[1]人数!I37)</f>
        <v xml:space="preserve"> </v>
      </c>
      <c r="Q111" s="160"/>
    </row>
    <row r="112" spans="1:18" ht="15.95" customHeight="1">
      <c r="A112" s="9"/>
      <c r="B112" s="9"/>
      <c r="C112" s="63"/>
      <c r="D112" s="9"/>
      <c r="E112" s="9"/>
      <c r="F112" s="9"/>
      <c r="P112" s="9"/>
      <c r="Q112" s="9"/>
      <c r="R112" s="9" t="s">
        <v>118</v>
      </c>
    </row>
    <row r="113" spans="1:18" ht="15.95" customHeight="1">
      <c r="A113" s="9"/>
      <c r="B113" s="9"/>
      <c r="C113" s="63"/>
      <c r="D113" s="9"/>
      <c r="E113" s="9"/>
      <c r="F113" s="9"/>
      <c r="P113" s="9"/>
      <c r="Q113" s="9"/>
      <c r="R113" s="9" t="s">
        <v>118</v>
      </c>
    </row>
    <row r="114" spans="1:18" ht="15.95" customHeight="1">
      <c r="A114" s="9"/>
      <c r="B114" s="9"/>
      <c r="C114" s="63"/>
      <c r="D114" s="9"/>
      <c r="E114" s="9"/>
      <c r="F114" s="9"/>
      <c r="G114" s="43"/>
      <c r="H114" s="21"/>
      <c r="I114" s="43"/>
      <c r="J114" s="43"/>
      <c r="K114" s="43"/>
      <c r="L114" s="43"/>
      <c r="M114" s="21"/>
      <c r="N114" s="43"/>
      <c r="O114" s="43"/>
      <c r="P114" s="9"/>
      <c r="Q114" s="9"/>
      <c r="R114" s="9" t="s">
        <v>53</v>
      </c>
    </row>
    <row r="115" spans="1:18" ht="15.95" customHeight="1">
      <c r="A115" s="9"/>
      <c r="B115" s="9"/>
      <c r="C115" s="63"/>
      <c r="D115" s="9"/>
      <c r="E115" s="9"/>
      <c r="F115" s="9"/>
      <c r="G115" s="43"/>
      <c r="H115" s="21"/>
      <c r="I115" s="24"/>
      <c r="J115" s="43"/>
      <c r="K115" s="43"/>
      <c r="L115" s="43"/>
      <c r="M115" s="43"/>
      <c r="N115" s="21"/>
      <c r="O115" s="43"/>
      <c r="P115" s="9"/>
      <c r="Q115" s="9"/>
      <c r="R115" s="9" t="s">
        <v>53</v>
      </c>
    </row>
    <row r="116" spans="1:18" ht="15.95" customHeight="1">
      <c r="A116" s="9"/>
      <c r="B116" s="9"/>
      <c r="C116" s="63"/>
      <c r="D116" s="9"/>
      <c r="E116" s="9"/>
      <c r="F116" s="9"/>
      <c r="G116" s="43"/>
      <c r="H116" s="21"/>
      <c r="I116" s="24"/>
      <c r="J116" s="21"/>
      <c r="K116" s="43"/>
      <c r="L116" s="43"/>
      <c r="M116" s="43"/>
      <c r="N116" s="21"/>
      <c r="O116" s="43"/>
      <c r="P116" s="9"/>
      <c r="Q116" s="9"/>
      <c r="R116" s="9" t="s">
        <v>100</v>
      </c>
    </row>
    <row r="117" spans="1:18" ht="15.95" customHeight="1">
      <c r="A117" s="9"/>
      <c r="B117" s="9"/>
      <c r="C117" s="63"/>
      <c r="D117" s="9"/>
      <c r="E117" s="9"/>
      <c r="F117" s="9"/>
      <c r="G117" s="43"/>
      <c r="H117" s="21"/>
      <c r="I117" s="24"/>
      <c r="J117" s="21"/>
      <c r="K117" s="43"/>
      <c r="L117" s="24"/>
      <c r="M117" s="43"/>
      <c r="N117" s="24"/>
      <c r="O117" s="64"/>
      <c r="P117" s="9"/>
      <c r="Q117" s="9"/>
      <c r="R117" s="9" t="s">
        <v>118</v>
      </c>
    </row>
    <row r="118" spans="1:18" ht="15.95" customHeight="1">
      <c r="A118" s="9"/>
      <c r="B118" s="9"/>
      <c r="C118" s="63"/>
      <c r="D118" s="9"/>
      <c r="E118"/>
      <c r="F118" s="9"/>
      <c r="P118" s="9"/>
      <c r="Q118" s="9"/>
      <c r="R118" s="9" t="s">
        <v>96</v>
      </c>
    </row>
    <row r="119" spans="1:18" ht="15.95" customHeight="1">
      <c r="A119" s="9"/>
      <c r="B119" s="9"/>
      <c r="C119" s="63"/>
      <c r="D119" s="9"/>
      <c r="E119" s="9"/>
      <c r="F119" s="9"/>
      <c r="J119"/>
      <c r="P119" s="9"/>
      <c r="Q119" s="9"/>
      <c r="R119" s="9" t="s">
        <v>96</v>
      </c>
    </row>
    <row r="120" spans="1:18" ht="15.95" customHeight="1">
      <c r="A120" s="9"/>
      <c r="B120" s="9"/>
      <c r="C120" s="63"/>
      <c r="D120" s="9"/>
      <c r="E120" s="9"/>
      <c r="F120" s="9"/>
      <c r="P120" s="9"/>
      <c r="Q120" s="9"/>
      <c r="R120" s="9" t="s">
        <v>53</v>
      </c>
    </row>
    <row r="121" spans="1:18" ht="15.95" customHeight="1">
      <c r="A121" s="9"/>
      <c r="B121" s="9"/>
      <c r="C121" s="63"/>
      <c r="D121" s="9"/>
      <c r="E121" s="9"/>
      <c r="F121" s="9"/>
      <c r="P121" s="9"/>
      <c r="Q121" s="9"/>
      <c r="R121" s="9" t="s">
        <v>96</v>
      </c>
    </row>
    <row r="122" spans="1:18" ht="15.95" customHeight="1">
      <c r="A122" s="9"/>
      <c r="B122" s="9"/>
      <c r="C122" s="63"/>
      <c r="D122" s="9"/>
      <c r="E122" s="9"/>
      <c r="F122" s="9"/>
      <c r="P122" s="9"/>
      <c r="Q122" s="9"/>
      <c r="R122" s="9" t="s">
        <v>53</v>
      </c>
    </row>
    <row r="123" spans="1:18" ht="15.95" customHeight="1">
      <c r="A123" s="9"/>
      <c r="B123" s="9"/>
      <c r="C123" s="63"/>
      <c r="D123" s="9"/>
      <c r="E123" s="9"/>
      <c r="F123" s="9"/>
      <c r="P123" s="9"/>
      <c r="Q123" s="9"/>
      <c r="R123" s="9" t="s">
        <v>96</v>
      </c>
    </row>
    <row r="124" spans="1:18" ht="15.95" customHeight="1">
      <c r="A124" s="9"/>
      <c r="B124" s="9"/>
      <c r="C124" s="63"/>
      <c r="D124" s="9"/>
      <c r="E124" s="9"/>
      <c r="F124" s="9"/>
      <c r="P124" s="9"/>
      <c r="Q124" s="9"/>
      <c r="R124" s="9" t="s">
        <v>53</v>
      </c>
    </row>
    <row r="125" spans="1:18" ht="15.95" customHeight="1">
      <c r="A125" s="9"/>
      <c r="B125" s="9"/>
      <c r="C125" s="63"/>
      <c r="D125" s="9"/>
      <c r="E125" s="9"/>
      <c r="F125" s="9"/>
      <c r="P125" s="9"/>
      <c r="Q125" s="9"/>
      <c r="R125" s="9" t="s">
        <v>100</v>
      </c>
    </row>
    <row r="126" spans="1:18" ht="15.95" customHeight="1">
      <c r="A126" s="9"/>
      <c r="B126" s="9"/>
      <c r="C126" s="63"/>
      <c r="D126" s="9"/>
      <c r="E126" s="9"/>
      <c r="F126" s="9"/>
      <c r="P126" s="9"/>
      <c r="Q126" s="9"/>
      <c r="R126" s="9" t="s">
        <v>118</v>
      </c>
    </row>
    <row r="127" spans="1:18" ht="15.95" customHeight="1">
      <c r="A127" s="9"/>
      <c r="B127" s="9"/>
      <c r="C127" s="63"/>
      <c r="D127" s="9"/>
      <c r="E127" s="9"/>
      <c r="F127" s="9"/>
      <c r="P127" s="9"/>
      <c r="Q127" s="9"/>
      <c r="R127" s="9" t="s">
        <v>100</v>
      </c>
    </row>
    <row r="128" spans="1:18" ht="15.95" customHeight="1">
      <c r="A128" s="9"/>
      <c r="B128" s="9"/>
      <c r="C128" s="63"/>
      <c r="D128" s="9"/>
      <c r="E128" s="9"/>
      <c r="F128" s="9"/>
      <c r="P128" s="9"/>
      <c r="Q128" s="9"/>
      <c r="R128" s="9" t="s">
        <v>96</v>
      </c>
    </row>
    <row r="129" spans="1:18" ht="15.95" customHeight="1">
      <c r="A129" s="9"/>
      <c r="B129" s="9"/>
      <c r="C129" s="63"/>
      <c r="D129" s="9"/>
      <c r="E129" s="9"/>
      <c r="F129" s="9"/>
      <c r="P129" s="9"/>
      <c r="Q129" s="9"/>
      <c r="R129" s="9" t="s">
        <v>100</v>
      </c>
    </row>
    <row r="130" spans="1:18" ht="15.95" hidden="1" customHeight="1">
      <c r="A130" s="9"/>
      <c r="B130" s="9"/>
      <c r="C130" s="63"/>
      <c r="D130" s="9"/>
      <c r="E130" s="9"/>
      <c r="F130" s="9"/>
      <c r="P130" s="9"/>
      <c r="Q130" s="9"/>
    </row>
    <row r="131" spans="1:18" ht="15.95" hidden="1" customHeight="1">
      <c r="A131" s="9"/>
      <c r="B131" s="9"/>
      <c r="C131" s="63"/>
      <c r="D131" s="9"/>
      <c r="E131" s="9"/>
      <c r="F131" s="9"/>
      <c r="P131" s="9"/>
      <c r="Q131" s="9"/>
    </row>
    <row r="132" spans="1:18" ht="15.95" hidden="1" customHeight="1">
      <c r="A132" s="9"/>
      <c r="B132" s="9"/>
      <c r="C132" s="63"/>
      <c r="D132" s="9"/>
      <c r="E132" s="9"/>
      <c r="F132" s="9"/>
      <c r="P132" s="9"/>
      <c r="Q132" s="9"/>
    </row>
    <row r="133" spans="1:18" ht="15.95" hidden="1" customHeight="1">
      <c r="A133" s="9"/>
      <c r="B133" s="9"/>
      <c r="C133" s="63"/>
      <c r="D133" s="9"/>
      <c r="E133" s="9"/>
      <c r="F133" s="9"/>
      <c r="P133" s="9"/>
      <c r="Q133" s="9"/>
    </row>
    <row r="134" spans="1:18"/>
    <row r="135" spans="1:18"/>
  </sheetData>
  <sheetProtection autoFilter="0"/>
  <autoFilter ref="R3:R133" xr:uid="{00000000-0009-0000-0000-000000000000}">
    <filterColumn colId="0">
      <customFilters>
        <customFilter operator="notEqual" val=" "/>
      </customFilters>
    </filterColumn>
  </autoFilter>
  <mergeCells count="233">
    <mergeCell ref="P107:Q107"/>
    <mergeCell ref="A108:A111"/>
    <mergeCell ref="B108:B111"/>
    <mergeCell ref="C108:C111"/>
    <mergeCell ref="D108:D111"/>
    <mergeCell ref="E108:F108"/>
    <mergeCell ref="E109:F109"/>
    <mergeCell ref="E110:F110"/>
    <mergeCell ref="P111:Q111"/>
    <mergeCell ref="A104:A107"/>
    <mergeCell ref="B104:B107"/>
    <mergeCell ref="C104:C107"/>
    <mergeCell ref="D104:D107"/>
    <mergeCell ref="E104:F104"/>
    <mergeCell ref="E105:F105"/>
    <mergeCell ref="E106:F106"/>
    <mergeCell ref="P99:Q99"/>
    <mergeCell ref="A100:A103"/>
    <mergeCell ref="B100:B103"/>
    <mergeCell ref="C100:C103"/>
    <mergeCell ref="D100:D103"/>
    <mergeCell ref="E100:F100"/>
    <mergeCell ref="E101:F101"/>
    <mergeCell ref="E102:F102"/>
    <mergeCell ref="P103:Q103"/>
    <mergeCell ref="A96:A99"/>
    <mergeCell ref="B96:B99"/>
    <mergeCell ref="C96:C99"/>
    <mergeCell ref="D96:D99"/>
    <mergeCell ref="E96:F96"/>
    <mergeCell ref="E97:F97"/>
    <mergeCell ref="E98:F98"/>
    <mergeCell ref="P91:Q91"/>
    <mergeCell ref="A92:A95"/>
    <mergeCell ref="B92:B95"/>
    <mergeCell ref="C92:C95"/>
    <mergeCell ref="D92:D95"/>
    <mergeCell ref="E92:F92"/>
    <mergeCell ref="E93:F93"/>
    <mergeCell ref="E94:F94"/>
    <mergeCell ref="P95:Q95"/>
    <mergeCell ref="A88:A91"/>
    <mergeCell ref="B88:B91"/>
    <mergeCell ref="C88:C91"/>
    <mergeCell ref="D88:D91"/>
    <mergeCell ref="E88:F88"/>
    <mergeCell ref="E89:F89"/>
    <mergeCell ref="E90:F90"/>
    <mergeCell ref="P83:Q83"/>
    <mergeCell ref="A84:A87"/>
    <mergeCell ref="B84:B87"/>
    <mergeCell ref="C84:C87"/>
    <mergeCell ref="D84:D87"/>
    <mergeCell ref="E84:F84"/>
    <mergeCell ref="E85:F85"/>
    <mergeCell ref="E86:F86"/>
    <mergeCell ref="P87:Q87"/>
    <mergeCell ref="A80:A83"/>
    <mergeCell ref="B80:B83"/>
    <mergeCell ref="C80:C83"/>
    <mergeCell ref="D80:D83"/>
    <mergeCell ref="E80:F80"/>
    <mergeCell ref="M80:N80"/>
    <mergeCell ref="E81:F81"/>
    <mergeCell ref="E82:F82"/>
    <mergeCell ref="P75:Q75"/>
    <mergeCell ref="A76:A79"/>
    <mergeCell ref="B76:B79"/>
    <mergeCell ref="C76:C79"/>
    <mergeCell ref="D76:D79"/>
    <mergeCell ref="E76:F76"/>
    <mergeCell ref="E77:F77"/>
    <mergeCell ref="E78:F78"/>
    <mergeCell ref="P79:Q79"/>
    <mergeCell ref="A72:A75"/>
    <mergeCell ref="B72:B75"/>
    <mergeCell ref="C72:C75"/>
    <mergeCell ref="D72:D75"/>
    <mergeCell ref="E72:F72"/>
    <mergeCell ref="E73:F73"/>
    <mergeCell ref="E74:F74"/>
    <mergeCell ref="P67:Q67"/>
    <mergeCell ref="A68:A71"/>
    <mergeCell ref="B68:B71"/>
    <mergeCell ref="C68:C71"/>
    <mergeCell ref="D68:D71"/>
    <mergeCell ref="E68:F68"/>
    <mergeCell ref="E69:F69"/>
    <mergeCell ref="E70:F70"/>
    <mergeCell ref="P71:Q71"/>
    <mergeCell ref="A64:A67"/>
    <mergeCell ref="B64:B67"/>
    <mergeCell ref="C64:C67"/>
    <mergeCell ref="D64:D67"/>
    <mergeCell ref="E64:F64"/>
    <mergeCell ref="E65:F65"/>
    <mergeCell ref="E66:F66"/>
    <mergeCell ref="P59:Q59"/>
    <mergeCell ref="A60:A63"/>
    <mergeCell ref="B60:B63"/>
    <mergeCell ref="C60:C63"/>
    <mergeCell ref="D60:D63"/>
    <mergeCell ref="E60:F60"/>
    <mergeCell ref="E61:F61"/>
    <mergeCell ref="E62:F62"/>
    <mergeCell ref="P63:Q63"/>
    <mergeCell ref="A56:A59"/>
    <mergeCell ref="B56:B59"/>
    <mergeCell ref="C56:C59"/>
    <mergeCell ref="D56:D59"/>
    <mergeCell ref="E56:F56"/>
    <mergeCell ref="E57:F57"/>
    <mergeCell ref="E58:F58"/>
    <mergeCell ref="G63:H63"/>
    <mergeCell ref="P51:Q51"/>
    <mergeCell ref="A52:A55"/>
    <mergeCell ref="B52:B55"/>
    <mergeCell ref="C52:C55"/>
    <mergeCell ref="D52:D55"/>
    <mergeCell ref="E52:F52"/>
    <mergeCell ref="E53:F53"/>
    <mergeCell ref="E54:F54"/>
    <mergeCell ref="P55:Q55"/>
    <mergeCell ref="A48:A51"/>
    <mergeCell ref="B48:B51"/>
    <mergeCell ref="C48:C51"/>
    <mergeCell ref="D48:D51"/>
    <mergeCell ref="E48:F48"/>
    <mergeCell ref="E49:F49"/>
    <mergeCell ref="E50:F50"/>
    <mergeCell ref="P43:Q43"/>
    <mergeCell ref="A44:A47"/>
    <mergeCell ref="B44:B47"/>
    <mergeCell ref="C44:C47"/>
    <mergeCell ref="D44:D47"/>
    <mergeCell ref="E44:F44"/>
    <mergeCell ref="E45:F45"/>
    <mergeCell ref="E46:F46"/>
    <mergeCell ref="P47:Q47"/>
    <mergeCell ref="A40:A43"/>
    <mergeCell ref="B40:B43"/>
    <mergeCell ref="C40:C43"/>
    <mergeCell ref="D40:D43"/>
    <mergeCell ref="E40:F40"/>
    <mergeCell ref="E41:F41"/>
    <mergeCell ref="E42:F42"/>
    <mergeCell ref="P35:Q35"/>
    <mergeCell ref="A36:A39"/>
    <mergeCell ref="B36:B39"/>
    <mergeCell ref="C36:C39"/>
    <mergeCell ref="D36:D39"/>
    <mergeCell ref="E36:F36"/>
    <mergeCell ref="E37:F37"/>
    <mergeCell ref="E38:F38"/>
    <mergeCell ref="P39:Q39"/>
    <mergeCell ref="A32:A35"/>
    <mergeCell ref="B32:B35"/>
    <mergeCell ref="C32:C35"/>
    <mergeCell ref="D32:D35"/>
    <mergeCell ref="E32:F32"/>
    <mergeCell ref="E33:F33"/>
    <mergeCell ref="E34:F34"/>
    <mergeCell ref="P27:Q27"/>
    <mergeCell ref="A28:A31"/>
    <mergeCell ref="B28:B31"/>
    <mergeCell ref="C28:C31"/>
    <mergeCell ref="D28:D31"/>
    <mergeCell ref="E28:F28"/>
    <mergeCell ref="E29:F29"/>
    <mergeCell ref="E30:F30"/>
    <mergeCell ref="P31:Q31"/>
    <mergeCell ref="A24:A27"/>
    <mergeCell ref="B24:B27"/>
    <mergeCell ref="C24:C27"/>
    <mergeCell ref="D24:D27"/>
    <mergeCell ref="E24:F24"/>
    <mergeCell ref="E25:F25"/>
    <mergeCell ref="E26:F26"/>
    <mergeCell ref="P19:Q19"/>
    <mergeCell ref="A20:A23"/>
    <mergeCell ref="B20:B23"/>
    <mergeCell ref="C20:C23"/>
    <mergeCell ref="D20:D23"/>
    <mergeCell ref="E20:F20"/>
    <mergeCell ref="E21:F21"/>
    <mergeCell ref="E22:F22"/>
    <mergeCell ref="P23:Q23"/>
    <mergeCell ref="A16:A19"/>
    <mergeCell ref="B16:B19"/>
    <mergeCell ref="C16:C19"/>
    <mergeCell ref="D16:D19"/>
    <mergeCell ref="E16:F16"/>
    <mergeCell ref="E17:F17"/>
    <mergeCell ref="E18:F18"/>
    <mergeCell ref="P11:Q11"/>
    <mergeCell ref="A12:A15"/>
    <mergeCell ref="B12:B15"/>
    <mergeCell ref="C12:C15"/>
    <mergeCell ref="D12:D15"/>
    <mergeCell ref="E12:F12"/>
    <mergeCell ref="E13:F13"/>
    <mergeCell ref="E14:F14"/>
    <mergeCell ref="P15:Q15"/>
    <mergeCell ref="A8:A11"/>
    <mergeCell ref="B8:B11"/>
    <mergeCell ref="C8:C11"/>
    <mergeCell ref="D8:D11"/>
    <mergeCell ref="E8:F8"/>
    <mergeCell ref="E9:F9"/>
    <mergeCell ref="E10:F10"/>
    <mergeCell ref="G5:H5"/>
    <mergeCell ref="K5:L5"/>
    <mergeCell ref="M5:N5"/>
    <mergeCell ref="P5:Q5"/>
    <mergeCell ref="A3:D3"/>
    <mergeCell ref="A4:A7"/>
    <mergeCell ref="B4:B7"/>
    <mergeCell ref="C4:F5"/>
    <mergeCell ref="G4:I4"/>
    <mergeCell ref="J4:L4"/>
    <mergeCell ref="C6:C7"/>
    <mergeCell ref="D6:D7"/>
    <mergeCell ref="E6:F7"/>
    <mergeCell ref="G6:H7"/>
    <mergeCell ref="I6:I7"/>
    <mergeCell ref="J6:J7"/>
    <mergeCell ref="K6:L7"/>
    <mergeCell ref="M6:N7"/>
    <mergeCell ref="O6:O7"/>
    <mergeCell ref="P6:Q6"/>
    <mergeCell ref="P7:Q7"/>
    <mergeCell ref="M4:O4"/>
    <mergeCell ref="P4:Q4"/>
  </mergeCells>
  <phoneticPr fontId="3"/>
  <pageMargins left="0.39370078740157483" right="0" top="0.55118110236220474" bottom="0.35433070866141736" header="0.31496062992125984" footer="0.31496062992125984"/>
  <pageSetup paperSize="9" scale="54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2020-11-26T05:18:37Z</cp:lastPrinted>
  <dcterms:created xsi:type="dcterms:W3CDTF">2020-11-24T08:33:33Z</dcterms:created>
  <dcterms:modified xsi:type="dcterms:W3CDTF">2020-11-26T07:24:18Z</dcterms:modified>
</cp:coreProperties>
</file>