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Ｒ２献立\中学校\"/>
    </mc:Choice>
  </mc:AlternateContent>
  <xr:revisionPtr revIDLastSave="0" documentId="13_ncr:1_{C7E8D268-B5FB-4ECF-909F-ACBB7FA1A890}" xr6:coauthVersionLast="44" xr6:coauthVersionMax="44" xr10:uidLastSave="{00000000-0000-0000-0000-000000000000}"/>
  <bookViews>
    <workbookView xWindow="1995" yWindow="1785" windowWidth="21600" windowHeight="11385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<sst xmlns="http://schemas.openxmlformats.org/spreadsheetml/2006/main" count="628" uniqueCount="188">
  <si>
    <t>令和２年度</t>
    <rPh sb="0" eb="2">
      <t>レイワ</t>
    </rPh>
    <rPh sb="3" eb="5">
      <t>ネンド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</si>
  <si>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</si>
  <si>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</si>
  <si>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</si>
  <si>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</si>
  <si>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</si>
  <si>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3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</si>
  <si>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3"/>
  </si>
  <si>
    <t>主にエネルギーになる</t>
    <rPh sb="0" eb="1">
      <t>オモ</t>
    </rPh>
    <phoneticPr fontId="13"/>
  </si>
  <si>
    <t>エネルギー</t>
    <phoneticPr fontId="3"/>
  </si>
  <si>
    <t>●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</si>
  <si>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</si>
  <si>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</si>
  <si>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</si>
  <si>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</si>
  <si>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</si>
  <si>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</si>
  <si>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</si>
  <si>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</si>
  <si>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</si>
  <si>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</si>
  <si>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3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</si>
  <si>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3"/>
  </si>
  <si>
    <t>緑黄色野菜</t>
    <rPh sb="0" eb="3">
      <t>リョクオウショク</t>
    </rPh>
    <rPh sb="3" eb="5">
      <t>ヤサイ</t>
    </rPh>
    <phoneticPr fontId="13"/>
  </si>
  <si>
    <t>その他の
野菜・果物</t>
    <rPh sb="2" eb="3">
      <t>タ</t>
    </rPh>
    <rPh sb="5" eb="7">
      <t>ヤサイ</t>
    </rPh>
    <rPh sb="8" eb="10">
      <t>クダモノ</t>
    </rPh>
    <phoneticPr fontId="13"/>
  </si>
  <si>
    <t>穀類・いも類
砂糖</t>
    <rPh sb="0" eb="2">
      <t>コクルイ</t>
    </rPh>
    <rPh sb="5" eb="6">
      <t>ルイ</t>
    </rPh>
    <rPh sb="7" eb="9">
      <t>サトウ</t>
    </rPh>
    <phoneticPr fontId="13"/>
  </si>
  <si>
    <t>油脂</t>
    <rPh sb="0" eb="2">
      <t>ユシ</t>
    </rPh>
    <phoneticPr fontId="13"/>
  </si>
  <si>
    <t>脂質</t>
    <rPh sb="0" eb="1">
      <t>アブラ</t>
    </rPh>
    <rPh sb="1" eb="2">
      <t>シツ</t>
    </rPh>
    <phoneticPr fontId="3"/>
  </si>
  <si>
    <t>●</t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</si>
  <si>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</si>
  <si>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</si>
  <si>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豚肉</t>
  </si>
  <si>
    <t>大豆ペースト</t>
  </si>
  <si>
    <t>牛乳</t>
  </si>
  <si>
    <t>にんじん</t>
  </si>
  <si>
    <t>たまねぎ</t>
  </si>
  <si>
    <t>白飯</t>
    <rPh sb="0" eb="2">
      <t>シロメシ</t>
    </rPh>
    <phoneticPr fontId="3"/>
  </si>
  <si>
    <t>じゃがいも</t>
  </si>
  <si>
    <t>サラダ油</t>
  </si>
  <si>
    <t>Kcal</t>
    <phoneticPr fontId="3"/>
  </si>
  <si>
    <t>まぐろフレーク</t>
  </si>
  <si>
    <t>わかめ</t>
  </si>
  <si>
    <t>ごぼう</t>
  </si>
  <si>
    <t>片栗粉</t>
  </si>
  <si>
    <t>マヨネーズ</t>
  </si>
  <si>
    <t>ｇ</t>
    <phoneticPr fontId="3"/>
  </si>
  <si>
    <t>うすあげ</t>
  </si>
  <si>
    <t>きゅうり</t>
  </si>
  <si>
    <t>小麦粉</t>
  </si>
  <si>
    <t>ごま</t>
  </si>
  <si>
    <t>みそ</t>
  </si>
  <si>
    <t>ねぎ</t>
    <phoneticPr fontId="3"/>
  </si>
  <si>
    <t>三温糖</t>
  </si>
  <si>
    <t>火</t>
    <rPh sb="0" eb="1">
      <t>カ</t>
    </rPh>
    <phoneticPr fontId="3"/>
  </si>
  <si>
    <t>絹ごし豆腐</t>
  </si>
  <si>
    <t>干ししいたけ</t>
  </si>
  <si>
    <t>しょうが</t>
  </si>
  <si>
    <t>すし飯</t>
    <rPh sb="2" eb="3">
      <t>メシ</t>
    </rPh>
    <phoneticPr fontId="3"/>
  </si>
  <si>
    <t>●</t>
    <phoneticPr fontId="3"/>
  </si>
  <si>
    <t>炒り卵</t>
  </si>
  <si>
    <t>くきわかめ</t>
  </si>
  <si>
    <t>かぼちゃ</t>
  </si>
  <si>
    <t>えだまめ</t>
  </si>
  <si>
    <t>えのきたけ</t>
  </si>
  <si>
    <t>鶏肉</t>
  </si>
  <si>
    <t>さやいんげん</t>
  </si>
  <si>
    <t>れんこん</t>
  </si>
  <si>
    <t>かまぼこ</t>
  </si>
  <si>
    <t>こまつな</t>
  </si>
  <si>
    <t>水</t>
    <rPh sb="0" eb="1">
      <t>スイ</t>
    </rPh>
    <phoneticPr fontId="3"/>
  </si>
  <si>
    <t>鮭</t>
  </si>
  <si>
    <t>Kcal</t>
    <phoneticPr fontId="3"/>
  </si>
  <si>
    <t>ベーコン</t>
  </si>
  <si>
    <t>チーズ</t>
  </si>
  <si>
    <t>さつまいも</t>
  </si>
  <si>
    <t>ｇ</t>
    <phoneticPr fontId="3"/>
  </si>
  <si>
    <t>ロースハム</t>
  </si>
  <si>
    <t>ヨーグルト</t>
  </si>
  <si>
    <t>はくさい</t>
  </si>
  <si>
    <t>ｇ</t>
    <phoneticPr fontId="3"/>
  </si>
  <si>
    <t>●</t>
    <phoneticPr fontId="3"/>
  </si>
  <si>
    <t>あつあげ</t>
  </si>
  <si>
    <t>だいこん</t>
  </si>
  <si>
    <t>木</t>
    <rPh sb="0" eb="1">
      <t>モク</t>
    </rPh>
    <phoneticPr fontId="3"/>
  </si>
  <si>
    <t>ごま油　　</t>
  </si>
  <si>
    <t>●</t>
    <phoneticPr fontId="3"/>
  </si>
  <si>
    <t>チンゲンサイ</t>
  </si>
  <si>
    <t>キャベツ</t>
  </si>
  <si>
    <t>ｇ</t>
    <phoneticPr fontId="3"/>
  </si>
  <si>
    <t>鶏卵</t>
  </si>
  <si>
    <t>にんにく</t>
  </si>
  <si>
    <t>トック</t>
  </si>
  <si>
    <t>金</t>
    <rPh sb="0" eb="1">
      <t>キン</t>
    </rPh>
    <phoneticPr fontId="3"/>
  </si>
  <si>
    <t>バナナ</t>
  </si>
  <si>
    <t>麦飯</t>
    <rPh sb="0" eb="1">
      <t>ムギ</t>
    </rPh>
    <rPh sb="1" eb="2">
      <t>メシ</t>
    </rPh>
    <phoneticPr fontId="3"/>
  </si>
  <si>
    <t>Kcal</t>
    <phoneticPr fontId="3"/>
  </si>
  <si>
    <t>●</t>
    <phoneticPr fontId="3"/>
  </si>
  <si>
    <t>トマト水煮</t>
  </si>
  <si>
    <t>パイン缶</t>
  </si>
  <si>
    <t>角切りゼリー</t>
    <rPh sb="0" eb="2">
      <t>カクギ</t>
    </rPh>
    <phoneticPr fontId="3"/>
  </si>
  <si>
    <t>バター</t>
  </si>
  <si>
    <t>黄桃缶</t>
  </si>
  <si>
    <t>カレールウ</t>
  </si>
  <si>
    <t>ｇ</t>
    <phoneticPr fontId="3"/>
  </si>
  <si>
    <t>福神漬け</t>
  </si>
  <si>
    <t>米粉</t>
  </si>
  <si>
    <t>赤ピーマン</t>
  </si>
  <si>
    <t>Kcal</t>
    <phoneticPr fontId="3"/>
  </si>
  <si>
    <t>●</t>
    <phoneticPr fontId="3"/>
  </si>
  <si>
    <t>黄ピーマン</t>
  </si>
  <si>
    <t>オリーブ油</t>
  </si>
  <si>
    <t>ｇ</t>
    <phoneticPr fontId="3"/>
  </si>
  <si>
    <t>さつまあげ</t>
  </si>
  <si>
    <t>ブロッコリー</t>
  </si>
  <si>
    <t>パン粉</t>
  </si>
  <si>
    <t>牛肉</t>
    <phoneticPr fontId="3"/>
  </si>
  <si>
    <t>あさりむき身</t>
  </si>
  <si>
    <t>ひじきふりかけ</t>
  </si>
  <si>
    <t>糸かまぼこ</t>
    <phoneticPr fontId="3"/>
  </si>
  <si>
    <t>コーン</t>
  </si>
  <si>
    <t>こんにゃく</t>
  </si>
  <si>
    <t>車ふ</t>
    <rPh sb="0" eb="1">
      <t>クルマ</t>
    </rPh>
    <phoneticPr fontId="3"/>
  </si>
  <si>
    <t>ごま</t>
    <phoneticPr fontId="3"/>
  </si>
  <si>
    <t>焼き豆腐</t>
  </si>
  <si>
    <t>ししゃも</t>
  </si>
  <si>
    <t>たけのこ</t>
  </si>
  <si>
    <t>牛肉</t>
  </si>
  <si>
    <t>ひじき</t>
  </si>
  <si>
    <t>しいたけ</t>
  </si>
  <si>
    <t>わかめ</t>
    <phoneticPr fontId="3"/>
  </si>
  <si>
    <t>ねぎ</t>
  </si>
  <si>
    <t>三温糖</t>
    <phoneticPr fontId="3"/>
  </si>
  <si>
    <t>青ピーマン</t>
  </si>
  <si>
    <t>レンズ豆</t>
  </si>
  <si>
    <t>ベーコン</t>
    <phoneticPr fontId="3"/>
  </si>
  <si>
    <t>こまつな</t>
    <phoneticPr fontId="3"/>
  </si>
  <si>
    <t>チョコプリン</t>
    <phoneticPr fontId="3"/>
  </si>
  <si>
    <t>ヤーコン</t>
  </si>
  <si>
    <t>Kcal</t>
    <phoneticPr fontId="3"/>
  </si>
  <si>
    <t>ごま油</t>
  </si>
  <si>
    <t>春雨</t>
  </si>
  <si>
    <t>セロリ</t>
  </si>
  <si>
    <t>ペンネ</t>
  </si>
  <si>
    <t>魚ふりかけ</t>
  </si>
  <si>
    <t>大豆</t>
  </si>
  <si>
    <t>焼きかまぼこ</t>
  </si>
  <si>
    <t>しお昆布</t>
  </si>
  <si>
    <t>しめじ</t>
  </si>
  <si>
    <t>しらたき</t>
  </si>
  <si>
    <t>切り干し大根</t>
  </si>
  <si>
    <t>うどん</t>
  </si>
  <si>
    <t>食パン</t>
    <rPh sb="0" eb="1">
      <t>ショク</t>
    </rPh>
    <phoneticPr fontId="3"/>
  </si>
  <si>
    <t>マカロニ</t>
  </si>
  <si>
    <t>Kcal</t>
    <phoneticPr fontId="3"/>
  </si>
  <si>
    <t>はちみつ</t>
    <phoneticPr fontId="3"/>
  </si>
  <si>
    <t>マーガリン</t>
    <phoneticPr fontId="3"/>
  </si>
  <si>
    <t>パイシート</t>
  </si>
  <si>
    <t>はくさい</t>
    <phoneticPr fontId="3"/>
  </si>
  <si>
    <t>シュウマイ</t>
  </si>
  <si>
    <t>木綿豆腐</t>
  </si>
  <si>
    <t>もやし</t>
  </si>
  <si>
    <t>糸かまぼこ</t>
  </si>
  <si>
    <t>八丁みそ</t>
    <rPh sb="0" eb="2">
      <t>ハッチョウ</t>
    </rPh>
    <phoneticPr fontId="3"/>
  </si>
  <si>
    <t>ｇ</t>
    <phoneticPr fontId="3"/>
  </si>
  <si>
    <t>●</t>
    <phoneticPr fontId="3"/>
  </si>
  <si>
    <t>ｇ</t>
    <phoneticPr fontId="3"/>
  </si>
  <si>
    <t>大豆たんぱく</t>
  </si>
  <si>
    <t>りんごゼリー</t>
  </si>
  <si>
    <t>●</t>
    <phoneticPr fontId="3"/>
  </si>
  <si>
    <t>さば</t>
  </si>
  <si>
    <t>白みそ</t>
  </si>
  <si>
    <t>ｇ</t>
    <phoneticPr fontId="3"/>
  </si>
  <si>
    <t>焼きちくわ</t>
  </si>
  <si>
    <t>●</t>
    <phoneticPr fontId="3"/>
  </si>
  <si>
    <t>青のり粉</t>
  </si>
  <si>
    <t>とり野菜みそ</t>
    <rPh sb="2" eb="4">
      <t>ヤサイ</t>
    </rPh>
    <phoneticPr fontId="3"/>
  </si>
  <si>
    <t>昆布</t>
  </si>
  <si>
    <t>●</t>
    <phoneticPr fontId="3"/>
  </si>
  <si>
    <t>高野豆腐</t>
  </si>
  <si>
    <t>ターメリックライス</t>
    <phoneticPr fontId="3"/>
  </si>
  <si>
    <t>セノビーゼリー</t>
    <phoneticPr fontId="3"/>
  </si>
  <si>
    <t>コーンフレーク</t>
  </si>
  <si>
    <t>ｇ</t>
    <phoneticPr fontId="3"/>
  </si>
  <si>
    <t>●</t>
    <phoneticPr fontId="3"/>
  </si>
  <si>
    <t>白玉粉</t>
  </si>
  <si>
    <t>●</t>
    <phoneticPr fontId="3"/>
  </si>
  <si>
    <t>Kcal</t>
    <phoneticPr fontId="3"/>
  </si>
  <si>
    <t>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</si>
</sst>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hidden="1"/>
    </xf>
    <xf numFmtId="0" fontId="14" fillId="0" borderId="6" xfId="0" applyFont="1" applyBorder="1" applyAlignment="1" applyProtection="1">
      <alignment horizontal="center" vertical="center" shrinkToFi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7" fillId="0" borderId="4" xfId="0" applyFont="1" applyFill="1" applyBorder="1" applyAlignment="1" applyProtection="1">
      <alignment vertical="center" shrinkToFit="1"/>
      <protection locked="0"/>
    </xf>
    <xf numFmtId="0" fontId="17" fillId="0" borderId="3" xfId="0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vertical="center" shrinkToFit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left" vertical="center" shrinkToFit="1"/>
      <protection hidden="1"/>
    </xf>
    <xf numFmtId="0" fontId="7" fillId="0" borderId="14" xfId="0" applyFont="1" applyBorder="1" applyAlignment="1">
      <alignment vertical="center" shrinkToFit="1"/>
    </xf>
    <xf numFmtId="0" fontId="17" fillId="0" borderId="0" xfId="0" applyFont="1" applyFill="1" applyBorder="1" applyAlignment="1" applyProtection="1">
      <alignment vertical="center" shrinkToFit="1"/>
      <protection locked="0"/>
    </xf>
    <xf numFmtId="0" fontId="17" fillId="0" borderId="14" xfId="0" applyFont="1" applyFill="1" applyBorder="1" applyAlignment="1" applyProtection="1">
      <alignment vertical="center" shrinkToFit="1"/>
      <protection locked="0"/>
    </xf>
    <xf numFmtId="0" fontId="7" fillId="0" borderId="10" xfId="0" applyFont="1" applyBorder="1" applyAlignment="1">
      <alignment vertical="center" shrinkToFit="1"/>
    </xf>
    <xf numFmtId="176" fontId="1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left" vertical="center" shrinkToFit="1"/>
      <protection hidden="1"/>
    </xf>
    <xf numFmtId="0" fontId="7" fillId="0" borderId="17" xfId="0" applyFont="1" applyBorder="1" applyAlignment="1">
      <alignment vertical="center" shrinkToFit="1"/>
    </xf>
    <xf numFmtId="0" fontId="17" fillId="0" borderId="1" xfId="0" applyFont="1" applyFill="1" applyBorder="1" applyAlignment="1" applyProtection="1">
      <alignment vertical="center" shrinkToFit="1"/>
      <protection locked="0"/>
    </xf>
    <xf numFmtId="0" fontId="17" fillId="0" borderId="17" xfId="0" applyFont="1" applyBorder="1" applyAlignment="1" applyProtection="1">
      <alignment vertical="center" shrinkToFit="1"/>
      <protection locked="0"/>
    </xf>
    <xf numFmtId="0" fontId="17" fillId="0" borderId="17" xfId="0" applyFont="1" applyFill="1" applyBorder="1" applyAlignment="1" applyProtection="1">
      <alignment vertical="center" shrinkToFit="1"/>
      <protection locked="0"/>
    </xf>
    <xf numFmtId="0" fontId="17" fillId="0" borderId="1" xfId="0" applyFont="1" applyBorder="1" applyAlignment="1" applyProtection="1">
      <alignment vertical="center" shrinkToFit="1"/>
      <protection locked="0"/>
    </xf>
    <xf numFmtId="0" fontId="17" fillId="0" borderId="16" xfId="0" applyFont="1" applyBorder="1" applyAlignment="1" applyProtection="1">
      <alignment vertical="center" shrinkToFit="1"/>
      <protection locked="0"/>
    </xf>
    <xf numFmtId="0" fontId="17" fillId="0" borderId="10" xfId="0" applyFont="1" applyFill="1" applyBorder="1" applyAlignment="1" applyProtection="1">
      <alignment vertical="center" shrinkToFit="1"/>
      <protection locked="0"/>
    </xf>
    <xf numFmtId="0" fontId="17" fillId="0" borderId="14" xfId="0" applyFont="1" applyBorder="1" applyAlignment="1" applyProtection="1">
      <alignment vertical="center" shrinkToFit="1"/>
      <protection locked="0"/>
    </xf>
    <xf numFmtId="0" fontId="17" fillId="0" borderId="10" xfId="0" applyFont="1" applyBorder="1" applyAlignment="1" applyProtection="1">
      <alignment vertical="center" shrinkToFit="1"/>
      <protection locked="0"/>
    </xf>
    <xf numFmtId="0" fontId="10" fillId="0" borderId="17" xfId="0" applyFont="1" applyFill="1" applyBorder="1" applyAlignment="1" applyProtection="1">
      <alignment horizontal="left" vertical="center" shrinkToFit="1"/>
      <protection hidden="1"/>
    </xf>
    <xf numFmtId="0" fontId="17" fillId="0" borderId="10" xfId="0" applyFont="1" applyFill="1" applyBorder="1" applyAlignment="1" applyProtection="1">
      <alignment horizontal="left" vertical="center" shrinkToFit="1"/>
      <protection locked="0"/>
    </xf>
    <xf numFmtId="0" fontId="17" fillId="0" borderId="16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>
      <alignment vertical="center" shrinkToFit="1"/>
    </xf>
    <xf numFmtId="0" fontId="17" fillId="0" borderId="3" xfId="0" applyFont="1" applyBorder="1" applyAlignment="1" applyProtection="1">
      <alignment vertical="center" shrinkToFit="1"/>
      <protection locked="0"/>
    </xf>
    <xf numFmtId="0" fontId="17" fillId="0" borderId="2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vertical="center" shrinkToFit="1"/>
    </xf>
    <xf numFmtId="0" fontId="17" fillId="0" borderId="16" xfId="0" applyFont="1" applyFill="1" applyBorder="1" applyAlignment="1" applyProtection="1">
      <alignment vertical="center" shrinkToFit="1"/>
      <protection locked="0"/>
    </xf>
    <xf numFmtId="0" fontId="21" fillId="0" borderId="3" xfId="0" applyFont="1" applyFill="1" applyBorder="1" applyAlignment="1" applyProtection="1">
      <alignment vertical="center" shrinkToFit="1"/>
      <protection locked="0"/>
    </xf>
    <xf numFmtId="0" fontId="21" fillId="0" borderId="5" xfId="0" applyFont="1" applyFill="1" applyBorder="1" applyAlignment="1" applyProtection="1">
      <alignment vertical="center" shrinkToFit="1"/>
      <protection locked="0"/>
    </xf>
    <xf numFmtId="38" fontId="23" fillId="0" borderId="7" xfId="1" applyFont="1" applyFill="1" applyBorder="1" applyAlignment="1" applyProtection="1">
      <alignment horizontal="center" vertical="center" shrinkToFit="1"/>
      <protection hidden="1"/>
    </xf>
    <xf numFmtId="38" fontId="23" fillId="0" borderId="9" xfId="1" applyFont="1" applyFill="1" applyBorder="1" applyAlignment="1" applyProtection="1">
      <alignment horizontal="left" vertical="center" shrinkToFit="1"/>
      <protection hidden="1"/>
    </xf>
    <xf numFmtId="0" fontId="21" fillId="0" borderId="14" xfId="0" applyFont="1" applyFill="1" applyBorder="1" applyAlignment="1" applyProtection="1">
      <alignment vertical="center" shrinkToFit="1"/>
      <protection locked="0"/>
    </xf>
    <xf numFmtId="0" fontId="21" fillId="0" borderId="15" xfId="0" applyFont="1" applyFill="1" applyBorder="1" applyAlignment="1" applyProtection="1">
      <alignment vertical="center" shrinkToFit="1"/>
      <protection locked="0"/>
    </xf>
    <xf numFmtId="176" fontId="23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23" fillId="0" borderId="1" xfId="0" applyFont="1" applyFill="1" applyBorder="1" applyAlignment="1" applyProtection="1">
      <alignment horizontal="left" vertical="center" shrinkToFit="1"/>
      <protection hidden="1"/>
    </xf>
    <xf numFmtId="0" fontId="21" fillId="0" borderId="17" xfId="0" applyFont="1" applyFill="1" applyBorder="1" applyAlignment="1" applyProtection="1">
      <alignment vertical="center" shrinkToFit="1"/>
      <protection locked="0"/>
    </xf>
    <xf numFmtId="0" fontId="21" fillId="0" borderId="18" xfId="0" applyFont="1" applyFill="1" applyBorder="1" applyAlignment="1" applyProtection="1">
      <alignment vertical="center" shrinkToFit="1"/>
      <protection locked="0"/>
    </xf>
    <xf numFmtId="0" fontId="23" fillId="0" borderId="17" xfId="0" applyFont="1" applyFill="1" applyBorder="1" applyAlignment="1" applyProtection="1">
      <alignment horizontal="left" vertical="center" shrinkToFit="1"/>
      <protection hidden="1"/>
    </xf>
    <xf numFmtId="0" fontId="23" fillId="0" borderId="18" xfId="0" applyFont="1" applyFill="1" applyBorder="1" applyAlignment="1" applyProtection="1">
      <alignment horizontal="left" vertical="center" shrinkToFit="1"/>
      <protection hidden="1"/>
    </xf>
    <xf numFmtId="0" fontId="21" fillId="0" borderId="14" xfId="0" applyFont="1" applyBorder="1" applyAlignment="1" applyProtection="1">
      <alignment vertical="center" shrinkToFit="1"/>
      <protection locked="0"/>
    </xf>
    <xf numFmtId="0" fontId="21" fillId="0" borderId="15" xfId="0" applyFont="1" applyBorder="1" applyAlignment="1" applyProtection="1">
      <alignment vertical="center" shrinkToFit="1"/>
      <protection locked="0"/>
    </xf>
    <xf numFmtId="0" fontId="21" fillId="0" borderId="17" xfId="0" applyFont="1" applyBorder="1" applyAlignment="1" applyProtection="1">
      <alignment vertical="center" shrinkToFit="1"/>
      <protection locked="0"/>
    </xf>
    <xf numFmtId="0" fontId="21" fillId="0" borderId="18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vertical="center" shrinkToFit="1"/>
      <protection locked="0"/>
    </xf>
    <xf numFmtId="0" fontId="21" fillId="0" borderId="5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textRotation="255"/>
      <protection locked="0"/>
    </xf>
    <xf numFmtId="0" fontId="11" fillId="0" borderId="0" xfId="0" applyFont="1" applyAlignment="1" applyProtection="1">
      <alignment vertical="center" textRotation="255"/>
      <protection hidden="1"/>
    </xf>
    <xf numFmtId="38" fontId="23" fillId="0" borderId="6" xfId="1" applyFont="1" applyFill="1" applyBorder="1" applyAlignment="1" applyProtection="1">
      <alignment horizontal="center" vertical="center" shrinkToFit="1"/>
      <protection hidden="1"/>
    </xf>
    <xf numFmtId="0" fontId="20" fillId="0" borderId="2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16" xfId="0" applyFont="1" applyBorder="1" applyAlignment="1" applyProtection="1">
      <alignment horizontal="center"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22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22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22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3" xfId="0" applyFont="1" applyFill="1" applyBorder="1" applyAlignment="1" applyProtection="1">
      <alignment horizontal="left" vertical="center" shrinkToFit="1"/>
      <protection hidden="1"/>
    </xf>
    <xf numFmtId="0" fontId="23" fillId="0" borderId="5" xfId="0" applyFont="1" applyFill="1" applyBorder="1" applyAlignment="1" applyProtection="1">
      <alignment horizontal="left" vertical="center" shrinkToFit="1"/>
      <protection hidden="1"/>
    </xf>
    <xf numFmtId="0" fontId="23" fillId="0" borderId="14" xfId="0" applyFont="1" applyFill="1" applyBorder="1" applyAlignment="1" applyProtection="1">
      <alignment horizontal="left" vertical="center" shrinkToFit="1"/>
      <protection hidden="1"/>
    </xf>
    <xf numFmtId="0" fontId="23" fillId="0" borderId="15" xfId="0" applyFont="1" applyFill="1" applyBorder="1" applyAlignment="1" applyProtection="1">
      <alignment horizontal="left" vertical="center" shrinkToFit="1"/>
      <protection hidden="1"/>
    </xf>
    <xf numFmtId="38" fontId="23" fillId="0" borderId="7" xfId="1" applyFont="1" applyFill="1" applyBorder="1" applyAlignment="1" applyProtection="1">
      <alignment horizontal="center" vertical="center" shrinkToFit="1"/>
      <protection hidden="1"/>
    </xf>
    <xf numFmtId="38" fontId="23" fillId="0" borderId="9" xfId="1" applyFont="1" applyFill="1" applyBorder="1" applyAlignment="1" applyProtection="1">
      <alignment horizontal="center" vertical="center" shrinkToFit="1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center" vertical="center" textRotation="255" wrapText="1" shrinkToFit="1"/>
      <protection hidden="1"/>
    </xf>
    <xf numFmtId="0" fontId="19" fillId="0" borderId="10" xfId="0" applyFont="1" applyFill="1" applyBorder="1" applyAlignment="1" applyProtection="1">
      <alignment horizontal="center" vertical="center" textRotation="255" wrapText="1" shrinkToFit="1"/>
      <protection hidden="1"/>
    </xf>
    <xf numFmtId="0" fontId="19" fillId="0" borderId="16" xfId="0" applyFont="1" applyFill="1" applyBorder="1" applyAlignment="1" applyProtection="1">
      <alignment horizontal="center" vertical="center" textRotation="255" wrapText="1" shrinkToFit="1"/>
      <protection hidden="1"/>
    </xf>
    <xf numFmtId="0" fontId="17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3" xfId="0" applyFont="1" applyFill="1" applyBorder="1" applyAlignment="1" applyProtection="1">
      <alignment horizontal="left" vertical="center" shrinkToFit="1"/>
      <protection hidden="1"/>
    </xf>
    <xf numFmtId="0" fontId="10" fillId="0" borderId="4" xfId="0" applyFont="1" applyFill="1" applyBorder="1" applyAlignment="1" applyProtection="1">
      <alignment horizontal="left" vertical="center" shrinkToFit="1"/>
      <protection hidden="1"/>
    </xf>
    <xf numFmtId="0" fontId="10" fillId="0" borderId="14" xfId="0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Fill="1" applyBorder="1" applyAlignment="1" applyProtection="1">
      <alignment horizontal="left" vertical="center" shrinkToFit="1"/>
      <protection hidden="1"/>
    </xf>
    <xf numFmtId="0" fontId="6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8" fillId="0" borderId="3" xfId="0" applyFont="1" applyFill="1" applyBorder="1" applyAlignment="1" applyProtection="1">
      <alignment horizontal="left" vertical="center" shrinkToFit="1"/>
      <protection hidden="1"/>
    </xf>
    <xf numFmtId="0" fontId="18" fillId="0" borderId="4" xfId="0" applyFont="1" applyFill="1" applyBorder="1" applyAlignment="1" applyProtection="1">
      <alignment horizontal="left" vertical="center" shrinkToFit="1"/>
      <protection hidden="1"/>
    </xf>
    <xf numFmtId="0" fontId="16" fillId="0" borderId="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 shrinkToFit="1"/>
      <protection hidden="1"/>
    </xf>
    <xf numFmtId="0" fontId="14" fillId="0" borderId="9" xfId="0" applyFont="1" applyBorder="1" applyAlignment="1" applyProtection="1">
      <alignment horizontal="center" vertical="center" wrapText="1" shrinkToFit="1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shrinkToFit="1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textRotation="255" shrinkToFit="1"/>
      <protection hidden="1"/>
    </xf>
    <xf numFmtId="0" fontId="9" fillId="0" borderId="16" xfId="0" applyFont="1" applyBorder="1" applyAlignment="1" applyProtection="1">
      <alignment horizontal="center" vertical="center" textRotation="255" shrinkToFit="1"/>
      <protection hidden="1"/>
    </xf>
    <xf numFmtId="0" fontId="5" fillId="0" borderId="10" xfId="0" applyFont="1" applyBorder="1" applyAlignment="1" applyProtection="1">
      <alignment horizontal="center" vertical="center" textRotation="255" shrinkToFit="1"/>
      <protection hidden="1"/>
    </xf>
    <xf numFmtId="0" fontId="5" fillId="0" borderId="16" xfId="0" applyFont="1" applyBorder="1" applyAlignment="1" applyProtection="1">
      <alignment horizontal="center" vertical="center" textRotation="255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9" fillId="0" borderId="15" xfId="0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68036</xdr:colOff>
      <xdr:row>109</xdr:row>
      <xdr:rowOff>163286</xdr:rowOff>
    </xdr:from>
    <xdr:ext cx="7072312" cy="928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036" y="16793936"/>
          <a:ext cx="7072312" cy="9286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都合により献立の内容を一部変更する場合があります。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長期欠席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給食実施日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日以上連続）で給食を停止する場合は、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日前まで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に担任に申し出て下さい。</a:t>
          </a:r>
        </a:p>
      </xdr:txBody>
    </xdr:sp>
    <xdr:clientData/>
  </xdr:oneCellAnchor>
  <xdr:twoCellAnchor>
    <xdr:from>
      <xdr:col>2</xdr:col>
      <xdr:colOff>122464</xdr:colOff>
      <xdr:row>37</xdr:row>
      <xdr:rowOff>68036</xdr:rowOff>
    </xdr:from>
    <xdr:to>
      <xdr:col>16</xdr:col>
      <xdr:colOff>244929</xdr:colOff>
      <xdr:row>40</xdr:row>
      <xdr:rowOff>81643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9214" y="7707086"/>
          <a:ext cx="11781065" cy="385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建国記念の日</a:t>
          </a:r>
        </a:p>
      </xdr:txBody>
    </xdr:sp>
    <xdr:clientData/>
  </xdr:twoCellAnchor>
  <xdr:twoCellAnchor>
    <xdr:from>
      <xdr:col>2</xdr:col>
      <xdr:colOff>136072</xdr:colOff>
      <xdr:row>69</xdr:row>
      <xdr:rowOff>54429</xdr:rowOff>
    </xdr:from>
    <xdr:to>
      <xdr:col>16</xdr:col>
      <xdr:colOff>258537</xdr:colOff>
      <xdr:row>72</xdr:row>
      <xdr:rowOff>68036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02822" y="13789479"/>
          <a:ext cx="11781065" cy="385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天皇誕生日</a:t>
          </a:r>
        </a:p>
      </xdr:txBody>
    </xdr:sp>
    <xdr:clientData/>
  </xdr:twoCellAnchor>
  <xdr:twoCellAnchor>
    <xdr:from>
      <xdr:col>10</xdr:col>
      <xdr:colOff>122466</xdr:colOff>
      <xdr:row>109</xdr:row>
      <xdr:rowOff>176893</xdr:rowOff>
    </xdr:from>
    <xdr:to>
      <xdr:col>15</xdr:col>
      <xdr:colOff>830037</xdr:colOff>
      <xdr:row>114</xdr:row>
      <xdr:rowOff>13607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32916" y="16807543"/>
          <a:ext cx="4755696" cy="83683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今月の野々市産食材・・しいたけ・ヤーコン・大豆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ねぎ・小松菜　　　　　　　　　　　　　　　　　　　　　</a:t>
          </a:r>
        </a:p>
      </xdr:txBody>
    </xdr:sp>
    <xdr:clientData/>
  </xdr:twoCellAnchor>
  <xdr:twoCellAnchor editAs="oneCell">
    <xdr:from>
      <xdr:col>11</xdr:col>
      <xdr:colOff>503464</xdr:colOff>
      <xdr:row>0</xdr:row>
      <xdr:rowOff>68035</xdr:rowOff>
    </xdr:from>
    <xdr:to>
      <xdr:col>12</xdr:col>
      <xdr:colOff>394607</xdr:colOff>
      <xdr:row>1</xdr:row>
      <xdr:rowOff>76199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3539" y="68035"/>
          <a:ext cx="700768" cy="5606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&#65298;&#26376;\&#9733;&#32102;&#39135;&#31649;&#29702;2021%20&#20013;(2&#26376;&#65289;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B4" t="str">
            <v>野々市市中学校給食センター</v>
          </cell>
        </row>
      </sheetData>
      <sheetData sheetId="26">
        <row r="12">
          <cell r="F12">
            <v>1</v>
          </cell>
        </row>
        <row r="13">
          <cell r="F13">
            <v>2</v>
          </cell>
          <cell r="I13" t="str">
            <v>節分献立</v>
          </cell>
        </row>
        <row r="14">
          <cell r="F14">
            <v>3</v>
          </cell>
        </row>
        <row r="15">
          <cell r="F15">
            <v>4</v>
          </cell>
        </row>
        <row r="16">
          <cell r="F16">
            <v>5</v>
          </cell>
        </row>
        <row r="17">
          <cell r="F17">
            <v>8</v>
          </cell>
        </row>
        <row r="18">
          <cell r="F18">
            <v>9</v>
          </cell>
        </row>
        <row r="19">
          <cell r="F19">
            <v>10</v>
          </cell>
        </row>
        <row r="20">
          <cell r="F20">
            <v>11</v>
          </cell>
        </row>
        <row r="21">
          <cell r="F21">
            <v>12</v>
          </cell>
        </row>
        <row r="22">
          <cell r="F22">
            <v>15</v>
          </cell>
        </row>
        <row r="23">
          <cell r="F23">
            <v>16</v>
          </cell>
        </row>
        <row r="24">
          <cell r="F24">
            <v>17</v>
          </cell>
        </row>
        <row r="25">
          <cell r="F25">
            <v>18</v>
          </cell>
        </row>
        <row r="26">
          <cell r="F26">
            <v>19</v>
          </cell>
          <cell r="I26" t="str">
            <v>オリンピック開催地献立（シドニー）</v>
          </cell>
        </row>
        <row r="27">
          <cell r="F27">
            <v>22</v>
          </cell>
        </row>
        <row r="28">
          <cell r="F28">
            <v>23</v>
          </cell>
        </row>
        <row r="29">
          <cell r="F29">
            <v>24</v>
          </cell>
        </row>
        <row r="30">
          <cell r="F30">
            <v>25</v>
          </cell>
        </row>
        <row r="31">
          <cell r="F31">
            <v>26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7">
        <row r="1">
          <cell r="B1">
            <v>2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3">
          <cell r="H3">
            <v>1</v>
          </cell>
          <cell r="I3">
            <v>1</v>
          </cell>
          <cell r="K3" t="str">
            <v>白飯</v>
          </cell>
        </row>
        <row r="6">
          <cell r="H6">
            <v>2</v>
          </cell>
          <cell r="I6">
            <v>2</v>
          </cell>
          <cell r="K6" t="str">
            <v>牛乳</v>
          </cell>
        </row>
        <row r="8">
          <cell r="H8">
            <v>3</v>
          </cell>
          <cell r="I8">
            <v>4</v>
          </cell>
          <cell r="K8" t="str">
            <v>ポークチャップ</v>
          </cell>
        </row>
        <row r="23">
          <cell r="H23">
            <v>4</v>
          </cell>
          <cell r="I23">
            <v>5</v>
          </cell>
          <cell r="K23" t="str">
            <v>ごぼうサラダ</v>
          </cell>
        </row>
        <row r="34">
          <cell r="H34">
            <v>5</v>
          </cell>
          <cell r="I34">
            <v>7</v>
          </cell>
          <cell r="K34" t="str">
            <v>じゃがいもとわかめのみそ汁</v>
          </cell>
        </row>
        <row r="58">
          <cell r="H58">
            <v>1</v>
          </cell>
          <cell r="I58">
            <v>1</v>
          </cell>
          <cell r="K58" t="str">
            <v>すし飯</v>
          </cell>
        </row>
        <row r="60">
          <cell r="H60">
            <v>2</v>
          </cell>
          <cell r="I60">
            <v>2</v>
          </cell>
          <cell r="K60" t="str">
            <v>牛乳</v>
          </cell>
        </row>
        <row r="62">
          <cell r="H62">
            <v>4</v>
          </cell>
          <cell r="I62">
            <v>3</v>
          </cell>
          <cell r="K62" t="str">
            <v>散らし寿司</v>
          </cell>
        </row>
        <row r="80">
          <cell r="H80">
            <v>5</v>
          </cell>
          <cell r="I80">
            <v>4</v>
          </cell>
          <cell r="K80" t="str">
            <v>鶏肉とかぼちゃの揚げからめ</v>
          </cell>
        </row>
        <row r="96">
          <cell r="H96">
            <v>6</v>
          </cell>
          <cell r="I96">
            <v>7</v>
          </cell>
          <cell r="K96" t="str">
            <v>鬼かま入りすまし汁</v>
          </cell>
        </row>
        <row r="108">
          <cell r="H108">
            <v>3</v>
          </cell>
          <cell r="K108" t="str">
            <v>【節分献立】</v>
          </cell>
        </row>
        <row r="113">
          <cell r="H113">
            <v>1</v>
          </cell>
          <cell r="I113">
            <v>1</v>
          </cell>
          <cell r="K113" t="str">
            <v>白飯</v>
          </cell>
        </row>
        <row r="116">
          <cell r="H116">
            <v>2</v>
          </cell>
          <cell r="I116">
            <v>2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K118" t="str">
            <v>鮭のベーコン巻</v>
          </cell>
        </row>
        <row r="124">
          <cell r="H124">
            <v>4</v>
          </cell>
          <cell r="I124">
            <v>5</v>
          </cell>
          <cell r="K124" t="str">
            <v>さつまいものサラダ</v>
          </cell>
        </row>
        <row r="135">
          <cell r="H135">
            <v>5</v>
          </cell>
          <cell r="I135">
            <v>7</v>
          </cell>
          <cell r="K135" t="str">
            <v>大根と白菜のみそ汁</v>
          </cell>
        </row>
        <row r="168">
          <cell r="H168">
            <v>1</v>
          </cell>
          <cell r="I168">
            <v>1</v>
          </cell>
          <cell r="K168" t="str">
            <v>白飯</v>
          </cell>
        </row>
        <row r="171">
          <cell r="H171">
            <v>2</v>
          </cell>
          <cell r="I171">
            <v>2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K173" t="str">
            <v>ヤンニョムチキン</v>
          </cell>
        </row>
        <row r="186">
          <cell r="H186">
            <v>4</v>
          </cell>
          <cell r="I186">
            <v>5</v>
          </cell>
          <cell r="K186" t="str">
            <v>野菜のピリ辛</v>
          </cell>
        </row>
        <row r="198">
          <cell r="H198">
            <v>5</v>
          </cell>
          <cell r="I198">
            <v>6</v>
          </cell>
          <cell r="K198" t="str">
            <v>トックスープ</v>
          </cell>
        </row>
        <row r="216">
          <cell r="H216">
            <v>6</v>
          </cell>
          <cell r="I216">
            <v>9</v>
          </cell>
          <cell r="K216" t="str">
            <v>ひと口チーズ</v>
          </cell>
        </row>
        <row r="223">
          <cell r="H223">
            <v>1</v>
          </cell>
          <cell r="I223">
            <v>1</v>
          </cell>
          <cell r="K223" t="str">
            <v>麦飯</v>
          </cell>
        </row>
        <row r="226">
          <cell r="H226">
            <v>2</v>
          </cell>
          <cell r="I226">
            <v>2</v>
          </cell>
          <cell r="K226" t="str">
            <v>牛乳</v>
          </cell>
        </row>
        <row r="228">
          <cell r="H228">
            <v>3</v>
          </cell>
          <cell r="I228">
            <v>3</v>
          </cell>
          <cell r="K228" t="str">
            <v>カレー</v>
          </cell>
        </row>
        <row r="253">
          <cell r="H253">
            <v>4</v>
          </cell>
          <cell r="I253">
            <v>5</v>
          </cell>
          <cell r="K253" t="str">
            <v>福神漬</v>
          </cell>
        </row>
        <row r="255">
          <cell r="H255">
            <v>5</v>
          </cell>
          <cell r="I255">
            <v>8</v>
          </cell>
          <cell r="K255" t="str">
            <v>フルーツヨーグルト</v>
          </cell>
        </row>
        <row r="278">
          <cell r="H278">
            <v>1</v>
          </cell>
          <cell r="I278">
            <v>1</v>
          </cell>
          <cell r="K278" t="str">
            <v>白飯</v>
          </cell>
        </row>
        <row r="281">
          <cell r="H281">
            <v>2</v>
          </cell>
          <cell r="I281">
            <v>2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K283" t="str">
            <v>鶏肉の赤ワインソース</v>
          </cell>
        </row>
        <row r="284">
          <cell r="K284" t="str">
            <v/>
          </cell>
        </row>
        <row r="285">
          <cell r="K285" t="str">
            <v/>
          </cell>
        </row>
        <row r="286">
          <cell r="K286" t="str">
            <v/>
          </cell>
        </row>
        <row r="287">
          <cell r="K287" t="str">
            <v/>
          </cell>
        </row>
        <row r="288">
          <cell r="K288" t="str">
            <v/>
          </cell>
        </row>
        <row r="289">
          <cell r="K289" t="str">
            <v/>
          </cell>
        </row>
        <row r="290">
          <cell r="K290" t="str">
            <v/>
          </cell>
        </row>
        <row r="291">
          <cell r="K291" t="str">
            <v/>
          </cell>
        </row>
        <row r="292">
          <cell r="K292" t="str">
            <v/>
          </cell>
        </row>
        <row r="298">
          <cell r="H298">
            <v>4</v>
          </cell>
          <cell r="I298">
            <v>5</v>
          </cell>
          <cell r="K298" t="str">
            <v>彩り野菜のピクルス</v>
          </cell>
        </row>
        <row r="312">
          <cell r="H312">
            <v>5</v>
          </cell>
          <cell r="I312">
            <v>7</v>
          </cell>
          <cell r="K312" t="str">
            <v>かき玉みそ汁</v>
          </cell>
        </row>
        <row r="324">
          <cell r="H324">
            <v>6</v>
          </cell>
          <cell r="I324">
            <v>8</v>
          </cell>
          <cell r="K324" t="str">
            <v>ヨーグルト</v>
          </cell>
        </row>
        <row r="333">
          <cell r="H333">
            <v>1</v>
          </cell>
          <cell r="I333">
            <v>1</v>
          </cell>
          <cell r="K333" t="str">
            <v>白飯</v>
          </cell>
        </row>
        <row r="336">
          <cell r="H336">
            <v>2</v>
          </cell>
          <cell r="I336">
            <v>2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K338" t="str">
            <v>手作りハンバーグ</v>
          </cell>
        </row>
        <row r="351">
          <cell r="K351" t="str">
            <v>ソース</v>
          </cell>
        </row>
        <row r="356">
          <cell r="H356">
            <v>4</v>
          </cell>
          <cell r="I356">
            <v>5</v>
          </cell>
          <cell r="K356" t="str">
            <v>ブロッコリーサラダ</v>
          </cell>
        </row>
        <row r="368">
          <cell r="H368">
            <v>5</v>
          </cell>
          <cell r="I368">
            <v>7</v>
          </cell>
          <cell r="K368" t="str">
            <v>クラムチャウダー</v>
          </cell>
        </row>
        <row r="383">
          <cell r="H383">
            <v>6</v>
          </cell>
          <cell r="I383">
            <v>9</v>
          </cell>
          <cell r="K383" t="str">
            <v>ふりかけ</v>
          </cell>
        </row>
        <row r="388">
          <cell r="H388">
            <v>1</v>
          </cell>
          <cell r="I388">
            <v>1</v>
          </cell>
          <cell r="K388" t="str">
            <v>わかめ飯</v>
          </cell>
        </row>
        <row r="391">
          <cell r="H391">
            <v>2</v>
          </cell>
          <cell r="I391">
            <v>2</v>
          </cell>
          <cell r="K391" t="str">
            <v>牛乳</v>
          </cell>
        </row>
        <row r="393">
          <cell r="H393">
            <v>4</v>
          </cell>
          <cell r="I393">
            <v>4</v>
          </cell>
          <cell r="K393" t="str">
            <v>ししゃものごま揚げ</v>
          </cell>
        </row>
        <row r="403">
          <cell r="H403">
            <v>5</v>
          </cell>
          <cell r="I403">
            <v>5</v>
          </cell>
          <cell r="K403" t="str">
            <v>ひじきのサラダ</v>
          </cell>
        </row>
        <row r="418">
          <cell r="H418">
            <v>6</v>
          </cell>
          <cell r="I418">
            <v>6</v>
          </cell>
          <cell r="K418" t="str">
            <v>能登牛のすき焼煮</v>
          </cell>
        </row>
        <row r="436">
          <cell r="H436">
            <v>3</v>
          </cell>
          <cell r="K436" t="str">
            <v>【能登牛献立】</v>
          </cell>
        </row>
        <row r="498">
          <cell r="H498">
            <v>1</v>
          </cell>
          <cell r="I498">
            <v>1</v>
          </cell>
          <cell r="K498" t="str">
            <v>麦飯</v>
          </cell>
        </row>
        <row r="501">
          <cell r="H501">
            <v>2</v>
          </cell>
          <cell r="I501">
            <v>2</v>
          </cell>
          <cell r="K501" t="str">
            <v>牛乳</v>
          </cell>
        </row>
        <row r="503">
          <cell r="H503">
            <v>3</v>
          </cell>
          <cell r="I503">
            <v>3</v>
          </cell>
          <cell r="K503" t="str">
            <v>キーマカレー</v>
          </cell>
        </row>
        <row r="521">
          <cell r="H521">
            <v>4</v>
          </cell>
          <cell r="I521">
            <v>4</v>
          </cell>
          <cell r="K521" t="str">
            <v>タンドリーチキン</v>
          </cell>
        </row>
        <row r="532">
          <cell r="H532">
            <v>5</v>
          </cell>
          <cell r="I532">
            <v>7</v>
          </cell>
          <cell r="K532" t="str">
            <v>野菜スープ</v>
          </cell>
        </row>
        <row r="546">
          <cell r="H546">
            <v>6</v>
          </cell>
          <cell r="I546">
            <v>8</v>
          </cell>
          <cell r="K546" t="str">
            <v>チョコプリン</v>
          </cell>
        </row>
        <row r="553">
          <cell r="H553">
            <v>1</v>
          </cell>
          <cell r="I553">
            <v>1</v>
          </cell>
          <cell r="K553" t="str">
            <v>白飯</v>
          </cell>
        </row>
        <row r="556">
          <cell r="H556">
            <v>2</v>
          </cell>
          <cell r="I556">
            <v>2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K558" t="str">
            <v>鶏肉の塩からあげ</v>
          </cell>
        </row>
        <row r="570">
          <cell r="H570">
            <v>4</v>
          </cell>
          <cell r="I570">
            <v>5</v>
          </cell>
          <cell r="K570" t="str">
            <v>ヤーコンチャプチェ</v>
          </cell>
        </row>
        <row r="587">
          <cell r="H587">
            <v>5</v>
          </cell>
          <cell r="I587">
            <v>7</v>
          </cell>
          <cell r="K587" t="str">
            <v>中華風コーンスープ</v>
          </cell>
        </row>
        <row r="608">
          <cell r="H608">
            <v>1</v>
          </cell>
          <cell r="I608">
            <v>1</v>
          </cell>
          <cell r="K608" t="str">
            <v>白飯（減）</v>
          </cell>
        </row>
        <row r="611">
          <cell r="H611">
            <v>2</v>
          </cell>
          <cell r="I611">
            <v>2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K613" t="str">
            <v>マカロニグラタン</v>
          </cell>
        </row>
        <row r="630">
          <cell r="H630">
            <v>4</v>
          </cell>
          <cell r="I630">
            <v>5</v>
          </cell>
          <cell r="K630" t="str">
            <v>ツナサラダ</v>
          </cell>
        </row>
        <row r="640">
          <cell r="H640">
            <v>5</v>
          </cell>
          <cell r="I640">
            <v>7</v>
          </cell>
          <cell r="K640" t="str">
            <v>大豆のミネストローネ</v>
          </cell>
        </row>
        <row r="658">
          <cell r="H658">
            <v>6</v>
          </cell>
          <cell r="I658">
            <v>9</v>
          </cell>
          <cell r="K658" t="str">
            <v>ふりかけ</v>
          </cell>
        </row>
        <row r="663">
          <cell r="H663">
            <v>1</v>
          </cell>
          <cell r="I663">
            <v>1</v>
          </cell>
          <cell r="K663" t="str">
            <v>白飯</v>
          </cell>
        </row>
        <row r="666">
          <cell r="H666">
            <v>2</v>
          </cell>
          <cell r="I666">
            <v>2</v>
          </cell>
          <cell r="K666" t="str">
            <v>牛乳</v>
          </cell>
        </row>
        <row r="668">
          <cell r="H668">
            <v>4</v>
          </cell>
          <cell r="I668">
            <v>3</v>
          </cell>
          <cell r="K668" t="str">
            <v>能登牛の牛肉どんぶり</v>
          </cell>
        </row>
        <row r="682">
          <cell r="H682">
            <v>5</v>
          </cell>
          <cell r="I682">
            <v>5</v>
          </cell>
          <cell r="K682" t="str">
            <v>即席和え</v>
          </cell>
        </row>
        <row r="690">
          <cell r="H690">
            <v>6</v>
          </cell>
          <cell r="I690">
            <v>6</v>
          </cell>
          <cell r="K690" t="str">
            <v>じゃが芋と厚揚げの味噌汁</v>
          </cell>
        </row>
        <row r="702">
          <cell r="H702">
            <v>3</v>
          </cell>
          <cell r="K702" t="str">
            <v>【能登牛献立】</v>
          </cell>
        </row>
        <row r="718">
          <cell r="H718">
            <v>1</v>
          </cell>
          <cell r="I718">
            <v>1</v>
          </cell>
          <cell r="K718" t="str">
            <v>白飯（減）</v>
          </cell>
        </row>
        <row r="721">
          <cell r="H721">
            <v>2</v>
          </cell>
          <cell r="I721">
            <v>2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K723" t="str">
            <v>鮭のマヨネーズ焼き</v>
          </cell>
        </row>
        <row r="733">
          <cell r="H733">
            <v>4</v>
          </cell>
          <cell r="I733">
            <v>5</v>
          </cell>
          <cell r="K733" t="str">
            <v>切干大根のサラダ</v>
          </cell>
        </row>
        <row r="747">
          <cell r="H747">
            <v>5</v>
          </cell>
          <cell r="I747">
            <v>6</v>
          </cell>
          <cell r="K747" t="str">
            <v>あんかけうどん</v>
          </cell>
        </row>
        <row r="773">
          <cell r="H773">
            <v>1</v>
          </cell>
          <cell r="I773">
            <v>1</v>
          </cell>
          <cell r="K773" t="str">
            <v>食パン</v>
          </cell>
        </row>
        <row r="775">
          <cell r="H775">
            <v>2</v>
          </cell>
          <cell r="I775">
            <v>2</v>
          </cell>
          <cell r="K775" t="str">
            <v>牛乳</v>
          </cell>
        </row>
        <row r="777">
          <cell r="H777">
            <v>4</v>
          </cell>
          <cell r="I777">
            <v>4</v>
          </cell>
          <cell r="K777" t="str">
            <v>ミートパイ</v>
          </cell>
        </row>
        <row r="795">
          <cell r="H795">
            <v>5</v>
          </cell>
          <cell r="I795">
            <v>5</v>
          </cell>
          <cell r="K795" t="str">
            <v>コーンサラダ</v>
          </cell>
        </row>
        <row r="807">
          <cell r="H807">
            <v>6</v>
          </cell>
          <cell r="I807">
            <v>7</v>
          </cell>
          <cell r="K807" t="str">
            <v>マカロニスープ</v>
          </cell>
        </row>
        <row r="821">
          <cell r="H821">
            <v>7</v>
          </cell>
          <cell r="I821">
            <v>9</v>
          </cell>
          <cell r="K821" t="str">
            <v>ジャム</v>
          </cell>
        </row>
        <row r="823">
          <cell r="H823">
            <v>3</v>
          </cell>
          <cell r="K823" t="str">
            <v>【オリンピック開催地献立（シドニー）】</v>
          </cell>
        </row>
        <row r="828">
          <cell r="H828">
            <v>1</v>
          </cell>
          <cell r="I828">
            <v>1</v>
          </cell>
          <cell r="K828" t="str">
            <v>白飯</v>
          </cell>
        </row>
        <row r="831">
          <cell r="H831">
            <v>2</v>
          </cell>
          <cell r="I831">
            <v>2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K833" t="str">
            <v>ポークシュウマイ</v>
          </cell>
        </row>
        <row r="835">
          <cell r="H835">
            <v>4</v>
          </cell>
          <cell r="I835">
            <v>5</v>
          </cell>
          <cell r="K835" t="str">
            <v>もやしのナムル</v>
          </cell>
        </row>
        <row r="846">
          <cell r="H846">
            <v>5</v>
          </cell>
          <cell r="I846">
            <v>6</v>
          </cell>
          <cell r="K846" t="str">
            <v>麻婆豆腐</v>
          </cell>
        </row>
        <row r="871">
          <cell r="H871">
            <v>6</v>
          </cell>
          <cell r="I871">
            <v>8</v>
          </cell>
          <cell r="K871" t="str">
            <v>りんごゼリー</v>
          </cell>
        </row>
        <row r="938">
          <cell r="H938">
            <v>1</v>
          </cell>
          <cell r="I938">
            <v>1</v>
          </cell>
          <cell r="K938" t="str">
            <v>白飯</v>
          </cell>
        </row>
        <row r="941">
          <cell r="H941">
            <v>2</v>
          </cell>
          <cell r="I941">
            <v>2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K943" t="str">
            <v>さばのごま味噌煮</v>
          </cell>
        </row>
        <row r="956">
          <cell r="H956">
            <v>4</v>
          </cell>
          <cell r="I956">
            <v>5</v>
          </cell>
          <cell r="K956" t="str">
            <v>れんこんのきんぴら</v>
          </cell>
        </row>
        <row r="967">
          <cell r="H967">
            <v>5</v>
          </cell>
          <cell r="I967">
            <v>7</v>
          </cell>
          <cell r="K967" t="str">
            <v>肉団子汁</v>
          </cell>
        </row>
        <row r="968">
          <cell r="K968" t="str">
            <v/>
          </cell>
        </row>
        <row r="969">
          <cell r="K969" t="str">
            <v/>
          </cell>
        </row>
        <row r="970">
          <cell r="K970" t="str">
            <v/>
          </cell>
        </row>
        <row r="971">
          <cell r="K971" t="str">
            <v/>
          </cell>
        </row>
        <row r="972">
          <cell r="K972" t="str">
            <v/>
          </cell>
        </row>
        <row r="973">
          <cell r="K973" t="str">
            <v/>
          </cell>
        </row>
        <row r="974">
          <cell r="K974" t="str">
            <v/>
          </cell>
        </row>
        <row r="975">
          <cell r="K975" t="str">
            <v/>
          </cell>
        </row>
        <row r="993">
          <cell r="H993">
            <v>1</v>
          </cell>
          <cell r="I993">
            <v>1</v>
          </cell>
          <cell r="K993" t="str">
            <v>白飯</v>
          </cell>
        </row>
        <row r="996">
          <cell r="H996">
            <v>2</v>
          </cell>
          <cell r="I996">
            <v>2</v>
          </cell>
          <cell r="K996" t="str">
            <v>牛乳</v>
          </cell>
        </row>
        <row r="998">
          <cell r="H998">
            <v>3</v>
          </cell>
          <cell r="I998">
            <v>4</v>
          </cell>
          <cell r="K998" t="str">
            <v>竹輪のかわりあげ</v>
          </cell>
        </row>
        <row r="1008">
          <cell r="H1008">
            <v>4</v>
          </cell>
          <cell r="I1008">
            <v>5</v>
          </cell>
          <cell r="K1008" t="str">
            <v>江戸っ子煮</v>
          </cell>
        </row>
        <row r="1023">
          <cell r="H1023">
            <v>5</v>
          </cell>
          <cell r="I1023">
            <v>6</v>
          </cell>
          <cell r="K1023" t="str">
            <v>鶏野菜みそ</v>
          </cell>
        </row>
        <row r="1048">
          <cell r="H1048">
            <v>1</v>
          </cell>
          <cell r="I1048">
            <v>1</v>
          </cell>
          <cell r="K1048" t="str">
            <v>ターメリックライス</v>
          </cell>
        </row>
        <row r="1051">
          <cell r="H1051">
            <v>2</v>
          </cell>
          <cell r="I1051">
            <v>2</v>
          </cell>
          <cell r="K1051" t="str">
            <v>牛乳</v>
          </cell>
        </row>
        <row r="1053">
          <cell r="H1053">
            <v>3</v>
          </cell>
          <cell r="I1053">
            <v>3</v>
          </cell>
          <cell r="K1053" t="str">
            <v>ツナカレーピラフ</v>
          </cell>
        </row>
        <row r="1063">
          <cell r="H1063">
            <v>4</v>
          </cell>
          <cell r="I1063">
            <v>4</v>
          </cell>
          <cell r="K1063" t="str">
            <v>マヨチキンのフレーク焼き</v>
          </cell>
        </row>
        <row r="1071">
          <cell r="H1071">
            <v>5</v>
          </cell>
          <cell r="I1071">
            <v>6</v>
          </cell>
          <cell r="K1071" t="str">
            <v>チーズすいとん</v>
          </cell>
        </row>
        <row r="1090">
          <cell r="H1090">
            <v>6</v>
          </cell>
          <cell r="I1090">
            <v>8</v>
          </cell>
          <cell r="K1090" t="str">
            <v>セノビーゼリー</v>
          </cell>
        </row>
      </sheetData>
      <sheetData sheetId="28"/>
      <sheetData sheetId="29"/>
      <sheetData sheetId="30"/>
      <sheetData sheetId="31"/>
      <sheetData sheetId="32">
        <row r="6">
          <cell r="U6">
            <v>887.97709999999995</v>
          </cell>
          <cell r="X6">
            <v>32.23339</v>
          </cell>
          <cell r="Z6">
            <v>30.612960000000015</v>
          </cell>
        </row>
        <row r="7">
          <cell r="U7">
            <v>801.11789999999985</v>
          </cell>
          <cell r="X7">
            <v>31.017329999999998</v>
          </cell>
          <cell r="Z7">
            <v>24.357979999999998</v>
          </cell>
        </row>
        <row r="8">
          <cell r="U8">
            <v>888.82410000000004</v>
          </cell>
          <cell r="X8">
            <v>34.504079999999988</v>
          </cell>
          <cell r="Z8">
            <v>32.902720000000002</v>
          </cell>
        </row>
        <row r="9">
          <cell r="U9">
            <v>834.94609999999989</v>
          </cell>
          <cell r="X9">
            <v>34.521570000000011</v>
          </cell>
          <cell r="Z9">
            <v>24.317820000000001</v>
          </cell>
        </row>
        <row r="10">
          <cell r="U10">
            <v>932.96040000000016</v>
          </cell>
          <cell r="X10">
            <v>24.304120000000005</v>
          </cell>
          <cell r="Z10">
            <v>23.980480000000004</v>
          </cell>
        </row>
        <row r="11">
          <cell r="U11">
            <v>856.37900000000002</v>
          </cell>
          <cell r="X11">
            <v>38.099170000000001</v>
          </cell>
          <cell r="Z11">
            <v>23.160129999999999</v>
          </cell>
        </row>
        <row r="12">
          <cell r="U12">
            <v>889.37390000000005</v>
          </cell>
          <cell r="X12">
            <v>37.380679999999991</v>
          </cell>
          <cell r="Z12">
            <v>26.045360000000006</v>
          </cell>
        </row>
        <row r="13">
          <cell r="U13">
            <v>884.43240000000026</v>
          </cell>
          <cell r="X13">
            <v>34.53528</v>
          </cell>
          <cell r="Z13">
            <v>29.279970000000009</v>
          </cell>
        </row>
        <row r="14">
          <cell r="U14">
            <v>0</v>
          </cell>
          <cell r="X14">
            <v>0</v>
          </cell>
          <cell r="Z14">
            <v>0</v>
          </cell>
        </row>
        <row r="15">
          <cell r="U15">
            <v>915.851</v>
          </cell>
          <cell r="X15">
            <v>42.260590000000001</v>
          </cell>
          <cell r="Z15">
            <v>26.601369999999999</v>
          </cell>
        </row>
        <row r="16">
          <cell r="U16">
            <v>835.5496999999998</v>
          </cell>
          <cell r="X16">
            <v>34.932090000000002</v>
          </cell>
          <cell r="Z16">
            <v>25.405700000000003</v>
          </cell>
        </row>
        <row r="17">
          <cell r="U17">
            <v>887.13630000000023</v>
          </cell>
          <cell r="X17">
            <v>34.892239999999994</v>
          </cell>
          <cell r="Z17">
            <v>24.534680000000005</v>
          </cell>
        </row>
        <row r="18">
          <cell r="U18">
            <v>854.51</v>
          </cell>
          <cell r="X18">
            <v>33.952249999999999</v>
          </cell>
          <cell r="Z18">
            <v>27.003900000000009</v>
          </cell>
        </row>
        <row r="19">
          <cell r="U19">
            <v>890.02650000000006</v>
          </cell>
          <cell r="X19">
            <v>36.377480000000006</v>
          </cell>
          <cell r="Z19">
            <v>30.387269999999997</v>
          </cell>
        </row>
        <row r="20">
          <cell r="U20">
            <v>823.07630000000006</v>
          </cell>
          <cell r="X20">
            <v>36.497099999999996</v>
          </cell>
          <cell r="Z20">
            <v>34.738879999999995</v>
          </cell>
        </row>
        <row r="21">
          <cell r="U21">
            <v>871.68420000000026</v>
          </cell>
          <cell r="X21">
            <v>31.97867999999999</v>
          </cell>
          <cell r="Z21">
            <v>24.416119999999999</v>
          </cell>
        </row>
        <row r="22">
          <cell r="U22">
            <v>0</v>
          </cell>
          <cell r="X22">
            <v>0</v>
          </cell>
          <cell r="Z22">
            <v>0</v>
          </cell>
        </row>
        <row r="23">
          <cell r="U23">
            <v>822.68679999999983</v>
          </cell>
          <cell r="X23">
            <v>36.46918999999999</v>
          </cell>
          <cell r="Z23">
            <v>23.232410000000002</v>
          </cell>
        </row>
        <row r="24">
          <cell r="U24">
            <v>825.37360000000001</v>
          </cell>
          <cell r="X24">
            <v>33.336820000000003</v>
          </cell>
          <cell r="Z24">
            <v>23.502380000000002</v>
          </cell>
        </row>
        <row r="25">
          <cell r="U25">
            <v>877.37660000000028</v>
          </cell>
          <cell r="X25">
            <v>36.804180000000009</v>
          </cell>
          <cell r="Z25">
            <v>23.17287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B4" zoomScaleNormal="100" zoomScaleSheetLayoutView="100" workbookViewId="0">
      <selection activeCell="L7" sqref="L7"/>
    </sheetView>
  </sheetViews>
  <sheetFormatPr defaultColWidth="0" defaultRowHeight="13.5" customHeight="1" zeroHeight="1"/>
  <cols>
    <col min="1" max="1" width="5.75" style="10" customWidth="1"/>
    <col min="2" max="2" width="3" style="10" customWidth="1"/>
    <col min="3" max="3" width="6.125" style="64" customWidth="1"/>
    <col min="4" max="4" width="4.625" style="10" customWidth="1"/>
    <col min="5" max="6" width="17.625" style="10" customWidth="1"/>
    <col min="7" max="15" width="10.625" style="9" customWidth="1"/>
    <col min="16" max="16" width="11.375" style="10" customWidth="1"/>
    <col min="17" max="17" width="3.75" style="10" customWidth="1"/>
    <col min="18" max="18" width="3.5" style="9" customWidth="1"/>
    <col min="19" max="19" width="8.75" style="10" customWidth="1"/>
    <col min="20" max="16384" width="8.75" style="10" hidden="1"/>
  </cols>
  <sheetData>
    <row r="1" spans="1:18" ht="43.5" customHeight="1">
      <c r="A1" s="129" t="s">
        <v>0</v>
      </c>
      <c r="B1" s="129"/>
      <c r="C1" s="129"/>
      <c r="D1" s="129"/>
      <c r="E1" s="1">
        <f>[1]作成!B1</f>
        <v>2</v>
      </c>
      <c r="F1" s="2" t="s">
        <v>1</v>
      </c>
      <c r="G1" s="3"/>
      <c r="H1" s="3"/>
      <c r="I1" s="4"/>
      <c r="J1" s="5"/>
      <c r="K1" s="5"/>
      <c r="L1" s="5"/>
      <c r="M1" s="5"/>
      <c r="N1" s="5"/>
      <c r="O1" s="6"/>
      <c r="P1" s="7" t="str">
        <f>[1]コード・基準値!$B$4</f>
        <v>野々市市中学校給食センター</v>
      </c>
      <c r="Q1" s="8"/>
      <c r="R1" s="9" t="s">
        <v>2</v>
      </c>
    </row>
    <row r="2" spans="1:18" ht="13.5" customHeight="1">
      <c r="A2" s="130" t="s">
        <v>3</v>
      </c>
      <c r="B2" s="130" t="s">
        <v>4</v>
      </c>
      <c r="C2" s="133" t="s">
        <v>5</v>
      </c>
      <c r="D2" s="134"/>
      <c r="E2" s="134"/>
      <c r="F2" s="135"/>
      <c r="G2" s="139" t="s">
        <v>6</v>
      </c>
      <c r="H2" s="139"/>
      <c r="I2" s="139"/>
      <c r="J2" s="139" t="s">
        <v>7</v>
      </c>
      <c r="K2" s="139"/>
      <c r="L2" s="139"/>
      <c r="M2" s="122" t="s">
        <v>8</v>
      </c>
      <c r="N2" s="123"/>
      <c r="O2" s="124"/>
      <c r="P2" s="121" t="s">
        <v>9</v>
      </c>
      <c r="Q2" s="121"/>
      <c r="R2" s="9" t="s">
        <v>10</v>
      </c>
    </row>
    <row r="3" spans="1:18" ht="13.5" customHeight="1">
      <c r="A3" s="131"/>
      <c r="B3" s="131"/>
      <c r="C3" s="136"/>
      <c r="D3" s="137"/>
      <c r="E3" s="137"/>
      <c r="F3" s="138"/>
      <c r="G3" s="125" t="s">
        <v>11</v>
      </c>
      <c r="H3" s="126"/>
      <c r="I3" s="11" t="s">
        <v>12</v>
      </c>
      <c r="J3" s="12" t="s">
        <v>13</v>
      </c>
      <c r="K3" s="127" t="s">
        <v>14</v>
      </c>
      <c r="L3" s="128"/>
      <c r="M3" s="127" t="s">
        <v>15</v>
      </c>
      <c r="N3" s="128"/>
      <c r="O3" s="13" t="s">
        <v>16</v>
      </c>
      <c r="P3" s="121" t="s">
        <v>17</v>
      </c>
      <c r="Q3" s="121"/>
      <c r="R3" s="9" t="s">
        <v>10</v>
      </c>
    </row>
    <row r="4" spans="1:18" ht="13.5" customHeight="1">
      <c r="A4" s="131"/>
      <c r="B4" s="131"/>
      <c r="C4" s="140" t="s">
        <v>18</v>
      </c>
      <c r="D4" s="142" t="s">
        <v>19</v>
      </c>
      <c r="E4" s="144" t="s">
        <v>20</v>
      </c>
      <c r="F4" s="145"/>
      <c r="G4" s="113" t="s">
        <v>21</v>
      </c>
      <c r="H4" s="114"/>
      <c r="I4" s="109" t="s">
        <v>22</v>
      </c>
      <c r="J4" s="111" t="s">
        <v>23</v>
      </c>
      <c r="K4" s="113" t="s">
        <v>24</v>
      </c>
      <c r="L4" s="114"/>
      <c r="M4" s="117" t="s">
        <v>25</v>
      </c>
      <c r="N4" s="118"/>
      <c r="O4" s="111" t="s">
        <v>26</v>
      </c>
      <c r="P4" s="121" t="s">
        <v>27</v>
      </c>
      <c r="Q4" s="121"/>
      <c r="R4" s="9" t="s">
        <v>28</v>
      </c>
    </row>
    <row r="5" spans="1:18" ht="13.5" customHeight="1">
      <c r="A5" s="132"/>
      <c r="B5" s="132"/>
      <c r="C5" s="141"/>
      <c r="D5" s="143"/>
      <c r="E5" s="146"/>
      <c r="F5" s="147"/>
      <c r="G5" s="115"/>
      <c r="H5" s="116"/>
      <c r="I5" s="110"/>
      <c r="J5" s="112"/>
      <c r="K5" s="115"/>
      <c r="L5" s="116"/>
      <c r="M5" s="119"/>
      <c r="N5" s="120"/>
      <c r="O5" s="112"/>
      <c r="P5" s="121" t="s">
        <v>29</v>
      </c>
      <c r="Q5" s="121"/>
      <c r="R5" s="9" t="s">
        <v>10</v>
      </c>
    </row>
    <row r="6" spans="1:18" ht="15.95" customHeight="1">
      <c r="A6" s="87">
        <f>IF([1]人数!$F12=0," ",[1]人数!$F12)</f>
        <v>1</v>
      </c>
      <c r="B6" s="104" t="s">
        <v>30</v>
      </c>
      <c r="C6" s="101" t="str">
        <f>IF(ISERROR(VLOOKUP(1,[1]作成!$H$2:$K$56,4,FALSE))," ",VLOOKUP(1,[1]作成!$H$2:$K$56,4,FALSE))</f>
        <v>白飯</v>
      </c>
      <c r="D6" s="94" t="str">
        <f>IF(ISERROR(VLOOKUP(2,[1]作成!$H$2:$K$56,4,FALSE))," ",VLOOKUP(2,[1]作成!$H$2:$K$56,4,FALSE))</f>
        <v>牛乳</v>
      </c>
      <c r="E6" s="97" t="str">
        <f>IF(ISERROR(VLOOKUP(3,[1]作成!$H$2:$K$56,4,FALSE))," ",VLOOKUP(3,[1]作成!$H$2:$K$56,4,FALSE))</f>
        <v>ポークチャップ</v>
      </c>
      <c r="F6" s="98"/>
      <c r="G6" s="14" t="s">
        <v>31</v>
      </c>
      <c r="H6" s="15" t="s">
        <v>32</v>
      </c>
      <c r="I6" s="14" t="s">
        <v>33</v>
      </c>
      <c r="J6" s="14" t="s">
        <v>34</v>
      </c>
      <c r="K6" s="14" t="s">
        <v>35</v>
      </c>
      <c r="L6" s="16"/>
      <c r="M6" s="17" t="s">
        <v>36</v>
      </c>
      <c r="N6" s="15" t="s">
        <v>37</v>
      </c>
      <c r="O6" s="18" t="s">
        <v>38</v>
      </c>
      <c r="P6" s="19">
        <f>IF([1]計算!U6=0," ",[1]計算!U6)</f>
        <v>887.97709999999995</v>
      </c>
      <c r="Q6" s="20" t="s">
        <v>39</v>
      </c>
      <c r="R6" s="9" t="s">
        <v>10</v>
      </c>
    </row>
    <row r="7" spans="1:18" ht="15.95" customHeight="1">
      <c r="A7" s="88"/>
      <c r="B7" s="105"/>
      <c r="C7" s="102"/>
      <c r="D7" s="95"/>
      <c r="E7" s="99" t="str">
        <f>IF(ISERROR(VLOOKUP(4,[1]作成!$H$2:$K$56,4,FALSE))," ",VLOOKUP(4,[1]作成!$H$2:$K$56,4,FALSE))</f>
        <v>ごぼうサラダ</v>
      </c>
      <c r="F7" s="100"/>
      <c r="G7" s="21" t="s">
        <v>40</v>
      </c>
      <c r="H7" s="22"/>
      <c r="I7" s="21" t="s">
        <v>41</v>
      </c>
      <c r="J7" s="23"/>
      <c r="K7" s="21" t="s">
        <v>42</v>
      </c>
      <c r="L7" s="22"/>
      <c r="M7" s="21" t="s">
        <v>43</v>
      </c>
      <c r="N7" s="22"/>
      <c r="O7" s="24" t="s">
        <v>44</v>
      </c>
      <c r="P7" s="19">
        <f>IF([1]計算!X6=0," ",[1]計算!X6)</f>
        <v>32.23339</v>
      </c>
      <c r="Q7" s="25" t="s">
        <v>45</v>
      </c>
      <c r="R7" s="9" t="s">
        <v>10</v>
      </c>
    </row>
    <row r="8" spans="1:18" ht="15.95" customHeight="1">
      <c r="A8" s="88"/>
      <c r="B8" s="105"/>
      <c r="C8" s="102"/>
      <c r="D8" s="95"/>
      <c r="E8" s="99" t="str">
        <f>IF(ISERROR(VLOOKUP(5,[1]作成!$H$2:$K$56,4,FALSE))," ",VLOOKUP(5,[1]作成!$H$2:$K$56,4,FALSE))</f>
        <v>じゃがいもとわかめのみそ汁</v>
      </c>
      <c r="F8" s="100"/>
      <c r="G8" s="21" t="s">
        <v>46</v>
      </c>
      <c r="H8" s="22"/>
      <c r="I8" s="23"/>
      <c r="J8" s="23"/>
      <c r="K8" s="21" t="s">
        <v>47</v>
      </c>
      <c r="L8" s="26"/>
      <c r="M8" s="21" t="s">
        <v>48</v>
      </c>
      <c r="N8" s="22"/>
      <c r="O8" s="24" t="s">
        <v>49</v>
      </c>
      <c r="P8" s="19">
        <f>IF([1]計算!Z6=0," ",[1]計算!Z6)</f>
        <v>30.612960000000015</v>
      </c>
      <c r="Q8" s="25" t="s">
        <v>45</v>
      </c>
      <c r="R8" s="9" t="s">
        <v>10</v>
      </c>
    </row>
    <row r="9" spans="1:18" ht="15.95" customHeight="1">
      <c r="A9" s="89"/>
      <c r="B9" s="106"/>
      <c r="C9" s="103"/>
      <c r="D9" s="96"/>
      <c r="E9" s="27" t="str">
        <f>IF(ISERROR(VLOOKUP(6,[1]作成!$H$2:$K$56,4,FALSE))," ",VLOOKUP(6,[1]作成!$H$2:$K$56,4,FALSE))</f>
        <v xml:space="preserve"> </v>
      </c>
      <c r="F9" s="27" t="str">
        <f>IF(ISERROR(VLOOKUP(7,[1]作成!$H$2:$K$56,4,FALSE))," ",VLOOKUP(7,[1]作成!$H$2:$K$56,4,FALSE))</f>
        <v xml:space="preserve"> </v>
      </c>
      <c r="G9" s="28" t="s">
        <v>50</v>
      </c>
      <c r="H9" s="29"/>
      <c r="I9" s="30"/>
      <c r="J9" s="31"/>
      <c r="K9" s="31" t="s">
        <v>51</v>
      </c>
      <c r="L9" s="32"/>
      <c r="M9" s="28" t="s">
        <v>52</v>
      </c>
      <c r="N9" s="29"/>
      <c r="O9" s="33"/>
      <c r="P9" s="85" t="str">
        <f>IF([1]人数!I12=0," ",[1]人数!I12)</f>
        <v xml:space="preserve"> </v>
      </c>
      <c r="Q9" s="86"/>
      <c r="R9" s="9" t="s">
        <v>10</v>
      </c>
    </row>
    <row r="10" spans="1:18" ht="15.95" customHeight="1">
      <c r="A10" s="87">
        <f>IF([1]人数!$F13=0," ",[1]人数!$F13)</f>
        <v>2</v>
      </c>
      <c r="B10" s="90" t="s">
        <v>53</v>
      </c>
      <c r="C10" s="101" t="str">
        <f>IF(ISERROR(VLOOKUP(1,[1]作成!$H$57:$K$111,4,FALSE))," ",VLOOKUP(1,[1]作成!$H$57:$K$111,4,FALSE))</f>
        <v>すし飯</v>
      </c>
      <c r="D10" s="94" t="str">
        <f>IF(ISERROR(VLOOKUP(2,[1]作成!$H$57:$K$111,4,FALSE))," ",VLOOKUP(2,[1]作成!$H$57:$K$111,4,FALSE))</f>
        <v>牛乳</v>
      </c>
      <c r="E10" s="107" t="str">
        <f>IF(ISERROR(VLOOKUP(3,[1]作成!$H$57:$K$111,4,FALSE))," ",VLOOKUP(3,[1]作成!$H$57:$K$111,4,FALSE))</f>
        <v>【節分献立】</v>
      </c>
      <c r="F10" s="108"/>
      <c r="G10" s="21" t="s">
        <v>46</v>
      </c>
      <c r="H10" s="15" t="s">
        <v>54</v>
      </c>
      <c r="I10" s="21" t="s">
        <v>33</v>
      </c>
      <c r="J10" s="21" t="s">
        <v>34</v>
      </c>
      <c r="K10" s="21" t="s">
        <v>55</v>
      </c>
      <c r="L10" s="15" t="s">
        <v>56</v>
      </c>
      <c r="M10" s="23" t="s">
        <v>57</v>
      </c>
      <c r="N10" s="22"/>
      <c r="O10" s="24" t="s">
        <v>38</v>
      </c>
      <c r="P10" s="19">
        <f>IF([1]計算!U7=0," ",[1]計算!U7)</f>
        <v>801.11789999999985</v>
      </c>
      <c r="Q10" s="20" t="s">
        <v>39</v>
      </c>
      <c r="R10" s="9" t="s">
        <v>58</v>
      </c>
    </row>
    <row r="11" spans="1:18" ht="15.95" customHeight="1">
      <c r="A11" s="88"/>
      <c r="B11" s="90"/>
      <c r="C11" s="102"/>
      <c r="D11" s="95"/>
      <c r="E11" s="99" t="str">
        <f>IF(ISERROR(VLOOKUP(4,[1]作成!$H$57:$K$111,4,FALSE))," ",VLOOKUP(4,[1]作成!$H$57:$K$111,4,FALSE))</f>
        <v>散らし寿司</v>
      </c>
      <c r="F11" s="100"/>
      <c r="G11" s="21" t="s">
        <v>59</v>
      </c>
      <c r="H11" s="22"/>
      <c r="I11" s="21" t="s">
        <v>60</v>
      </c>
      <c r="J11" s="21" t="s">
        <v>61</v>
      </c>
      <c r="K11" s="21" t="s">
        <v>62</v>
      </c>
      <c r="L11" s="15" t="s">
        <v>63</v>
      </c>
      <c r="M11" s="21" t="s">
        <v>52</v>
      </c>
      <c r="N11" s="22"/>
      <c r="O11" s="34"/>
      <c r="P11" s="19">
        <f>IF([1]計算!X7=0," ",[1]計算!X7)</f>
        <v>31.017329999999998</v>
      </c>
      <c r="Q11" s="25" t="s">
        <v>45</v>
      </c>
      <c r="R11" s="9" t="s">
        <v>10</v>
      </c>
    </row>
    <row r="12" spans="1:18" ht="15.95" customHeight="1">
      <c r="A12" s="88"/>
      <c r="B12" s="90"/>
      <c r="C12" s="102"/>
      <c r="D12" s="95"/>
      <c r="E12" s="99" t="str">
        <f>IF(ISERROR(VLOOKUP(5,[1]作成!$H$57:$K$111,4,FALSE))," ",VLOOKUP(5,[1]作成!$H$57:$K$111,4,FALSE))</f>
        <v>鶏肉とかぼちゃの揚げからめ</v>
      </c>
      <c r="F12" s="100"/>
      <c r="G12" s="21" t="s">
        <v>64</v>
      </c>
      <c r="H12" s="22"/>
      <c r="I12" s="35"/>
      <c r="J12" s="21" t="s">
        <v>65</v>
      </c>
      <c r="K12" s="21" t="s">
        <v>66</v>
      </c>
      <c r="L12" s="22"/>
      <c r="M12" s="21" t="s">
        <v>43</v>
      </c>
      <c r="N12" s="22"/>
      <c r="O12" s="36"/>
      <c r="P12" s="19">
        <f>IF([1]計算!Z7=0," ",[1]計算!Z7)</f>
        <v>24.357979999999998</v>
      </c>
      <c r="Q12" s="25" t="s">
        <v>45</v>
      </c>
      <c r="R12" s="9" t="s">
        <v>10</v>
      </c>
    </row>
    <row r="13" spans="1:18" ht="15.95" customHeight="1">
      <c r="A13" s="89"/>
      <c r="B13" s="90"/>
      <c r="C13" s="103"/>
      <c r="D13" s="96"/>
      <c r="E13" s="37" t="str">
        <f>IF(ISERROR(VLOOKUP(6,[1]作成!$H$57:$K$111,4,FALSE))," ",VLOOKUP(6,[1]作成!$H$57:$K$111,4,FALSE))</f>
        <v>鬼かま入りすまし汁</v>
      </c>
      <c r="F13" s="27" t="str">
        <f>IF(ISERROR(VLOOKUP(7,[1]作成!$H$57:$K$111,4,FALSE))," ",VLOOKUP(7,[1]作成!$H$57:$K$111,4,FALSE))</f>
        <v xml:space="preserve"> </v>
      </c>
      <c r="G13" s="28" t="s">
        <v>67</v>
      </c>
      <c r="H13" s="29"/>
      <c r="I13" s="30"/>
      <c r="J13" s="28" t="s">
        <v>68</v>
      </c>
      <c r="K13" s="28" t="s">
        <v>35</v>
      </c>
      <c r="L13" s="29"/>
      <c r="M13" s="31"/>
      <c r="N13" s="29"/>
      <c r="O13" s="33"/>
      <c r="P13" s="85" t="str">
        <f>IF([1]人数!I13=0," ",[1]人数!I13)</f>
        <v>節分献立</v>
      </c>
      <c r="Q13" s="86"/>
      <c r="R13" s="9" t="s">
        <v>10</v>
      </c>
    </row>
    <row r="14" spans="1:18" ht="15.95" customHeight="1">
      <c r="A14" s="87">
        <f>IF([1]人数!$F14=0," ",[1]人数!$F14)</f>
        <v>3</v>
      </c>
      <c r="B14" s="90" t="s">
        <v>69</v>
      </c>
      <c r="C14" s="101" t="str">
        <f>IF(ISERROR(VLOOKUP(1,[1]作成!$H$112:$K$166,4,FALSE))," ",VLOOKUP(1,[1]作成!$H$112:$K$166,4,FALSE))</f>
        <v>白飯</v>
      </c>
      <c r="D14" s="94" t="str">
        <f>IF(ISERROR(VLOOKUP(2,[1]作成!$H$112:$K$166,4,FALSE))," ",VLOOKUP(2,[1]作成!$H$112:$K$166,4,FALSE))</f>
        <v>牛乳</v>
      </c>
      <c r="E14" s="97" t="str">
        <f>IF(ISERROR(VLOOKUP(3,[1]作成!$H$112:$K$166,4,FALSE))," ",VLOOKUP(3,[1]作成!$H$112:$K$166,4,FALSE))</f>
        <v>鮭のベーコン巻</v>
      </c>
      <c r="F14" s="98"/>
      <c r="G14" s="21" t="s">
        <v>70</v>
      </c>
      <c r="H14" s="15" t="s">
        <v>50</v>
      </c>
      <c r="I14" s="21" t="s">
        <v>33</v>
      </c>
      <c r="J14" s="21" t="s">
        <v>34</v>
      </c>
      <c r="K14" s="21" t="s">
        <v>47</v>
      </c>
      <c r="L14" s="22"/>
      <c r="M14" s="17" t="s">
        <v>36</v>
      </c>
      <c r="N14" s="22"/>
      <c r="O14" s="24" t="s">
        <v>44</v>
      </c>
      <c r="P14" s="19">
        <f>IF([1]計算!U8=0," ",[1]計算!U8)</f>
        <v>888.82410000000004</v>
      </c>
      <c r="Q14" s="20" t="s">
        <v>71</v>
      </c>
      <c r="R14" s="9" t="s">
        <v>10</v>
      </c>
    </row>
    <row r="15" spans="1:18" ht="15.95" customHeight="1">
      <c r="A15" s="88"/>
      <c r="B15" s="90"/>
      <c r="C15" s="102"/>
      <c r="D15" s="95"/>
      <c r="E15" s="99" t="str">
        <f>IF(ISERROR(VLOOKUP(4,[1]作成!$H$112:$K$166,4,FALSE))," ",VLOOKUP(4,[1]作成!$H$112:$K$166,4,FALSE))</f>
        <v>さつまいものサラダ</v>
      </c>
      <c r="F15" s="100"/>
      <c r="G15" s="21" t="s">
        <v>72</v>
      </c>
      <c r="H15" s="22"/>
      <c r="I15" s="21" t="s">
        <v>73</v>
      </c>
      <c r="J15" s="21" t="s">
        <v>68</v>
      </c>
      <c r="K15" s="21" t="s">
        <v>35</v>
      </c>
      <c r="L15" s="22"/>
      <c r="M15" s="21" t="s">
        <v>74</v>
      </c>
      <c r="N15" s="22"/>
      <c r="O15" s="36"/>
      <c r="P15" s="19">
        <f>IF([1]計算!X8=0," ",[1]計算!X8)</f>
        <v>34.504079999999988</v>
      </c>
      <c r="Q15" s="25" t="s">
        <v>75</v>
      </c>
      <c r="R15" s="9" t="s">
        <v>10</v>
      </c>
    </row>
    <row r="16" spans="1:18" ht="15.95" customHeight="1">
      <c r="A16" s="88"/>
      <c r="B16" s="90"/>
      <c r="C16" s="102"/>
      <c r="D16" s="95"/>
      <c r="E16" s="99" t="str">
        <f>IF(ISERROR(VLOOKUP(5,[1]作成!$H$112:$K$166,4,FALSE))," ",VLOOKUP(5,[1]作成!$H$112:$K$166,4,FALSE))</f>
        <v>大根と白菜のみそ汁</v>
      </c>
      <c r="F16" s="100"/>
      <c r="G16" s="21" t="s">
        <v>76</v>
      </c>
      <c r="H16" s="22"/>
      <c r="I16" s="21" t="s">
        <v>77</v>
      </c>
      <c r="J16" s="23"/>
      <c r="K16" s="21" t="s">
        <v>78</v>
      </c>
      <c r="L16" s="26"/>
      <c r="M16" s="23"/>
      <c r="N16" s="22"/>
      <c r="O16" s="36"/>
      <c r="P16" s="19">
        <f>IF([1]計算!Z8=0," ",[1]計算!Z8)</f>
        <v>32.902720000000002</v>
      </c>
      <c r="Q16" s="25" t="s">
        <v>79</v>
      </c>
      <c r="R16" s="9" t="s">
        <v>80</v>
      </c>
    </row>
    <row r="17" spans="1:18" ht="15.95" customHeight="1">
      <c r="A17" s="89"/>
      <c r="B17" s="90"/>
      <c r="C17" s="103"/>
      <c r="D17" s="96"/>
      <c r="E17" s="37" t="str">
        <f>IF(ISERROR(VLOOKUP(6,[1]作成!$H$112:$K$166,4,FALSE))," ",VLOOKUP(6,[1]作成!$H$112:$K$166,4,FALSE))</f>
        <v xml:space="preserve"> </v>
      </c>
      <c r="F17" s="27" t="str">
        <f>IF(ISERROR(VLOOKUP(7,[1]作成!$H$112:$K$166,4,FALSE))," ",VLOOKUP(7,[1]作成!$H$112:$K$166,4,FALSE))</f>
        <v xml:space="preserve"> </v>
      </c>
      <c r="G17" s="28" t="s">
        <v>81</v>
      </c>
      <c r="H17" s="29"/>
      <c r="I17" s="30"/>
      <c r="J17" s="31"/>
      <c r="K17" s="28" t="s">
        <v>82</v>
      </c>
      <c r="L17" s="32"/>
      <c r="M17" s="31"/>
      <c r="N17" s="29"/>
      <c r="O17" s="33"/>
      <c r="P17" s="85" t="str">
        <f>IF([1]人数!I14=0," ",[1]人数!I14)</f>
        <v xml:space="preserve"> </v>
      </c>
      <c r="Q17" s="86"/>
      <c r="R17" s="9" t="s">
        <v>58</v>
      </c>
    </row>
    <row r="18" spans="1:18" ht="15.95" customHeight="1">
      <c r="A18" s="87">
        <f>IF([1]人数!$F15=0," ",[1]人数!$F15)</f>
        <v>4</v>
      </c>
      <c r="B18" s="90" t="s">
        <v>83</v>
      </c>
      <c r="C18" s="101" t="str">
        <f>IF(ISERROR(VLOOKUP(1,[1]作成!$H$167:$K$221,4,FALSE))," ",VLOOKUP(1,[1]作成!$H$167:$K$221,4,FALSE))</f>
        <v>白飯</v>
      </c>
      <c r="D18" s="94" t="str">
        <f>IF(ISERROR(VLOOKUP(2,[1]作成!$H$167:$K$221,4,FALSE))," ",VLOOKUP(2,[1]作成!$H$167:$K$221,4,FALSE))</f>
        <v>牛乳</v>
      </c>
      <c r="E18" s="97" t="str">
        <f>IF(ISERROR(VLOOKUP(3,[1]作成!$H$167:$K$221,4,FALSE))," ",VLOOKUP(3,[1]作成!$H$167:$K$221,4,FALSE))</f>
        <v>ヤンニョムチキン</v>
      </c>
      <c r="F18" s="98"/>
      <c r="G18" s="21" t="s">
        <v>64</v>
      </c>
      <c r="H18" s="22"/>
      <c r="I18" s="21" t="s">
        <v>33</v>
      </c>
      <c r="J18" s="21" t="s">
        <v>34</v>
      </c>
      <c r="K18" s="21" t="s">
        <v>47</v>
      </c>
      <c r="L18" s="15" t="s">
        <v>63</v>
      </c>
      <c r="M18" s="17" t="s">
        <v>36</v>
      </c>
      <c r="N18" s="22"/>
      <c r="O18" s="24" t="s">
        <v>84</v>
      </c>
      <c r="P18" s="19">
        <f>IF([1]計算!U9=0," ",[1]計算!U9)</f>
        <v>834.94609999999989</v>
      </c>
      <c r="Q18" s="20" t="s">
        <v>39</v>
      </c>
      <c r="R18" s="9" t="s">
        <v>85</v>
      </c>
    </row>
    <row r="19" spans="1:18" ht="15.95" customHeight="1">
      <c r="A19" s="88"/>
      <c r="B19" s="90"/>
      <c r="C19" s="102"/>
      <c r="D19" s="95"/>
      <c r="E19" s="99" t="str">
        <f>IF(ISERROR(VLOOKUP(4,[1]作成!$H$167:$K$221,4,FALSE))," ",VLOOKUP(4,[1]作成!$H$167:$K$221,4,FALSE))</f>
        <v>野菜のピリ辛</v>
      </c>
      <c r="F19" s="100"/>
      <c r="G19" s="21" t="s">
        <v>31</v>
      </c>
      <c r="H19" s="22"/>
      <c r="I19" s="21" t="s">
        <v>73</v>
      </c>
      <c r="J19" s="21" t="s">
        <v>86</v>
      </c>
      <c r="K19" s="21" t="s">
        <v>87</v>
      </c>
      <c r="L19" s="15" t="s">
        <v>35</v>
      </c>
      <c r="M19" s="21" t="s">
        <v>43</v>
      </c>
      <c r="N19" s="22"/>
      <c r="O19" s="24" t="s">
        <v>38</v>
      </c>
      <c r="P19" s="19">
        <f>IF([1]計算!X9=0," ",[1]計算!X9)</f>
        <v>34.521570000000011</v>
      </c>
      <c r="Q19" s="25" t="s">
        <v>88</v>
      </c>
      <c r="R19" s="9" t="s">
        <v>85</v>
      </c>
    </row>
    <row r="20" spans="1:18" ht="15.95" customHeight="1">
      <c r="A20" s="88"/>
      <c r="B20" s="90"/>
      <c r="C20" s="102"/>
      <c r="D20" s="95"/>
      <c r="E20" s="99" t="str">
        <f>IF(ISERROR(VLOOKUP(5,[1]作成!$H$167:$K$221,4,FALSE))," ",VLOOKUP(5,[1]作成!$H$167:$K$221,4,FALSE))</f>
        <v>トックスープ</v>
      </c>
      <c r="F20" s="100"/>
      <c r="G20" s="21" t="s">
        <v>89</v>
      </c>
      <c r="H20" s="22"/>
      <c r="I20" s="35"/>
      <c r="J20" s="23"/>
      <c r="K20" s="21" t="s">
        <v>90</v>
      </c>
      <c r="L20" s="26"/>
      <c r="M20" s="21" t="s">
        <v>52</v>
      </c>
      <c r="N20" s="22"/>
      <c r="O20" s="38"/>
      <c r="P20" s="19">
        <f>IF([1]計算!Z9=0," ",[1]計算!Z9)</f>
        <v>24.317820000000001</v>
      </c>
      <c r="Q20" s="25" t="s">
        <v>88</v>
      </c>
      <c r="R20" s="9" t="s">
        <v>85</v>
      </c>
    </row>
    <row r="21" spans="1:18" ht="15.95" customHeight="1">
      <c r="A21" s="89"/>
      <c r="B21" s="90"/>
      <c r="C21" s="103"/>
      <c r="D21" s="96"/>
      <c r="E21" s="37" t="str">
        <f>IF(ISERROR(VLOOKUP(6,[1]作成!$H$167:$K$221,4,FALSE))," ",VLOOKUP(6,[1]作成!$H$167:$K$221,4,FALSE))</f>
        <v>ひと口チーズ</v>
      </c>
      <c r="F21" s="27" t="str">
        <f>IF(ISERROR(VLOOKUP(7,[1]作成!$H$167:$K$221,4,FALSE))," ",VLOOKUP(7,[1]作成!$H$167:$K$221,4,FALSE))</f>
        <v xml:space="preserve"> </v>
      </c>
      <c r="G21" s="31"/>
      <c r="H21" s="29"/>
      <c r="I21" s="30"/>
      <c r="J21" s="31"/>
      <c r="K21" s="28" t="s">
        <v>56</v>
      </c>
      <c r="L21" s="32"/>
      <c r="M21" s="28" t="s">
        <v>91</v>
      </c>
      <c r="N21" s="32"/>
      <c r="O21" s="39"/>
      <c r="P21" s="85" t="str">
        <f>IF([1]人数!I15=0," ",[1]人数!I15)</f>
        <v xml:space="preserve"> </v>
      </c>
      <c r="Q21" s="86"/>
      <c r="R21" s="9" t="s">
        <v>58</v>
      </c>
    </row>
    <row r="22" spans="1:18" ht="15.95" customHeight="1">
      <c r="A22" s="87">
        <f>IF([1]人数!$F16=0," ",[1]人数!$F16)</f>
        <v>5</v>
      </c>
      <c r="B22" s="90" t="s">
        <v>92</v>
      </c>
      <c r="C22" s="101" t="str">
        <f>IF(ISERROR(VLOOKUP(1,[1]作成!$H$222:$K$276,4,FALSE))," ",VLOOKUP(1,[1]作成!$H$222:$K$276,4,FALSE))</f>
        <v>麦飯</v>
      </c>
      <c r="D22" s="94" t="str">
        <f>IF(ISERROR(VLOOKUP(2,[1]作成!$H$222:$K$276,4,FALSE))," ",VLOOKUP(2,[1]作成!$H$222:$K$276,4,FALSE))</f>
        <v>牛乳</v>
      </c>
      <c r="E22" s="97" t="str">
        <f>IF(ISERROR(VLOOKUP(3,[1]作成!$H$222:$K$276,4,FALSE))," ",VLOOKUP(3,[1]作成!$H$222:$K$276,4,FALSE))</f>
        <v>カレー</v>
      </c>
      <c r="F22" s="98"/>
      <c r="G22" s="21" t="s">
        <v>31</v>
      </c>
      <c r="H22" s="22"/>
      <c r="I22" s="21" t="s">
        <v>33</v>
      </c>
      <c r="J22" s="21" t="s">
        <v>34</v>
      </c>
      <c r="K22" s="21" t="s">
        <v>90</v>
      </c>
      <c r="L22" s="15" t="s">
        <v>93</v>
      </c>
      <c r="M22" s="23" t="s">
        <v>94</v>
      </c>
      <c r="N22" s="15" t="s">
        <v>52</v>
      </c>
      <c r="O22" s="24" t="s">
        <v>38</v>
      </c>
      <c r="P22" s="19">
        <f>IF([1]計算!U10=0," ",[1]計算!U10)</f>
        <v>932.96040000000016</v>
      </c>
      <c r="Q22" s="20" t="s">
        <v>95</v>
      </c>
      <c r="R22" s="9" t="s">
        <v>96</v>
      </c>
    </row>
    <row r="23" spans="1:18" ht="15.95" customHeight="1">
      <c r="A23" s="88"/>
      <c r="B23" s="90"/>
      <c r="C23" s="102"/>
      <c r="D23" s="95"/>
      <c r="E23" s="99" t="str">
        <f>IF(ISERROR(VLOOKUP(4,[1]作成!$H$222:$K$276,4,FALSE))," ",VLOOKUP(4,[1]作成!$H$222:$K$276,4,FALSE))</f>
        <v>福神漬</v>
      </c>
      <c r="F23" s="100"/>
      <c r="G23" s="23"/>
      <c r="H23" s="22"/>
      <c r="I23" s="21" t="s">
        <v>73</v>
      </c>
      <c r="J23" s="21" t="s">
        <v>97</v>
      </c>
      <c r="K23" s="21" t="s">
        <v>56</v>
      </c>
      <c r="L23" s="40" t="s">
        <v>98</v>
      </c>
      <c r="M23" s="21" t="s">
        <v>37</v>
      </c>
      <c r="N23" s="22" t="s">
        <v>99</v>
      </c>
      <c r="O23" s="24" t="s">
        <v>100</v>
      </c>
      <c r="P23" s="19">
        <f>IF([1]計算!X10=0," ",[1]計算!X10)</f>
        <v>24.304120000000005</v>
      </c>
      <c r="Q23" s="25" t="s">
        <v>88</v>
      </c>
      <c r="R23" s="9" t="s">
        <v>96</v>
      </c>
    </row>
    <row r="24" spans="1:18" ht="15.95" customHeight="1">
      <c r="A24" s="88"/>
      <c r="B24" s="90"/>
      <c r="C24" s="102"/>
      <c r="D24" s="95"/>
      <c r="E24" s="99" t="str">
        <f>IF(ISERROR(VLOOKUP(5,[1]作成!$H$222:$K$276,4,FALSE))," ",VLOOKUP(5,[1]作成!$H$222:$K$276,4,FALSE))</f>
        <v>フルーツヨーグルト</v>
      </c>
      <c r="F24" s="100"/>
      <c r="G24" s="23"/>
      <c r="H24" s="22"/>
      <c r="I24" s="21" t="s">
        <v>77</v>
      </c>
      <c r="J24" s="23"/>
      <c r="K24" s="21" t="s">
        <v>35</v>
      </c>
      <c r="L24" s="40" t="s">
        <v>101</v>
      </c>
      <c r="M24" s="21" t="s">
        <v>48</v>
      </c>
      <c r="N24" s="22"/>
      <c r="O24" s="24" t="s">
        <v>102</v>
      </c>
      <c r="P24" s="19">
        <f>IF([1]計算!Z10=0," ",[1]計算!Z10)</f>
        <v>23.980480000000004</v>
      </c>
      <c r="Q24" s="25" t="s">
        <v>103</v>
      </c>
      <c r="R24" s="9" t="s">
        <v>96</v>
      </c>
    </row>
    <row r="25" spans="1:18" ht="15.95" customHeight="1">
      <c r="A25" s="89"/>
      <c r="B25" s="90"/>
      <c r="C25" s="103"/>
      <c r="D25" s="96"/>
      <c r="E25" s="37" t="str">
        <f>IF(ISERROR(VLOOKUP(6,[1]作成!$H$222:$K$276,4,FALSE))," ",VLOOKUP(6,[1]作成!$H$222:$K$276,4,FALSE))</f>
        <v xml:space="preserve"> </v>
      </c>
      <c r="F25" s="27" t="str">
        <f>IF(ISERROR(VLOOKUP(7,[1]作成!$H$222:$K$276,4,FALSE))," ",VLOOKUP(7,[1]作成!$H$222:$K$276,4,FALSE))</f>
        <v xml:space="preserve"> </v>
      </c>
      <c r="G25" s="31"/>
      <c r="H25" s="29"/>
      <c r="I25" s="30"/>
      <c r="J25" s="31"/>
      <c r="K25" s="28" t="s">
        <v>104</v>
      </c>
      <c r="L25" s="29"/>
      <c r="M25" s="28" t="s">
        <v>105</v>
      </c>
      <c r="N25" s="29"/>
      <c r="O25" s="33"/>
      <c r="P25" s="85" t="str">
        <f>IF([1]人数!I16=0," ",[1]人数!I16)</f>
        <v xml:space="preserve"> </v>
      </c>
      <c r="Q25" s="86"/>
      <c r="R25" s="9" t="s">
        <v>10</v>
      </c>
    </row>
    <row r="26" spans="1:18" ht="15.95" customHeight="1">
      <c r="A26" s="87">
        <f>IF([1]人数!$F17=0," ",[1]人数!$F17)</f>
        <v>8</v>
      </c>
      <c r="B26" s="104" t="s">
        <v>30</v>
      </c>
      <c r="C26" s="101" t="str">
        <f>IF(ISERROR(VLOOKUP(1,[1]作成!$H$277:$K$331,4,FALSE))," ",VLOOKUP(1,[1]作成!$H$277:$K$331,4,FALSE))</f>
        <v>白飯</v>
      </c>
      <c r="D26" s="94" t="str">
        <f>IF(ISERROR(VLOOKUP(2,[1]作成!$H$277:$K$331,4,FALSE))," ",VLOOKUP(2,[1]作成!$H$277:$K$331,4,FALSE))</f>
        <v>牛乳</v>
      </c>
      <c r="E26" s="97" t="str">
        <f>IF(ISERROR(VLOOKUP(3,[1]作成!$H$277:$K$331,4,FALSE))," ",VLOOKUP(3,[1]作成!$H$277:$K$331,4,FALSE))</f>
        <v>鶏肉の赤ワインソース</v>
      </c>
      <c r="F26" s="98"/>
      <c r="G26" s="21" t="s">
        <v>64</v>
      </c>
      <c r="H26" s="15" t="s">
        <v>50</v>
      </c>
      <c r="I26" s="21" t="s">
        <v>33</v>
      </c>
      <c r="J26" s="21" t="s">
        <v>106</v>
      </c>
      <c r="K26" s="21" t="s">
        <v>66</v>
      </c>
      <c r="L26" s="15" t="s">
        <v>35</v>
      </c>
      <c r="M26" s="17" t="s">
        <v>36</v>
      </c>
      <c r="N26" s="15" t="s">
        <v>37</v>
      </c>
      <c r="O26" s="24" t="s">
        <v>38</v>
      </c>
      <c r="P26" s="19">
        <f>IF([1]計算!U11=0," ",[1]計算!U11)</f>
        <v>856.37900000000002</v>
      </c>
      <c r="Q26" s="20" t="s">
        <v>107</v>
      </c>
      <c r="R26" s="9" t="s">
        <v>108</v>
      </c>
    </row>
    <row r="27" spans="1:18" ht="15.95" customHeight="1">
      <c r="A27" s="88"/>
      <c r="B27" s="105"/>
      <c r="C27" s="102"/>
      <c r="D27" s="95"/>
      <c r="E27" s="99" t="str">
        <f>IF(ISERROR(VLOOKUP(4,[1]作成!$H$277:$K$331,4,FALSE))," ",VLOOKUP(4,[1]作成!$H$277:$K$331,4,FALSE))</f>
        <v>彩り野菜のピクルス</v>
      </c>
      <c r="F27" s="100"/>
      <c r="G27" s="21" t="s">
        <v>76</v>
      </c>
      <c r="H27" s="15" t="s">
        <v>32</v>
      </c>
      <c r="I27" s="21" t="s">
        <v>77</v>
      </c>
      <c r="J27" s="21" t="s">
        <v>109</v>
      </c>
      <c r="K27" s="21" t="s">
        <v>82</v>
      </c>
      <c r="L27" s="15" t="s">
        <v>63</v>
      </c>
      <c r="M27" s="21" t="s">
        <v>43</v>
      </c>
      <c r="N27" s="22"/>
      <c r="O27" s="24" t="s">
        <v>110</v>
      </c>
      <c r="P27" s="19">
        <f>IF([1]計算!X11=0," ",[1]計算!X11)</f>
        <v>38.099170000000001</v>
      </c>
      <c r="Q27" s="25" t="s">
        <v>111</v>
      </c>
      <c r="R27" s="9" t="s">
        <v>108</v>
      </c>
    </row>
    <row r="28" spans="1:18" ht="15.95" customHeight="1">
      <c r="A28" s="88"/>
      <c r="B28" s="105"/>
      <c r="C28" s="102"/>
      <c r="D28" s="95"/>
      <c r="E28" s="99" t="str">
        <f>IF(ISERROR(VLOOKUP(5,[1]作成!$H$277:$K$331,4,FALSE))," ",VLOOKUP(5,[1]作成!$H$277:$K$331,4,FALSE))</f>
        <v>かき玉みそ汁</v>
      </c>
      <c r="F28" s="100"/>
      <c r="G28" s="21" t="s">
        <v>89</v>
      </c>
      <c r="H28" s="22"/>
      <c r="I28" s="23"/>
      <c r="J28" s="21" t="s">
        <v>68</v>
      </c>
      <c r="K28" s="21" t="s">
        <v>47</v>
      </c>
      <c r="L28" s="26"/>
      <c r="M28" s="21" t="s">
        <v>105</v>
      </c>
      <c r="N28" s="22"/>
      <c r="O28" s="36"/>
      <c r="P28" s="19">
        <f>IF([1]計算!Z11=0," ",[1]計算!Z11)</f>
        <v>23.160129999999999</v>
      </c>
      <c r="Q28" s="25" t="s">
        <v>111</v>
      </c>
      <c r="R28" s="9" t="s">
        <v>10</v>
      </c>
    </row>
    <row r="29" spans="1:18" ht="15.95" customHeight="1">
      <c r="A29" s="89"/>
      <c r="B29" s="106"/>
      <c r="C29" s="103"/>
      <c r="D29" s="96"/>
      <c r="E29" s="27" t="str">
        <f>IF(ISERROR(VLOOKUP(6,[1]作成!$H$277:$K$331,4,FALSE))," ",VLOOKUP(6,[1]作成!$H$277:$K$331,4,FALSE))</f>
        <v>ヨーグルト</v>
      </c>
      <c r="F29" s="27" t="str">
        <f>IF(ISERROR(VLOOKUP(7,[1]作成!$H$277:$K$331,4,FALSE))," ",VLOOKUP(7,[1]作成!$H$277:$K$331,4,FALSE))</f>
        <v xml:space="preserve"> </v>
      </c>
      <c r="G29" s="28" t="s">
        <v>112</v>
      </c>
      <c r="H29" s="29"/>
      <c r="I29" s="31"/>
      <c r="J29" s="31"/>
      <c r="K29" s="28" t="s">
        <v>90</v>
      </c>
      <c r="L29" s="32"/>
      <c r="M29" s="28" t="s">
        <v>52</v>
      </c>
      <c r="N29" s="29"/>
      <c r="O29" s="33"/>
      <c r="P29" s="85" t="str">
        <f>IF([1]人数!I17=0," ",[1]人数!I17)</f>
        <v xml:space="preserve"> </v>
      </c>
      <c r="Q29" s="86"/>
      <c r="R29" s="9" t="s">
        <v>10</v>
      </c>
    </row>
    <row r="30" spans="1:18" ht="15.95" customHeight="1">
      <c r="A30" s="87">
        <f>IF([1]人数!$F18=0," ",[1]人数!$F18)</f>
        <v>9</v>
      </c>
      <c r="B30" s="90" t="s">
        <v>53</v>
      </c>
      <c r="C30" s="101" t="str">
        <f>IF(ISERROR(VLOOKUP(1,[1]作成!$H$332:$K$386,4,FALSE))," ",VLOOKUP(1,[1]作成!$H$332:$K$386,4,FALSE))</f>
        <v>白飯</v>
      </c>
      <c r="D30" s="94" t="str">
        <f>IF(ISERROR(VLOOKUP(2,[1]作成!$H$332:$K$386,4,FALSE))," ",VLOOKUP(2,[1]作成!$H$332:$K$386,4,FALSE))</f>
        <v>牛乳</v>
      </c>
      <c r="E30" s="97" t="str">
        <f>IF(ISERROR(VLOOKUP(3,[1]作成!$H$332:$K$386,4,FALSE))," ",VLOOKUP(3,[1]作成!$H$332:$K$386,4,FALSE))</f>
        <v>手作りハンバーグ</v>
      </c>
      <c r="F30" s="98"/>
      <c r="G30" s="14" t="s">
        <v>31</v>
      </c>
      <c r="H30" s="40" t="s">
        <v>40</v>
      </c>
      <c r="I30" s="21" t="s">
        <v>33</v>
      </c>
      <c r="J30" s="21" t="s">
        <v>34</v>
      </c>
      <c r="K30" s="21" t="s">
        <v>35</v>
      </c>
      <c r="L30" s="22"/>
      <c r="M30" s="17" t="s">
        <v>36</v>
      </c>
      <c r="N30" s="15" t="s">
        <v>105</v>
      </c>
      <c r="O30" s="24" t="s">
        <v>38</v>
      </c>
      <c r="P30" s="19">
        <f>IF([1]計算!U12=0," ",[1]計算!U12)</f>
        <v>889.37390000000005</v>
      </c>
      <c r="Q30" s="20" t="s">
        <v>71</v>
      </c>
      <c r="R30" s="9" t="s">
        <v>58</v>
      </c>
    </row>
    <row r="31" spans="1:18" ht="15.95" customHeight="1">
      <c r="A31" s="88"/>
      <c r="B31" s="90"/>
      <c r="C31" s="102"/>
      <c r="D31" s="95"/>
      <c r="E31" s="99" t="str">
        <f>IF(ISERROR(VLOOKUP(4,[1]作成!$H$332:$K$386,4,FALSE))," ",VLOOKUP(4,[1]作成!$H$332:$K$386,4,FALSE))</f>
        <v>ブロッコリーサラダ</v>
      </c>
      <c r="F31" s="100"/>
      <c r="G31" s="21" t="s">
        <v>64</v>
      </c>
      <c r="H31" s="40" t="s">
        <v>72</v>
      </c>
      <c r="I31" s="21" t="s">
        <v>73</v>
      </c>
      <c r="J31" s="21" t="s">
        <v>113</v>
      </c>
      <c r="K31" s="21" t="s">
        <v>87</v>
      </c>
      <c r="L31" s="22"/>
      <c r="M31" s="21" t="s">
        <v>114</v>
      </c>
      <c r="N31" s="22"/>
      <c r="O31" s="24" t="s">
        <v>100</v>
      </c>
      <c r="P31" s="19">
        <f>IF([1]計算!X12=0," ",[1]計算!X12)</f>
        <v>37.380679999999991</v>
      </c>
      <c r="Q31" s="25" t="s">
        <v>75</v>
      </c>
      <c r="R31" s="9" t="s">
        <v>58</v>
      </c>
    </row>
    <row r="32" spans="1:18" ht="15.95" customHeight="1">
      <c r="A32" s="88"/>
      <c r="B32" s="90"/>
      <c r="C32" s="102"/>
      <c r="D32" s="95"/>
      <c r="E32" s="99" t="str">
        <f>IF(ISERROR(VLOOKUP(5,[1]作成!$H$332:$K$386,4,FALSE))," ",VLOOKUP(5,[1]作成!$H$332:$K$386,4,FALSE))</f>
        <v>クラムチャウダー</v>
      </c>
      <c r="F32" s="100"/>
      <c r="G32" s="21" t="s">
        <v>115</v>
      </c>
      <c r="H32" s="40" t="s">
        <v>116</v>
      </c>
      <c r="I32" s="21" t="s">
        <v>117</v>
      </c>
      <c r="J32" s="21" t="s">
        <v>68</v>
      </c>
      <c r="K32" s="23"/>
      <c r="L32" s="22"/>
      <c r="M32" s="21" t="s">
        <v>52</v>
      </c>
      <c r="N32" s="22"/>
      <c r="O32" s="34"/>
      <c r="P32" s="19">
        <f>IF([1]計算!Z12=0," ",[1]計算!Z12)</f>
        <v>26.045360000000006</v>
      </c>
      <c r="Q32" s="25" t="s">
        <v>75</v>
      </c>
      <c r="R32" s="9" t="s">
        <v>58</v>
      </c>
    </row>
    <row r="33" spans="1:18" ht="15.95" customHeight="1">
      <c r="A33" s="89"/>
      <c r="B33" s="90"/>
      <c r="C33" s="103"/>
      <c r="D33" s="96"/>
      <c r="E33" s="37" t="str">
        <f>IF(ISERROR(VLOOKUP(6,[1]作成!$H$332:$K$386,4,FALSE))," ",VLOOKUP(6,[1]作成!$H$332:$K$386,4,FALSE))</f>
        <v>ふりかけ</v>
      </c>
      <c r="F33" s="27" t="str">
        <f>IF(ISERROR(VLOOKUP(7,[1]作成!$H$332:$K$386,4,FALSE))," ",VLOOKUP(7,[1]作成!$H$332:$K$386,4,FALSE))</f>
        <v xml:space="preserve"> </v>
      </c>
      <c r="G33" s="28" t="s">
        <v>89</v>
      </c>
      <c r="H33" s="29"/>
      <c r="I33" s="30"/>
      <c r="J33" s="31"/>
      <c r="K33" s="31"/>
      <c r="L33" s="32"/>
      <c r="M33" s="28" t="s">
        <v>37</v>
      </c>
      <c r="N33" s="29"/>
      <c r="O33" s="33"/>
      <c r="P33" s="85" t="str">
        <f>IF([1]人数!I18=0," ",[1]人数!I18)</f>
        <v xml:space="preserve"> </v>
      </c>
      <c r="Q33" s="86"/>
      <c r="R33" s="9" t="s">
        <v>10</v>
      </c>
    </row>
    <row r="34" spans="1:18" ht="15.95" customHeight="1">
      <c r="A34" s="87">
        <f>IF([1]人数!$F19=0," ",[1]人数!$F19)</f>
        <v>10</v>
      </c>
      <c r="B34" s="90" t="s">
        <v>69</v>
      </c>
      <c r="C34" s="101" t="str">
        <f>IF(ISERROR(VLOOKUP(1,[1]作成!$H$387:$K$441,4,FALSE))," ",VLOOKUP(1,[1]作成!$H$387:$K$441,4,FALSE))</f>
        <v>わかめ飯</v>
      </c>
      <c r="D34" s="94" t="str">
        <f>IF(ISERROR(VLOOKUP(2,[1]作成!$H$387:$K$441,4,FALSE))," ",VLOOKUP(2,[1]作成!$H$387:$K$441,4,FALSE))</f>
        <v>牛乳</v>
      </c>
      <c r="E34" s="107" t="str">
        <f>IF(ISERROR(VLOOKUP(3,[1]作成!$H$387:$K$441,4,FALSE))," ",VLOOKUP(3,[1]作成!$H$387:$K$441,4,FALSE))</f>
        <v>【能登牛献立】</v>
      </c>
      <c r="F34" s="108"/>
      <c r="G34" s="21" t="s">
        <v>118</v>
      </c>
      <c r="H34" s="22"/>
      <c r="I34" s="21" t="s">
        <v>33</v>
      </c>
      <c r="J34" s="21" t="s">
        <v>34</v>
      </c>
      <c r="K34" s="21" t="s">
        <v>119</v>
      </c>
      <c r="L34" s="15" t="s">
        <v>120</v>
      </c>
      <c r="M34" s="17" t="s">
        <v>36</v>
      </c>
      <c r="N34" s="22" t="s">
        <v>121</v>
      </c>
      <c r="O34" s="34" t="s">
        <v>122</v>
      </c>
      <c r="P34" s="19">
        <f>IF([1]計算!U13=0," ",[1]計算!U13)</f>
        <v>884.43240000000026</v>
      </c>
      <c r="Q34" s="20" t="s">
        <v>39</v>
      </c>
      <c r="R34" s="9" t="s">
        <v>10</v>
      </c>
    </row>
    <row r="35" spans="1:18" ht="15.95" customHeight="1">
      <c r="A35" s="88"/>
      <c r="B35" s="90"/>
      <c r="C35" s="102"/>
      <c r="D35" s="95"/>
      <c r="E35" s="99" t="str">
        <f>IF(ISERROR(VLOOKUP(4,[1]作成!$H$387:$K$441,4,FALSE))," ",VLOOKUP(4,[1]作成!$H$387:$K$441,4,FALSE))</f>
        <v>ししゃものごま揚げ</v>
      </c>
      <c r="F35" s="100"/>
      <c r="G35" s="21" t="s">
        <v>123</v>
      </c>
      <c r="H35" s="22"/>
      <c r="I35" s="21" t="s">
        <v>124</v>
      </c>
      <c r="J35" s="23"/>
      <c r="K35" s="21" t="s">
        <v>87</v>
      </c>
      <c r="L35" s="15" t="s">
        <v>125</v>
      </c>
      <c r="M35" s="21" t="s">
        <v>48</v>
      </c>
      <c r="N35" s="15"/>
      <c r="O35" s="24" t="s">
        <v>38</v>
      </c>
      <c r="P35" s="19">
        <f>IF([1]計算!X13=0," ",[1]計算!X13)</f>
        <v>34.53528</v>
      </c>
      <c r="Q35" s="25" t="s">
        <v>45</v>
      </c>
      <c r="R35" s="9" t="s">
        <v>80</v>
      </c>
    </row>
    <row r="36" spans="1:18" ht="15.95" customHeight="1">
      <c r="A36" s="88"/>
      <c r="B36" s="90"/>
      <c r="C36" s="102"/>
      <c r="D36" s="95"/>
      <c r="E36" s="99" t="str">
        <f>IF(ISERROR(VLOOKUP(5,[1]作成!$H$387:$K$441,4,FALSE))," ",VLOOKUP(5,[1]作成!$H$387:$K$441,4,FALSE))</f>
        <v>ひじきのサラダ</v>
      </c>
      <c r="F36" s="100"/>
      <c r="G36" s="21" t="s">
        <v>126</v>
      </c>
      <c r="H36" s="22"/>
      <c r="I36" s="21" t="s">
        <v>127</v>
      </c>
      <c r="J36" s="23"/>
      <c r="K36" s="21" t="s">
        <v>35</v>
      </c>
      <c r="L36" s="15" t="s">
        <v>128</v>
      </c>
      <c r="M36" s="21" t="s">
        <v>105</v>
      </c>
      <c r="N36" s="26"/>
      <c r="O36" s="34"/>
      <c r="P36" s="19">
        <f>IF([1]計算!Z13=0," ",[1]計算!Z13)</f>
        <v>29.279970000000009</v>
      </c>
      <c r="Q36" s="25" t="s">
        <v>79</v>
      </c>
      <c r="R36" s="9" t="s">
        <v>80</v>
      </c>
    </row>
    <row r="37" spans="1:18" ht="15.95" customHeight="1">
      <c r="A37" s="89"/>
      <c r="B37" s="90"/>
      <c r="C37" s="103"/>
      <c r="D37" s="96"/>
      <c r="E37" s="37" t="str">
        <f>IF(ISERROR(VLOOKUP(6,[1]作成!$H$387:$K$441,4,FALSE))," ",VLOOKUP(6,[1]作成!$H$387:$K$441,4,FALSE))</f>
        <v>能登牛のすき焼煮</v>
      </c>
      <c r="F37" s="27" t="str">
        <f>IF(ISERROR(VLOOKUP(7,[1]作成!$H$387:$K$441,4,FALSE))," ",VLOOKUP(7,[1]作成!$H$387:$K$441,4,FALSE))</f>
        <v xml:space="preserve"> </v>
      </c>
      <c r="G37" s="23"/>
      <c r="H37" s="22"/>
      <c r="I37" s="35" t="s">
        <v>129</v>
      </c>
      <c r="J37" s="23"/>
      <c r="K37" s="21" t="s">
        <v>78</v>
      </c>
      <c r="L37" s="15" t="s">
        <v>130</v>
      </c>
      <c r="M37" s="23" t="s">
        <v>131</v>
      </c>
      <c r="N37" s="26"/>
      <c r="O37" s="34"/>
      <c r="P37" s="85" t="str">
        <f>IF([1]人数!I19=0," ",[1]人数!I19)</f>
        <v xml:space="preserve"> </v>
      </c>
      <c r="Q37" s="86"/>
      <c r="R37" s="9" t="s">
        <v>80</v>
      </c>
    </row>
    <row r="38" spans="1:18" ht="9.9499999999999993" customHeight="1">
      <c r="A38" s="87">
        <f>IF([1]人数!$F20=0," ",[1]人数!$F20)</f>
        <v>11</v>
      </c>
      <c r="B38" s="90" t="s">
        <v>83</v>
      </c>
      <c r="C38" s="101" t="str">
        <f>IF(ISERROR(VLOOKUP(1,[1]作成!$H$442:$K$496,4,FALSE))," ",VLOOKUP(1,[1]作成!$H$442:$K$496,4,FALSE))</f>
        <v xml:space="preserve"> </v>
      </c>
      <c r="D38" s="94" t="str">
        <f>IF(ISERROR(VLOOKUP(2,[1]作成!$H$442:$K$496,4,FALSE))," ",VLOOKUP(2,[1]作成!$H$442:$K$496,4,FALSE))</f>
        <v xml:space="preserve"> </v>
      </c>
      <c r="E38" s="97" t="str">
        <f>IF(ISERROR(VLOOKUP(3,[1]作成!$H$442:$K$496,4,FALSE))," ",VLOOKUP(3,[1]作成!$H$442:$K$496,4,FALSE))</f>
        <v xml:space="preserve"> </v>
      </c>
      <c r="F38" s="98"/>
      <c r="G38" s="17"/>
      <c r="H38" s="16"/>
      <c r="I38" s="41"/>
      <c r="J38" s="17"/>
      <c r="K38" s="17"/>
      <c r="L38" s="16"/>
      <c r="M38" s="17"/>
      <c r="N38" s="16"/>
      <c r="O38" s="42"/>
      <c r="P38" s="19" t="str">
        <f>IF([1]計算!U14=0," ",[1]計算!U14)</f>
        <v xml:space="preserve"> </v>
      </c>
      <c r="Q38" s="20" t="s">
        <v>95</v>
      </c>
      <c r="R38" s="9" t="s">
        <v>85</v>
      </c>
    </row>
    <row r="39" spans="1:18" ht="9.9499999999999993" customHeight="1">
      <c r="A39" s="88"/>
      <c r="B39" s="90"/>
      <c r="C39" s="102"/>
      <c r="D39" s="95"/>
      <c r="E39" s="99" t="str">
        <f>IF(ISERROR(VLOOKUP(4,[1]作成!$H$442:$K$496,4,FALSE))," ",VLOOKUP(4,[1]作成!$H$442:$K$496,4,FALSE))</f>
        <v xml:space="preserve"> </v>
      </c>
      <c r="F39" s="100"/>
      <c r="G39" s="23"/>
      <c r="H39" s="22"/>
      <c r="I39" s="35"/>
      <c r="J39" s="23"/>
      <c r="K39" s="23"/>
      <c r="L39" s="22"/>
      <c r="M39" s="23"/>
      <c r="N39" s="22"/>
      <c r="O39" s="36"/>
      <c r="P39" s="19" t="str">
        <f>IF([1]計算!X14=0," ",[1]計算!X14)</f>
        <v xml:space="preserve"> </v>
      </c>
      <c r="Q39" s="25" t="s">
        <v>88</v>
      </c>
      <c r="R39" s="9" t="s">
        <v>85</v>
      </c>
    </row>
    <row r="40" spans="1:18" ht="9.9499999999999993" customHeight="1">
      <c r="A40" s="88"/>
      <c r="B40" s="90"/>
      <c r="C40" s="102"/>
      <c r="D40" s="95"/>
      <c r="E40" s="99" t="str">
        <f>IF(ISERROR(VLOOKUP(5,[1]作成!$H$442:$K$496,4,FALSE))," ",VLOOKUP(5,[1]作成!$H$442:$K$496,4,FALSE))</f>
        <v xml:space="preserve"> </v>
      </c>
      <c r="F40" s="100"/>
      <c r="G40" s="23"/>
      <c r="H40" s="22"/>
      <c r="I40" s="35"/>
      <c r="J40" s="23"/>
      <c r="K40" s="23"/>
      <c r="L40" s="22"/>
      <c r="M40" s="23"/>
      <c r="N40" s="22"/>
      <c r="O40" s="36"/>
      <c r="P40" s="19" t="str">
        <f>IF([1]計算!Z14=0," ",[1]計算!Z14)</f>
        <v xml:space="preserve"> </v>
      </c>
      <c r="Q40" s="25" t="s">
        <v>88</v>
      </c>
      <c r="R40" s="9" t="s">
        <v>85</v>
      </c>
    </row>
    <row r="41" spans="1:18" ht="9.9499999999999993" customHeight="1">
      <c r="A41" s="89"/>
      <c r="B41" s="90"/>
      <c r="C41" s="103"/>
      <c r="D41" s="96"/>
      <c r="E41" s="37" t="str">
        <f>IF(ISERROR(VLOOKUP(6,[1]作成!$H$442:$K$496,4,FALSE))," ",VLOOKUP(6,[1]作成!$H$442:$K$496,4,FALSE))</f>
        <v xml:space="preserve"> </v>
      </c>
      <c r="F41" s="27" t="str">
        <f>IF(ISERROR(VLOOKUP(7,[1]作成!$H$442:$K$496,4,FALSE))," ",VLOOKUP(7,[1]作成!$H$442:$K$496,4,FALSE))</f>
        <v xml:space="preserve"> </v>
      </c>
      <c r="G41" s="31"/>
      <c r="H41" s="29"/>
      <c r="I41" s="30"/>
      <c r="J41" s="31"/>
      <c r="K41" s="31"/>
      <c r="L41" s="29"/>
      <c r="M41" s="31"/>
      <c r="N41" s="29"/>
      <c r="O41" s="33"/>
      <c r="P41" s="85" t="str">
        <f>IF([1]人数!I20=0," ",[1]人数!I20)</f>
        <v xml:space="preserve"> </v>
      </c>
      <c r="Q41" s="86"/>
      <c r="R41" s="9" t="s">
        <v>85</v>
      </c>
    </row>
    <row r="42" spans="1:18" ht="15.95" customHeight="1">
      <c r="A42" s="87">
        <f>IF([1]人数!$F21=0," ",[1]人数!$F21)</f>
        <v>12</v>
      </c>
      <c r="B42" s="90" t="s">
        <v>92</v>
      </c>
      <c r="C42" s="101" t="str">
        <f>IF(ISERROR(VLOOKUP(1,[1]作成!$H$497:$K$551,4,FALSE))," ",VLOOKUP(1,[1]作成!$H$497:$K$551,4,FALSE))</f>
        <v>麦飯</v>
      </c>
      <c r="D42" s="94" t="str">
        <f>IF(ISERROR(VLOOKUP(2,[1]作成!$H$497:$K$551,4,FALSE))," ",VLOOKUP(2,[1]作成!$H$497:$K$551,4,FALSE))</f>
        <v>牛乳</v>
      </c>
      <c r="E42" s="97" t="str">
        <f>IF(ISERROR(VLOOKUP(3,[1]作成!$H$497:$K$551,4,FALSE))," ",VLOOKUP(3,[1]作成!$H$497:$K$551,4,FALSE))</f>
        <v>キーマカレー</v>
      </c>
      <c r="F42" s="98"/>
      <c r="G42" s="21" t="s">
        <v>126</v>
      </c>
      <c r="H42" s="15"/>
      <c r="I42" s="21" t="s">
        <v>33</v>
      </c>
      <c r="J42" s="21" t="s">
        <v>34</v>
      </c>
      <c r="K42" s="21" t="s">
        <v>56</v>
      </c>
      <c r="L42" s="15" t="s">
        <v>130</v>
      </c>
      <c r="M42" s="23" t="s">
        <v>94</v>
      </c>
      <c r="N42" s="22"/>
      <c r="O42" s="24" t="s">
        <v>38</v>
      </c>
      <c r="P42" s="19">
        <f>IF([1]計算!U15=0," ",[1]計算!U15)</f>
        <v>915.851</v>
      </c>
      <c r="Q42" s="20" t="s">
        <v>71</v>
      </c>
      <c r="R42" s="9" t="s">
        <v>58</v>
      </c>
    </row>
    <row r="43" spans="1:18" ht="15.95" customHeight="1">
      <c r="A43" s="88"/>
      <c r="B43" s="90"/>
      <c r="C43" s="102"/>
      <c r="D43" s="95"/>
      <c r="E43" s="99" t="str">
        <f>IF(ISERROR(VLOOKUP(4,[1]作成!$H$497:$K$551,4,FALSE))," ",VLOOKUP(4,[1]作成!$H$497:$K$551,4,FALSE))</f>
        <v>タンドリーチキン</v>
      </c>
      <c r="F43" s="100"/>
      <c r="G43" s="21" t="s">
        <v>31</v>
      </c>
      <c r="H43" s="22"/>
      <c r="I43" s="21" t="s">
        <v>77</v>
      </c>
      <c r="J43" s="21" t="s">
        <v>132</v>
      </c>
      <c r="K43" s="21" t="s">
        <v>90</v>
      </c>
      <c r="L43" s="40" t="s">
        <v>63</v>
      </c>
      <c r="M43" s="21" t="s">
        <v>133</v>
      </c>
      <c r="N43" s="22"/>
      <c r="O43" s="24" t="s">
        <v>102</v>
      </c>
      <c r="P43" s="19">
        <f>IF([1]計算!X15=0," ",[1]計算!X15)</f>
        <v>42.260590000000001</v>
      </c>
      <c r="Q43" s="25" t="s">
        <v>103</v>
      </c>
      <c r="R43" s="9" t="s">
        <v>58</v>
      </c>
    </row>
    <row r="44" spans="1:18" ht="15.95" customHeight="1">
      <c r="A44" s="88"/>
      <c r="B44" s="90"/>
      <c r="C44" s="102"/>
      <c r="D44" s="95"/>
      <c r="E44" s="99" t="str">
        <f>IF(ISERROR(VLOOKUP(5,[1]作成!$H$497:$K$551,4,FALSE))," ",VLOOKUP(5,[1]作成!$H$497:$K$551,4,FALSE))</f>
        <v>野菜スープ</v>
      </c>
      <c r="F44" s="100"/>
      <c r="G44" s="21" t="s">
        <v>134</v>
      </c>
      <c r="H44" s="22"/>
      <c r="I44" s="35"/>
      <c r="J44" s="23" t="s">
        <v>135</v>
      </c>
      <c r="K44" s="21" t="s">
        <v>35</v>
      </c>
      <c r="L44" s="40" t="s">
        <v>82</v>
      </c>
      <c r="M44" s="21" t="s">
        <v>52</v>
      </c>
      <c r="N44" s="22"/>
      <c r="O44" s="34"/>
      <c r="P44" s="19">
        <f>IF([1]計算!Z15=0," ",[1]計算!Z15)</f>
        <v>26.601369999999999</v>
      </c>
      <c r="Q44" s="25" t="s">
        <v>45</v>
      </c>
      <c r="R44" s="9" t="s">
        <v>10</v>
      </c>
    </row>
    <row r="45" spans="1:18" ht="15.95" customHeight="1">
      <c r="A45" s="89"/>
      <c r="B45" s="90"/>
      <c r="C45" s="103"/>
      <c r="D45" s="96"/>
      <c r="E45" s="37" t="str">
        <f>IF(ISERROR(VLOOKUP(6,[1]作成!$H$497:$K$551,4,FALSE))," ",VLOOKUP(6,[1]作成!$H$497:$K$551,4,FALSE))</f>
        <v>チョコプリン</v>
      </c>
      <c r="F45" s="27" t="str">
        <f>IF(ISERROR(VLOOKUP(7,[1]作成!$H$497:$K$551,4,FALSE))," ",VLOOKUP(7,[1]作成!$H$497:$K$551,4,FALSE))</f>
        <v xml:space="preserve"> </v>
      </c>
      <c r="G45" s="28" t="s">
        <v>64</v>
      </c>
      <c r="H45" s="29"/>
      <c r="I45" s="30"/>
      <c r="J45" s="31"/>
      <c r="K45" s="31"/>
      <c r="L45" s="43" t="s">
        <v>87</v>
      </c>
      <c r="M45" s="28" t="s">
        <v>136</v>
      </c>
      <c r="N45" s="32"/>
      <c r="O45" s="44"/>
      <c r="P45" s="85" t="str">
        <f>IF([1]人数!I21=0," ",[1]人数!I21)</f>
        <v xml:space="preserve"> </v>
      </c>
      <c r="Q45" s="86"/>
      <c r="R45" s="9" t="s">
        <v>10</v>
      </c>
    </row>
    <row r="46" spans="1:18" ht="15.95" customHeight="1">
      <c r="A46" s="87">
        <f>IF([1]人数!$F22=0," ",[1]人数!$F22)</f>
        <v>15</v>
      </c>
      <c r="B46" s="104" t="s">
        <v>30</v>
      </c>
      <c r="C46" s="101" t="str">
        <f>IF(ISERROR(VLOOKUP(1,[1]作成!$H$552:$K$606,4,FALSE))," ",VLOOKUP(1,[1]作成!$H$552:$K$606,4,FALSE))</f>
        <v>白飯</v>
      </c>
      <c r="D46" s="94" t="str">
        <f>IF(ISERROR(VLOOKUP(2,[1]作成!$H$552:$K$606,4,FALSE))," ",VLOOKUP(2,[1]作成!$H$552:$K$606,4,FALSE))</f>
        <v>牛乳</v>
      </c>
      <c r="E46" s="97" t="str">
        <f>IF(ISERROR(VLOOKUP(3,[1]作成!$H$552:$K$606,4,FALSE))," ",VLOOKUP(3,[1]作成!$H$552:$K$606,4,FALSE))</f>
        <v>鶏肉の塩からあげ</v>
      </c>
      <c r="F46" s="98"/>
      <c r="G46" s="21" t="s">
        <v>64</v>
      </c>
      <c r="H46" s="22"/>
      <c r="I46" s="21" t="s">
        <v>33</v>
      </c>
      <c r="J46" s="21" t="s">
        <v>34</v>
      </c>
      <c r="K46" s="21" t="s">
        <v>90</v>
      </c>
      <c r="L46" s="15" t="s">
        <v>130</v>
      </c>
      <c r="M46" s="17" t="s">
        <v>36</v>
      </c>
      <c r="N46" s="15" t="s">
        <v>137</v>
      </c>
      <c r="O46" s="24" t="s">
        <v>38</v>
      </c>
      <c r="P46" s="19">
        <f>IF([1]計算!U16=0," ",[1]計算!U16)</f>
        <v>835.5496999999998</v>
      </c>
      <c r="Q46" s="20" t="s">
        <v>138</v>
      </c>
      <c r="R46" s="9" t="s">
        <v>108</v>
      </c>
    </row>
    <row r="47" spans="1:18" ht="15.95" customHeight="1">
      <c r="A47" s="88"/>
      <c r="B47" s="105"/>
      <c r="C47" s="102"/>
      <c r="D47" s="95"/>
      <c r="E47" s="99" t="str">
        <f>IF(ISERROR(VLOOKUP(4,[1]作成!$H$552:$K$606,4,FALSE))," ",VLOOKUP(4,[1]作成!$H$552:$K$606,4,FALSE))</f>
        <v>ヤーコンチャプチェ</v>
      </c>
      <c r="F47" s="100"/>
      <c r="G47" s="21" t="s">
        <v>31</v>
      </c>
      <c r="H47" s="22"/>
      <c r="I47" s="21" t="s">
        <v>41</v>
      </c>
      <c r="J47" s="21" t="s">
        <v>68</v>
      </c>
      <c r="K47" s="21" t="s">
        <v>56</v>
      </c>
      <c r="L47" s="15" t="s">
        <v>119</v>
      </c>
      <c r="M47" s="21" t="s">
        <v>43</v>
      </c>
      <c r="N47" s="22"/>
      <c r="O47" s="24" t="s">
        <v>49</v>
      </c>
      <c r="P47" s="19">
        <f>IF([1]計算!X16=0," ",[1]計算!X16)</f>
        <v>34.932090000000002</v>
      </c>
      <c r="Q47" s="25" t="s">
        <v>111</v>
      </c>
      <c r="R47" s="9" t="s">
        <v>108</v>
      </c>
    </row>
    <row r="48" spans="1:18" ht="15.95" customHeight="1">
      <c r="A48" s="88"/>
      <c r="B48" s="105"/>
      <c r="C48" s="102"/>
      <c r="D48" s="95"/>
      <c r="E48" s="99" t="str">
        <f>IF(ISERROR(VLOOKUP(5,[1]作成!$H$552:$K$606,4,FALSE))," ",VLOOKUP(5,[1]作成!$H$552:$K$606,4,FALSE))</f>
        <v>中華風コーンスープ</v>
      </c>
      <c r="F48" s="100"/>
      <c r="G48" s="21" t="s">
        <v>54</v>
      </c>
      <c r="H48" s="22"/>
      <c r="I48" s="35"/>
      <c r="J48" s="23"/>
      <c r="K48" s="21" t="s">
        <v>35</v>
      </c>
      <c r="L48" s="26"/>
      <c r="M48" s="21" t="s">
        <v>48</v>
      </c>
      <c r="N48" s="22"/>
      <c r="O48" s="24" t="s">
        <v>139</v>
      </c>
      <c r="P48" s="19">
        <f>IF([1]計算!Z16=0," ",[1]計算!Z16)</f>
        <v>25.405700000000003</v>
      </c>
      <c r="Q48" s="25" t="s">
        <v>111</v>
      </c>
      <c r="R48" s="9" t="s">
        <v>108</v>
      </c>
    </row>
    <row r="49" spans="1:18" ht="15.95" customHeight="1">
      <c r="A49" s="89"/>
      <c r="B49" s="106"/>
      <c r="C49" s="103"/>
      <c r="D49" s="96"/>
      <c r="E49" s="27" t="str">
        <f>IF(ISERROR(VLOOKUP(6,[1]作成!$H$552:$K$606,4,FALSE))," ",VLOOKUP(6,[1]作成!$H$552:$K$606,4,FALSE))</f>
        <v xml:space="preserve"> </v>
      </c>
      <c r="F49" s="27" t="str">
        <f>IF(ISERROR(VLOOKUP(7,[1]作成!$H$552:$K$606,4,FALSE))," ",VLOOKUP(7,[1]作成!$H$552:$K$606,4,FALSE))</f>
        <v xml:space="preserve"> </v>
      </c>
      <c r="G49" s="28" t="s">
        <v>89</v>
      </c>
      <c r="H49" s="29"/>
      <c r="I49" s="30"/>
      <c r="J49" s="31"/>
      <c r="K49" s="28" t="s">
        <v>55</v>
      </c>
      <c r="L49" s="32"/>
      <c r="M49" s="28" t="s">
        <v>140</v>
      </c>
      <c r="N49" s="32"/>
      <c r="O49" s="44"/>
      <c r="P49" s="85" t="str">
        <f>IF([1]人数!I22=0," ",[1]人数!I22)</f>
        <v xml:space="preserve"> </v>
      </c>
      <c r="Q49" s="86"/>
      <c r="R49" s="9" t="s">
        <v>108</v>
      </c>
    </row>
    <row r="50" spans="1:18" ht="15.95" customHeight="1">
      <c r="A50" s="87">
        <f>IF([1]人数!$F23=0," ",[1]人数!$F23)</f>
        <v>16</v>
      </c>
      <c r="B50" s="90" t="s">
        <v>53</v>
      </c>
      <c r="C50" s="101" t="str">
        <f>IF(ISERROR(VLOOKUP(1,[1]作成!$H$607:$K$661,4,FALSE))," ",VLOOKUP(1,[1]作成!$H$607:$K$661,4,FALSE))</f>
        <v>白飯（減）</v>
      </c>
      <c r="D50" s="94" t="str">
        <f>IF(ISERROR(VLOOKUP(2,[1]作成!$H$607:$K$661,4,FALSE))," ",VLOOKUP(2,[1]作成!$H$607:$K$661,4,FALSE))</f>
        <v>牛乳</v>
      </c>
      <c r="E50" s="97" t="str">
        <f>IF(ISERROR(VLOOKUP(3,[1]作成!$H$607:$K$661,4,FALSE))," ",VLOOKUP(3,[1]作成!$H$607:$K$661,4,FALSE))</f>
        <v>マカロニグラタン</v>
      </c>
      <c r="F50" s="98"/>
      <c r="G50" s="21" t="s">
        <v>64</v>
      </c>
      <c r="H50" s="22"/>
      <c r="I50" s="21" t="s">
        <v>33</v>
      </c>
      <c r="J50" s="21" t="s">
        <v>34</v>
      </c>
      <c r="K50" s="21" t="s">
        <v>35</v>
      </c>
      <c r="L50" s="15" t="s">
        <v>90</v>
      </c>
      <c r="M50" s="17" t="s">
        <v>36</v>
      </c>
      <c r="N50" s="15" t="s">
        <v>52</v>
      </c>
      <c r="O50" s="24" t="s">
        <v>38</v>
      </c>
      <c r="P50" s="19">
        <f>IF([1]計算!U17=0," ",[1]計算!U17)</f>
        <v>887.13630000000023</v>
      </c>
      <c r="Q50" s="20" t="s">
        <v>39</v>
      </c>
      <c r="R50" s="9" t="s">
        <v>10</v>
      </c>
    </row>
    <row r="51" spans="1:18" ht="15.95" customHeight="1">
      <c r="A51" s="88"/>
      <c r="B51" s="90"/>
      <c r="C51" s="102"/>
      <c r="D51" s="95"/>
      <c r="E51" s="99" t="str">
        <f>IF(ISERROR(VLOOKUP(4,[1]作成!$H$607:$K$661,4,FALSE))," ",VLOOKUP(4,[1]作成!$H$607:$K$661,4,FALSE))</f>
        <v>ツナサラダ</v>
      </c>
      <c r="F51" s="100"/>
      <c r="G51" s="21" t="s">
        <v>40</v>
      </c>
      <c r="H51" s="22"/>
      <c r="I51" s="21" t="s">
        <v>73</v>
      </c>
      <c r="J51" s="21" t="s">
        <v>97</v>
      </c>
      <c r="K51" s="21" t="s">
        <v>119</v>
      </c>
      <c r="L51" s="15" t="s">
        <v>141</v>
      </c>
      <c r="M51" s="21" t="s">
        <v>142</v>
      </c>
      <c r="N51" s="15" t="s">
        <v>37</v>
      </c>
      <c r="O51" s="24" t="s">
        <v>100</v>
      </c>
      <c r="P51" s="19">
        <f>IF([1]計算!X17=0," ",[1]計算!X17)</f>
        <v>34.892239999999994</v>
      </c>
      <c r="Q51" s="25" t="s">
        <v>45</v>
      </c>
      <c r="R51" s="9" t="s">
        <v>10</v>
      </c>
    </row>
    <row r="52" spans="1:18" ht="15.95" customHeight="1">
      <c r="A52" s="88"/>
      <c r="B52" s="90"/>
      <c r="C52" s="102"/>
      <c r="D52" s="95"/>
      <c r="E52" s="99" t="str">
        <f>IF(ISERROR(VLOOKUP(5,[1]作成!$H$607:$K$661,4,FALSE))," ",VLOOKUP(5,[1]作成!$H$607:$K$661,4,FALSE))</f>
        <v>大豆のミネストローネ</v>
      </c>
      <c r="F52" s="100"/>
      <c r="G52" s="21" t="s">
        <v>31</v>
      </c>
      <c r="H52" s="22"/>
      <c r="I52" s="21" t="s">
        <v>143</v>
      </c>
      <c r="J52" s="23"/>
      <c r="K52" s="21" t="s">
        <v>87</v>
      </c>
      <c r="L52" s="26"/>
      <c r="M52" s="21" t="s">
        <v>48</v>
      </c>
      <c r="N52" s="22"/>
      <c r="O52" s="24" t="s">
        <v>110</v>
      </c>
      <c r="P52" s="19">
        <f>IF([1]計算!Z17=0," ",[1]計算!Z17)</f>
        <v>24.534680000000005</v>
      </c>
      <c r="Q52" s="25" t="s">
        <v>45</v>
      </c>
      <c r="R52" s="9" t="s">
        <v>10</v>
      </c>
    </row>
    <row r="53" spans="1:18" ht="15.95" customHeight="1">
      <c r="A53" s="89"/>
      <c r="B53" s="90"/>
      <c r="C53" s="103"/>
      <c r="D53" s="96"/>
      <c r="E53" s="37" t="str">
        <f>IF(ISERROR(VLOOKUP(6,[1]作成!$H$607:$K$661,4,FALSE))," ",VLOOKUP(6,[1]作成!$H$607:$K$661,4,FALSE))</f>
        <v>ふりかけ</v>
      </c>
      <c r="F53" s="27" t="str">
        <f>IF(ISERROR(VLOOKUP(7,[1]作成!$H$607:$K$661,4,FALSE))," ",VLOOKUP(7,[1]作成!$H$607:$K$661,4,FALSE))</f>
        <v xml:space="preserve"> </v>
      </c>
      <c r="G53" s="28" t="s">
        <v>144</v>
      </c>
      <c r="H53" s="29"/>
      <c r="I53" s="30"/>
      <c r="J53" s="31"/>
      <c r="K53" s="28" t="s">
        <v>47</v>
      </c>
      <c r="L53" s="32"/>
      <c r="M53" s="28" t="s">
        <v>114</v>
      </c>
      <c r="N53" s="32"/>
      <c r="O53" s="44"/>
      <c r="P53" s="85" t="str">
        <f>IF([1]人数!I23=0," ",[1]人数!I23)</f>
        <v xml:space="preserve"> </v>
      </c>
      <c r="Q53" s="86"/>
      <c r="R53" s="9" t="s">
        <v>10</v>
      </c>
    </row>
    <row r="54" spans="1:18" ht="15.95" customHeight="1">
      <c r="A54" s="87">
        <f>IF([1]人数!$F24=0," ",[1]人数!$F24)</f>
        <v>17</v>
      </c>
      <c r="B54" s="90" t="s">
        <v>69</v>
      </c>
      <c r="C54" s="101" t="str">
        <f>IF(ISERROR(VLOOKUP(1,[1]作成!$H$662:$K$716,4,FALSE))," ",VLOOKUP(1,[1]作成!$H$662:$K$716,4,FALSE))</f>
        <v>白飯</v>
      </c>
      <c r="D54" s="94" t="str">
        <f>IF(ISERROR(VLOOKUP(2,[1]作成!$H$662:$K$716,4,FALSE))," ",VLOOKUP(2,[1]作成!$H$662:$K$716,4,FALSE))</f>
        <v>牛乳</v>
      </c>
      <c r="E54" s="107" t="str">
        <f>IF(ISERROR(VLOOKUP(3,[1]作成!$H$662:$K$716,4,FALSE))," ",VLOOKUP(3,[1]作成!$H$662:$K$716,4,FALSE))</f>
        <v>【能登牛献立】</v>
      </c>
      <c r="F54" s="108"/>
      <c r="G54" s="21" t="s">
        <v>126</v>
      </c>
      <c r="H54" s="15" t="s">
        <v>32</v>
      </c>
      <c r="I54" s="21" t="s">
        <v>33</v>
      </c>
      <c r="J54" s="21" t="s">
        <v>34</v>
      </c>
      <c r="K54" s="21" t="s">
        <v>35</v>
      </c>
      <c r="L54" s="15" t="s">
        <v>87</v>
      </c>
      <c r="M54" s="17" t="s">
        <v>36</v>
      </c>
      <c r="N54" s="22"/>
      <c r="O54" s="24" t="s">
        <v>38</v>
      </c>
      <c r="P54" s="19">
        <f>IF([1]計算!U18=0," ",[1]計算!U18)</f>
        <v>854.51</v>
      </c>
      <c r="Q54" s="20" t="s">
        <v>39</v>
      </c>
      <c r="R54" s="9" t="s">
        <v>80</v>
      </c>
    </row>
    <row r="55" spans="1:18" ht="15.95" customHeight="1">
      <c r="A55" s="88"/>
      <c r="B55" s="90"/>
      <c r="C55" s="102"/>
      <c r="D55" s="95"/>
      <c r="E55" s="99" t="str">
        <f>IF(ISERROR(VLOOKUP(4,[1]作成!$H$662:$K$716,4,FALSE))," ",VLOOKUP(4,[1]作成!$H$662:$K$716,4,FALSE))</f>
        <v>能登牛の牛肉どんぶり</v>
      </c>
      <c r="F55" s="100"/>
      <c r="G55" s="21" t="s">
        <v>145</v>
      </c>
      <c r="H55" s="22"/>
      <c r="I55" s="21" t="s">
        <v>146</v>
      </c>
      <c r="J55" s="21" t="s">
        <v>68</v>
      </c>
      <c r="K55" s="21" t="s">
        <v>147</v>
      </c>
      <c r="L55" s="40" t="s">
        <v>47</v>
      </c>
      <c r="M55" s="21" t="s">
        <v>52</v>
      </c>
      <c r="N55" s="22"/>
      <c r="O55" s="24" t="s">
        <v>49</v>
      </c>
      <c r="P55" s="19">
        <f>IF([1]計算!X18=0," ",[1]計算!X18)</f>
        <v>33.952249999999999</v>
      </c>
      <c r="Q55" s="25" t="s">
        <v>79</v>
      </c>
      <c r="R55" s="9" t="s">
        <v>80</v>
      </c>
    </row>
    <row r="56" spans="1:18" ht="15.95" customHeight="1">
      <c r="A56" s="88"/>
      <c r="B56" s="90"/>
      <c r="C56" s="102"/>
      <c r="D56" s="95"/>
      <c r="E56" s="99" t="str">
        <f>IF(ISERROR(VLOOKUP(5,[1]作成!$H$662:$K$716,4,FALSE))," ",VLOOKUP(5,[1]作成!$H$662:$K$716,4,FALSE))</f>
        <v>即席和え</v>
      </c>
      <c r="F56" s="100"/>
      <c r="G56" s="21" t="s">
        <v>81</v>
      </c>
      <c r="H56" s="22"/>
      <c r="I56" s="23"/>
      <c r="J56" s="23"/>
      <c r="K56" s="21" t="s">
        <v>148</v>
      </c>
      <c r="L56" s="40" t="s">
        <v>104</v>
      </c>
      <c r="M56" s="21" t="s">
        <v>37</v>
      </c>
      <c r="N56" s="22"/>
      <c r="O56" s="34"/>
      <c r="P56" s="19">
        <f>IF([1]計算!Z18=0," ",[1]計算!Z18)</f>
        <v>27.003900000000009</v>
      </c>
      <c r="Q56" s="25" t="s">
        <v>45</v>
      </c>
      <c r="R56" s="9" t="s">
        <v>10</v>
      </c>
    </row>
    <row r="57" spans="1:18" ht="15.95" customHeight="1">
      <c r="A57" s="89"/>
      <c r="B57" s="90"/>
      <c r="C57" s="103"/>
      <c r="D57" s="96"/>
      <c r="E57" s="37" t="str">
        <f>IF(ISERROR(VLOOKUP(6,[1]作成!$H$662:$K$716,4,FALSE))," ",VLOOKUP(6,[1]作成!$H$662:$K$716,4,FALSE))</f>
        <v>じゃが芋と厚揚げの味噌汁</v>
      </c>
      <c r="F57" s="27" t="str">
        <f>IF(ISERROR(VLOOKUP(7,[1]作成!$H$662:$K$716,4,FALSE))," ",VLOOKUP(7,[1]作成!$H$662:$K$716,4,FALSE))</f>
        <v xml:space="preserve"> </v>
      </c>
      <c r="G57" s="28" t="s">
        <v>50</v>
      </c>
      <c r="H57" s="29"/>
      <c r="I57" s="31"/>
      <c r="J57" s="31"/>
      <c r="K57" s="28" t="s">
        <v>130</v>
      </c>
      <c r="L57" s="43" t="s">
        <v>63</v>
      </c>
      <c r="M57" s="31"/>
      <c r="N57" s="32"/>
      <c r="O57" s="44"/>
      <c r="P57" s="85" t="str">
        <f>IF([1]人数!I24=0," ",[1]人数!I24)</f>
        <v xml:space="preserve"> </v>
      </c>
      <c r="Q57" s="86"/>
      <c r="R57" s="9" t="s">
        <v>80</v>
      </c>
    </row>
    <row r="58" spans="1:18" ht="15.95" customHeight="1">
      <c r="A58" s="87">
        <f>IF([1]人数!$F25=0," ",[1]人数!$F25)</f>
        <v>18</v>
      </c>
      <c r="B58" s="90" t="s">
        <v>83</v>
      </c>
      <c r="C58" s="101" t="str">
        <f>IF(ISERROR(VLOOKUP(1,[1]作成!$H$717:$K$771,4,FALSE))," ",VLOOKUP(1,[1]作成!$H$717:$K$771,4,FALSE))</f>
        <v>白飯（減）</v>
      </c>
      <c r="D58" s="94" t="str">
        <f>IF(ISERROR(VLOOKUP(2,[1]作成!$H$717:$K$771,4,FALSE))," ",VLOOKUP(2,[1]作成!$H$717:$K$771,4,FALSE))</f>
        <v>牛乳</v>
      </c>
      <c r="E58" s="97" t="str">
        <f>IF(ISERROR(VLOOKUP(3,[1]作成!$H$717:$K$771,4,FALSE))," ",VLOOKUP(3,[1]作成!$H$717:$K$771,4,FALSE))</f>
        <v>鮭のマヨネーズ焼き</v>
      </c>
      <c r="F58" s="98"/>
      <c r="G58" s="21" t="s">
        <v>70</v>
      </c>
      <c r="H58" s="22"/>
      <c r="I58" s="21" t="s">
        <v>33</v>
      </c>
      <c r="J58" s="21" t="s">
        <v>34</v>
      </c>
      <c r="K58" s="21" t="s">
        <v>35</v>
      </c>
      <c r="L58" s="15" t="s">
        <v>130</v>
      </c>
      <c r="M58" s="17" t="s">
        <v>36</v>
      </c>
      <c r="N58" s="22"/>
      <c r="O58" s="24" t="s">
        <v>44</v>
      </c>
      <c r="P58" s="19">
        <f>IF([1]計算!U19=0," ",[1]計算!U19)</f>
        <v>890.02650000000006</v>
      </c>
      <c r="Q58" s="20" t="s">
        <v>39</v>
      </c>
      <c r="R58" s="9" t="s">
        <v>10</v>
      </c>
    </row>
    <row r="59" spans="1:18" ht="15.95" customHeight="1">
      <c r="A59" s="88"/>
      <c r="B59" s="90"/>
      <c r="C59" s="102"/>
      <c r="D59" s="95"/>
      <c r="E59" s="99" t="str">
        <f>IF(ISERROR(VLOOKUP(4,[1]作成!$H$717:$K$771,4,FALSE))," ",VLOOKUP(4,[1]作成!$H$717:$K$771,4,FALSE))</f>
        <v>切干大根のサラダ</v>
      </c>
      <c r="F59" s="100"/>
      <c r="G59" s="21" t="s">
        <v>40</v>
      </c>
      <c r="H59" s="22"/>
      <c r="I59" s="35"/>
      <c r="J59" s="21" t="s">
        <v>106</v>
      </c>
      <c r="K59" s="21" t="s">
        <v>149</v>
      </c>
      <c r="L59" s="15" t="s">
        <v>56</v>
      </c>
      <c r="M59" s="21" t="s">
        <v>43</v>
      </c>
      <c r="N59" s="22"/>
      <c r="O59" s="24" t="s">
        <v>84</v>
      </c>
      <c r="P59" s="19">
        <f>IF([1]計算!X19=0," ",[1]計算!X19)</f>
        <v>36.377480000000006</v>
      </c>
      <c r="Q59" s="25" t="s">
        <v>45</v>
      </c>
      <c r="R59" s="9" t="s">
        <v>10</v>
      </c>
    </row>
    <row r="60" spans="1:18" ht="15.95" customHeight="1">
      <c r="A60" s="88"/>
      <c r="B60" s="90"/>
      <c r="C60" s="102"/>
      <c r="D60" s="95"/>
      <c r="E60" s="99" t="str">
        <f>IF(ISERROR(VLOOKUP(5,[1]作成!$H$717:$K$771,4,FALSE))," ",VLOOKUP(5,[1]作成!$H$717:$K$771,4,FALSE))</f>
        <v>あんかけうどん</v>
      </c>
      <c r="F60" s="100"/>
      <c r="G60" s="21" t="s">
        <v>64</v>
      </c>
      <c r="H60" s="22"/>
      <c r="I60" s="35"/>
      <c r="J60" s="21" t="s">
        <v>113</v>
      </c>
      <c r="K60" s="21" t="s">
        <v>119</v>
      </c>
      <c r="L60" s="22"/>
      <c r="M60" s="21" t="s">
        <v>52</v>
      </c>
      <c r="N60" s="22"/>
      <c r="O60" s="34"/>
      <c r="P60" s="19">
        <f>IF([1]計算!Z19=0," ",[1]計算!Z19)</f>
        <v>30.387269999999997</v>
      </c>
      <c r="Q60" s="25" t="s">
        <v>45</v>
      </c>
      <c r="R60" s="9" t="s">
        <v>10</v>
      </c>
    </row>
    <row r="61" spans="1:18" ht="15.95" customHeight="1">
      <c r="A61" s="89"/>
      <c r="B61" s="90"/>
      <c r="C61" s="103"/>
      <c r="D61" s="96"/>
      <c r="E61" s="37" t="str">
        <f>IF(ISERROR(VLOOKUP(6,[1]作成!$H$717:$K$771,4,FALSE))," ",VLOOKUP(6,[1]作成!$H$717:$K$771,4,FALSE))</f>
        <v xml:space="preserve"> </v>
      </c>
      <c r="F61" s="27" t="str">
        <f>IF(ISERROR(VLOOKUP(7,[1]作成!$H$717:$K$771,4,FALSE))," ",VLOOKUP(7,[1]作成!$H$717:$K$771,4,FALSE))</f>
        <v xml:space="preserve"> </v>
      </c>
      <c r="G61" s="28" t="s">
        <v>81</v>
      </c>
      <c r="H61" s="29"/>
      <c r="I61" s="30"/>
      <c r="J61" s="28" t="s">
        <v>68</v>
      </c>
      <c r="K61" s="28" t="s">
        <v>55</v>
      </c>
      <c r="L61" s="29"/>
      <c r="M61" s="28" t="s">
        <v>150</v>
      </c>
      <c r="N61" s="29"/>
      <c r="O61" s="44"/>
      <c r="P61" s="85" t="str">
        <f>IF([1]人数!I25=0," ",[1]人数!I25)</f>
        <v xml:space="preserve"> </v>
      </c>
      <c r="Q61" s="86"/>
      <c r="R61" s="9" t="s">
        <v>10</v>
      </c>
    </row>
    <row r="62" spans="1:18" ht="15.95" customHeight="1">
      <c r="A62" s="87">
        <f>IF([1]人数!$F26=0," ",[1]人数!$F26)</f>
        <v>19</v>
      </c>
      <c r="B62" s="90" t="s">
        <v>92</v>
      </c>
      <c r="C62" s="101" t="str">
        <f>IF(ISERROR(VLOOKUP(1,[1]作成!$H$772:$K$826,4,FALSE))," ",VLOOKUP(1,[1]作成!$H$772:$K$826,4,FALSE))</f>
        <v>食パン</v>
      </c>
      <c r="D62" s="94" t="str">
        <f>IF(ISERROR(VLOOKUP(2,[1]作成!$H$772:$K$826,4,FALSE))," ",VLOOKUP(2,[1]作成!$H$772:$K$826,4,FALSE))</f>
        <v>牛乳</v>
      </c>
      <c r="E62" s="107" t="str">
        <f>IF(ISERROR(VLOOKUP(3,[1]作成!$H$772:$K$826,4,FALSE))," ",VLOOKUP(3,[1]作成!$H$772:$K$826,4,FALSE))</f>
        <v>【オリンピック開催地献立（シドニー）】</v>
      </c>
      <c r="F62" s="108"/>
      <c r="G62" s="21" t="s">
        <v>31</v>
      </c>
      <c r="H62" s="15" t="s">
        <v>76</v>
      </c>
      <c r="I62" s="21" t="s">
        <v>33</v>
      </c>
      <c r="J62" s="21" t="s">
        <v>34</v>
      </c>
      <c r="K62" s="21" t="s">
        <v>35</v>
      </c>
      <c r="L62" s="15" t="s">
        <v>130</v>
      </c>
      <c r="M62" s="23" t="s">
        <v>151</v>
      </c>
      <c r="N62" s="15" t="s">
        <v>152</v>
      </c>
      <c r="O62" s="24" t="s">
        <v>38</v>
      </c>
      <c r="P62" s="19">
        <f>IF([1]計算!U20=0," ",[1]計算!U20)</f>
        <v>823.07630000000006</v>
      </c>
      <c r="Q62" s="20" t="s">
        <v>153</v>
      </c>
      <c r="R62" s="9" t="s">
        <v>96</v>
      </c>
    </row>
    <row r="63" spans="1:18" ht="15.95" customHeight="1">
      <c r="A63" s="88"/>
      <c r="B63" s="90"/>
      <c r="C63" s="102"/>
      <c r="D63" s="95"/>
      <c r="E63" s="99" t="str">
        <f>IF(ISERROR(VLOOKUP(4,[1]作成!$H$772:$K$826,4,FALSE))," ",VLOOKUP(4,[1]作成!$H$772:$K$826,4,FALSE))</f>
        <v>ミートパイ</v>
      </c>
      <c r="F63" s="100"/>
      <c r="G63" s="21" t="s">
        <v>64</v>
      </c>
      <c r="H63" s="15" t="s">
        <v>72</v>
      </c>
      <c r="I63" s="35"/>
      <c r="J63" s="21" t="s">
        <v>68</v>
      </c>
      <c r="K63" s="21" t="s">
        <v>119</v>
      </c>
      <c r="L63" s="15" t="s">
        <v>63</v>
      </c>
      <c r="M63" s="21" t="s">
        <v>114</v>
      </c>
      <c r="N63" s="22" t="s">
        <v>154</v>
      </c>
      <c r="O63" s="34" t="s">
        <v>155</v>
      </c>
      <c r="P63" s="19">
        <f>IF([1]計算!X20=0," ",[1]計算!X20)</f>
        <v>36.497099999999996</v>
      </c>
      <c r="Q63" s="25" t="s">
        <v>79</v>
      </c>
      <c r="R63" s="9" t="s">
        <v>80</v>
      </c>
    </row>
    <row r="64" spans="1:18" ht="15.95" customHeight="1">
      <c r="A64" s="88"/>
      <c r="B64" s="90"/>
      <c r="C64" s="102"/>
      <c r="D64" s="95"/>
      <c r="E64" s="99" t="str">
        <f>IF(ISERROR(VLOOKUP(5,[1]作成!$H$772:$K$826,4,FALSE))," ",VLOOKUP(5,[1]作成!$H$772:$K$826,4,FALSE))</f>
        <v>コーンサラダ</v>
      </c>
      <c r="F64" s="100"/>
      <c r="G64" s="21" t="s">
        <v>126</v>
      </c>
      <c r="H64" s="22"/>
      <c r="I64" s="35"/>
      <c r="J64" s="23"/>
      <c r="K64" s="21" t="s">
        <v>47</v>
      </c>
      <c r="L64" s="40" t="s">
        <v>82</v>
      </c>
      <c r="M64" s="21" t="s">
        <v>156</v>
      </c>
      <c r="N64" s="22"/>
      <c r="O64" s="34"/>
      <c r="P64" s="19">
        <f>IF([1]計算!Z20=0," ",[1]計算!Z20)</f>
        <v>34.738879999999995</v>
      </c>
      <c r="Q64" s="25" t="s">
        <v>79</v>
      </c>
      <c r="R64" s="9" t="s">
        <v>96</v>
      </c>
    </row>
    <row r="65" spans="1:18" ht="15.95" customHeight="1">
      <c r="A65" s="89"/>
      <c r="B65" s="90"/>
      <c r="C65" s="103"/>
      <c r="D65" s="96"/>
      <c r="E65" s="37" t="str">
        <f>IF(ISERROR(VLOOKUP(6,[1]作成!$H$772:$K$826,4,FALSE))," ",VLOOKUP(6,[1]作成!$H$772:$K$826,4,FALSE))</f>
        <v>マカロニスープ</v>
      </c>
      <c r="F65" s="27" t="str">
        <f>IF(ISERROR(VLOOKUP(7,[1]作成!$H$772:$K$826,4,FALSE))," ",VLOOKUP(7,[1]作成!$H$772:$K$826,4,FALSE))</f>
        <v>ジャム</v>
      </c>
      <c r="G65" s="28" t="s">
        <v>89</v>
      </c>
      <c r="H65" s="29"/>
      <c r="I65" s="30"/>
      <c r="J65" s="31"/>
      <c r="K65" s="28" t="s">
        <v>87</v>
      </c>
      <c r="L65" s="32" t="s">
        <v>157</v>
      </c>
      <c r="M65" s="28" t="s">
        <v>52</v>
      </c>
      <c r="N65" s="29"/>
      <c r="O65" s="44"/>
      <c r="P65" s="85" t="str">
        <f>IF([1]人数!I26=0," ",[1]人数!I26)</f>
        <v>オリンピック開催地献立（シドニー）</v>
      </c>
      <c r="Q65" s="86"/>
      <c r="R65" s="9" t="s">
        <v>10</v>
      </c>
    </row>
    <row r="66" spans="1:18" ht="15.95" customHeight="1">
      <c r="A66" s="87">
        <f>IF([1]人数!$F27=0," ",[1]人数!$F27)</f>
        <v>22</v>
      </c>
      <c r="B66" s="104" t="s">
        <v>30</v>
      </c>
      <c r="C66" s="101" t="str">
        <f>IF(ISERROR(VLOOKUP(1,[1]作成!$H$827:$K$881,4,FALSE))," ",VLOOKUP(1,[1]作成!$H$827:$K$881,4,FALSE))</f>
        <v>白飯</v>
      </c>
      <c r="D66" s="94" t="str">
        <f>IF(ISERROR(VLOOKUP(2,[1]作成!$H$827:$K$881,4,FALSE))," ",VLOOKUP(2,[1]作成!$H$827:$K$881,4,FALSE))</f>
        <v>牛乳</v>
      </c>
      <c r="E66" s="97" t="str">
        <f>IF(ISERROR(VLOOKUP(3,[1]作成!$H$827:$K$881,4,FALSE))," ",VLOOKUP(3,[1]作成!$H$827:$K$881,4,FALSE))</f>
        <v>ポークシュウマイ</v>
      </c>
      <c r="F66" s="98"/>
      <c r="G66" s="21" t="s">
        <v>158</v>
      </c>
      <c r="H66" s="15" t="s">
        <v>159</v>
      </c>
      <c r="I66" s="21" t="s">
        <v>33</v>
      </c>
      <c r="J66" s="21" t="s">
        <v>34</v>
      </c>
      <c r="K66" s="21" t="s">
        <v>160</v>
      </c>
      <c r="L66" s="15" t="s">
        <v>55</v>
      </c>
      <c r="M66" s="17" t="s">
        <v>36</v>
      </c>
      <c r="N66" s="22"/>
      <c r="O66" s="24" t="s">
        <v>49</v>
      </c>
      <c r="P66" s="19">
        <f>IF([1]計算!U21=0," ",[1]計算!U21)</f>
        <v>871.68420000000026</v>
      </c>
      <c r="Q66" s="20" t="s">
        <v>138</v>
      </c>
      <c r="R66" s="9" t="s">
        <v>108</v>
      </c>
    </row>
    <row r="67" spans="1:18" ht="15.95" customHeight="1">
      <c r="A67" s="88"/>
      <c r="B67" s="105"/>
      <c r="C67" s="102"/>
      <c r="D67" s="95"/>
      <c r="E67" s="99" t="str">
        <f>IF(ISERROR(VLOOKUP(4,[1]作成!$H$827:$K$881,4,FALSE))," ",VLOOKUP(4,[1]作成!$H$827:$K$881,4,FALSE))</f>
        <v>もやしのナムル</v>
      </c>
      <c r="F67" s="100"/>
      <c r="G67" s="21" t="s">
        <v>161</v>
      </c>
      <c r="H67" s="22" t="s">
        <v>162</v>
      </c>
      <c r="I67" s="23"/>
      <c r="J67" s="23"/>
      <c r="K67" s="21" t="s">
        <v>47</v>
      </c>
      <c r="L67" s="15" t="s">
        <v>56</v>
      </c>
      <c r="M67" s="21" t="s">
        <v>52</v>
      </c>
      <c r="N67" s="22"/>
      <c r="O67" s="24" t="s">
        <v>139</v>
      </c>
      <c r="P67" s="19">
        <f>IF([1]計算!X21=0," ",[1]計算!X21)</f>
        <v>31.97867999999999</v>
      </c>
      <c r="Q67" s="25" t="s">
        <v>163</v>
      </c>
      <c r="R67" s="9" t="s">
        <v>164</v>
      </c>
    </row>
    <row r="68" spans="1:18" ht="15.95" customHeight="1">
      <c r="A68" s="88"/>
      <c r="B68" s="105"/>
      <c r="C68" s="102"/>
      <c r="D68" s="95"/>
      <c r="E68" s="99" t="str">
        <f>IF(ISERROR(VLOOKUP(5,[1]作成!$H$827:$K$881,4,FALSE))," ",VLOOKUP(5,[1]作成!$H$827:$K$881,4,FALSE))</f>
        <v>麻婆豆腐</v>
      </c>
      <c r="F68" s="100"/>
      <c r="G68" s="21" t="s">
        <v>31</v>
      </c>
      <c r="H68" s="22"/>
      <c r="I68" s="23"/>
      <c r="J68" s="23"/>
      <c r="K68" s="21" t="s">
        <v>35</v>
      </c>
      <c r="L68" s="40" t="s">
        <v>90</v>
      </c>
      <c r="M68" s="21" t="s">
        <v>43</v>
      </c>
      <c r="N68" s="22"/>
      <c r="O68" s="24" t="s">
        <v>38</v>
      </c>
      <c r="P68" s="19">
        <f>IF([1]計算!Z21=0," ",[1]計算!Z21)</f>
        <v>24.416119999999999</v>
      </c>
      <c r="Q68" s="25" t="s">
        <v>165</v>
      </c>
      <c r="R68" s="9" t="s">
        <v>164</v>
      </c>
    </row>
    <row r="69" spans="1:18" ht="15.95" customHeight="1">
      <c r="A69" s="89"/>
      <c r="B69" s="106"/>
      <c r="C69" s="103"/>
      <c r="D69" s="96"/>
      <c r="E69" s="27" t="str">
        <f>IF(ISERROR(VLOOKUP(6,[1]作成!$H$827:$K$881,4,FALSE))," ",VLOOKUP(6,[1]作成!$H$827:$K$881,4,FALSE))</f>
        <v>りんごゼリー</v>
      </c>
      <c r="F69" s="27" t="str">
        <f>IF(ISERROR(VLOOKUP(7,[1]作成!$H$827:$K$881,4,FALSE))," ",VLOOKUP(7,[1]作成!$H$827:$K$881,4,FALSE))</f>
        <v xml:space="preserve"> </v>
      </c>
      <c r="G69" s="28" t="s">
        <v>166</v>
      </c>
      <c r="H69" s="29"/>
      <c r="I69" s="31"/>
      <c r="J69" s="31"/>
      <c r="K69" s="28" t="s">
        <v>125</v>
      </c>
      <c r="L69" s="43" t="s">
        <v>130</v>
      </c>
      <c r="M69" s="28" t="s">
        <v>167</v>
      </c>
      <c r="N69" s="29"/>
      <c r="O69" s="44"/>
      <c r="P69" s="85" t="str">
        <f>IF([1]人数!I27=0," ",[1]人数!I27)</f>
        <v xml:space="preserve"> </v>
      </c>
      <c r="Q69" s="86"/>
      <c r="R69" s="9" t="s">
        <v>168</v>
      </c>
    </row>
    <row r="70" spans="1:18" ht="9.9499999999999993" customHeight="1">
      <c r="A70" s="87">
        <f>IF([1]人数!$F28=0," ",[1]人数!$F28)</f>
        <v>23</v>
      </c>
      <c r="B70" s="90" t="s">
        <v>53</v>
      </c>
      <c r="C70" s="101" t="str">
        <f>IF(ISERROR(VLOOKUP(1,[1]作成!$H$882:$K$936,4,FALSE))," ",VLOOKUP(1,[1]作成!$H$882:$K$936,4,FALSE))</f>
        <v xml:space="preserve"> </v>
      </c>
      <c r="D70" s="94" t="str">
        <f>IF(ISERROR(VLOOKUP(2,[1]作成!$H$882:$K$936,4,FALSE))," ",VLOOKUP(2,[1]作成!$H$882:$K$936,4,FALSE))</f>
        <v xml:space="preserve"> </v>
      </c>
      <c r="E70" s="97" t="str">
        <f>IF(ISERROR(VLOOKUP(3,[1]作成!$H$882:$K$936,4,FALSE))," ",VLOOKUP(3,[1]作成!$H$882:$K$936,4,FALSE))</f>
        <v xml:space="preserve"> </v>
      </c>
      <c r="F70" s="98"/>
      <c r="G70" s="23"/>
      <c r="H70" s="22"/>
      <c r="I70" s="23"/>
      <c r="J70" s="23"/>
      <c r="K70" s="23"/>
      <c r="L70" s="22"/>
      <c r="M70" s="23"/>
      <c r="N70" s="22"/>
      <c r="O70" s="34"/>
      <c r="P70" s="19" t="str">
        <f>IF([1]計算!U22=0," ",[1]計算!U22)</f>
        <v xml:space="preserve"> </v>
      </c>
      <c r="Q70" s="20" t="s">
        <v>71</v>
      </c>
      <c r="R70" s="9" t="s">
        <v>58</v>
      </c>
    </row>
    <row r="71" spans="1:18" ht="9.9499999999999993" customHeight="1">
      <c r="A71" s="88"/>
      <c r="B71" s="90"/>
      <c r="C71" s="102"/>
      <c r="D71" s="95"/>
      <c r="E71" s="99" t="str">
        <f>IF(ISERROR(VLOOKUP(4,[1]作成!$H$882:$K$936,4,FALSE))," ",VLOOKUP(4,[1]作成!$H$882:$K$936,4,FALSE))</f>
        <v xml:space="preserve"> </v>
      </c>
      <c r="F71" s="100"/>
      <c r="G71" s="23"/>
      <c r="H71" s="22"/>
      <c r="I71" s="35"/>
      <c r="J71" s="23"/>
      <c r="K71" s="23"/>
      <c r="L71" s="22"/>
      <c r="M71" s="23"/>
      <c r="N71" s="22"/>
      <c r="O71" s="34"/>
      <c r="P71" s="19" t="str">
        <f>IF([1]計算!X22=0," ",[1]計算!X22)</f>
        <v xml:space="preserve"> </v>
      </c>
      <c r="Q71" s="25" t="s">
        <v>75</v>
      </c>
      <c r="R71" s="9" t="s">
        <v>58</v>
      </c>
    </row>
    <row r="72" spans="1:18" ht="9.9499999999999993" customHeight="1">
      <c r="A72" s="88"/>
      <c r="B72" s="90"/>
      <c r="C72" s="102"/>
      <c r="D72" s="95"/>
      <c r="E72" s="99" t="str">
        <f>IF(ISERROR(VLOOKUP(5,[1]作成!$H$882:$K$936,4,FALSE))," ",VLOOKUP(5,[1]作成!$H$882:$K$936,4,FALSE))</f>
        <v xml:space="preserve"> </v>
      </c>
      <c r="F72" s="100"/>
      <c r="G72" s="23"/>
      <c r="H72" s="22"/>
      <c r="I72" s="35"/>
      <c r="J72" s="23"/>
      <c r="K72" s="23"/>
      <c r="L72" s="22"/>
      <c r="M72" s="23"/>
      <c r="N72" s="22"/>
      <c r="O72" s="34"/>
      <c r="P72" s="19" t="str">
        <f>IF([1]計算!Z22=0," ",[1]計算!Z22)</f>
        <v xml:space="preserve"> </v>
      </c>
      <c r="Q72" s="25" t="s">
        <v>75</v>
      </c>
      <c r="R72" s="9" t="s">
        <v>58</v>
      </c>
    </row>
    <row r="73" spans="1:18" ht="9.9499999999999993" customHeight="1">
      <c r="A73" s="89"/>
      <c r="B73" s="90"/>
      <c r="C73" s="103"/>
      <c r="D73" s="96"/>
      <c r="E73" s="37" t="str">
        <f>IF(ISERROR(VLOOKUP(6,[1]作成!$H$882:$K$936,4,FALSE))," ",VLOOKUP(6,[1]作成!$H$882:$K$936,4,FALSE))</f>
        <v xml:space="preserve"> </v>
      </c>
      <c r="F73" s="27" t="str">
        <f>IF(ISERROR(VLOOKUP(7,[1]作成!$H$882:$K$936,4,FALSE))," ",VLOOKUP(7,[1]作成!$H$882:$K$936,4,FALSE))</f>
        <v xml:space="preserve"> </v>
      </c>
      <c r="G73" s="31"/>
      <c r="H73" s="29"/>
      <c r="I73" s="30"/>
      <c r="J73" s="31"/>
      <c r="K73" s="31"/>
      <c r="L73" s="32"/>
      <c r="M73" s="31"/>
      <c r="N73" s="32"/>
      <c r="O73" s="44"/>
      <c r="P73" s="85" t="str">
        <f>IF([1]人数!I28=0," ",[1]人数!I28)</f>
        <v xml:space="preserve"> </v>
      </c>
      <c r="Q73" s="86"/>
      <c r="R73" s="9" t="s">
        <v>58</v>
      </c>
    </row>
    <row r="74" spans="1:18" ht="15.95" customHeight="1">
      <c r="A74" s="87">
        <f>IF([1]人数!$F29=0," ",[1]人数!$F29)</f>
        <v>24</v>
      </c>
      <c r="B74" s="90" t="s">
        <v>69</v>
      </c>
      <c r="C74" s="101" t="str">
        <f>IF(ISERROR(VLOOKUP(1,[1]作成!$H$937:$K$991,4,FALSE))," ",VLOOKUP(1,[1]作成!$H$937:$K$991,4,FALSE))</f>
        <v>白飯</v>
      </c>
      <c r="D74" s="94" t="str">
        <f>IF(ISERROR(VLOOKUP(2,[1]作成!$H$937:$K$991,4,FALSE))," ",VLOOKUP(2,[1]作成!$H$937:$K$991,4,FALSE))</f>
        <v>牛乳</v>
      </c>
      <c r="E74" s="97" t="str">
        <f>IF(ISERROR(VLOOKUP(3,[1]作成!$H$937:$K$991,4,FALSE))," ",VLOOKUP(3,[1]作成!$H$937:$K$991,4,FALSE))</f>
        <v>さばのごま味噌煮</v>
      </c>
      <c r="F74" s="98"/>
      <c r="G74" s="21" t="s">
        <v>169</v>
      </c>
      <c r="H74" s="15" t="s">
        <v>64</v>
      </c>
      <c r="I74" s="21" t="s">
        <v>33</v>
      </c>
      <c r="J74" s="21" t="s">
        <v>34</v>
      </c>
      <c r="K74" s="21" t="s">
        <v>56</v>
      </c>
      <c r="L74" s="15" t="s">
        <v>78</v>
      </c>
      <c r="M74" s="17" t="s">
        <v>36</v>
      </c>
      <c r="N74" s="16"/>
      <c r="O74" s="24" t="s">
        <v>49</v>
      </c>
      <c r="P74" s="19">
        <f>IF([1]計算!U23=0," ",[1]計算!U23)</f>
        <v>822.68679999999983</v>
      </c>
      <c r="Q74" s="20" t="s">
        <v>153</v>
      </c>
      <c r="R74" s="9" t="s">
        <v>80</v>
      </c>
    </row>
    <row r="75" spans="1:18" ht="15.95" customHeight="1">
      <c r="A75" s="88"/>
      <c r="B75" s="90"/>
      <c r="C75" s="102"/>
      <c r="D75" s="95"/>
      <c r="E75" s="99" t="str">
        <f>IF(ISERROR(VLOOKUP(4,[1]作成!$H$937:$K$991,4,FALSE))," ",VLOOKUP(4,[1]作成!$H$937:$K$991,4,FALSE))</f>
        <v>れんこんのきんぴら</v>
      </c>
      <c r="F75" s="100"/>
      <c r="G75" s="21" t="s">
        <v>170</v>
      </c>
      <c r="H75" s="15" t="s">
        <v>31</v>
      </c>
      <c r="I75" s="23"/>
      <c r="J75" s="21" t="s">
        <v>65</v>
      </c>
      <c r="K75" s="21" t="s">
        <v>66</v>
      </c>
      <c r="L75" s="15" t="s">
        <v>130</v>
      </c>
      <c r="M75" s="21" t="s">
        <v>52</v>
      </c>
      <c r="N75" s="22"/>
      <c r="O75" s="24" t="s">
        <v>139</v>
      </c>
      <c r="P75" s="19">
        <f>IF([1]計算!X23=0," ",[1]計算!X23)</f>
        <v>36.46918999999999</v>
      </c>
      <c r="Q75" s="25" t="s">
        <v>79</v>
      </c>
      <c r="R75" s="9" t="s">
        <v>80</v>
      </c>
    </row>
    <row r="76" spans="1:18" ht="15.95" customHeight="1">
      <c r="A76" s="88"/>
      <c r="B76" s="90"/>
      <c r="C76" s="102"/>
      <c r="D76" s="95"/>
      <c r="E76" s="99" t="str">
        <f>IF(ISERROR(VLOOKUP(5,[1]作成!$H$937:$K$991,4,FALSE))," ",VLOOKUP(5,[1]作成!$H$937:$K$991,4,FALSE))</f>
        <v>肉団子汁</v>
      </c>
      <c r="F76" s="100"/>
      <c r="G76" s="21" t="s">
        <v>50</v>
      </c>
      <c r="H76" s="40" t="s">
        <v>166</v>
      </c>
      <c r="I76" s="23"/>
      <c r="J76" s="21" t="s">
        <v>68</v>
      </c>
      <c r="K76" s="21" t="s">
        <v>120</v>
      </c>
      <c r="L76" s="40" t="s">
        <v>55</v>
      </c>
      <c r="M76" s="21" t="s">
        <v>43</v>
      </c>
      <c r="N76" s="22"/>
      <c r="O76" s="34"/>
      <c r="P76" s="19">
        <f>IF([1]計算!Z23=0," ",[1]計算!Z23)</f>
        <v>23.232410000000002</v>
      </c>
      <c r="Q76" s="25" t="s">
        <v>171</v>
      </c>
      <c r="R76" s="9" t="s">
        <v>10</v>
      </c>
    </row>
    <row r="77" spans="1:18" ht="15.95" customHeight="1">
      <c r="A77" s="89"/>
      <c r="B77" s="90"/>
      <c r="C77" s="103"/>
      <c r="D77" s="96"/>
      <c r="E77" s="37" t="str">
        <f>IF(ISERROR(VLOOKUP(6,[1]作成!$H$937:$K$991,4,FALSE))," ",VLOOKUP(6,[1]作成!$H$937:$K$991,4,FALSE))</f>
        <v xml:space="preserve"> </v>
      </c>
      <c r="F77" s="27" t="str">
        <f>IF(ISERROR(VLOOKUP(7,[1]作成!$H$937:$K$991,4,FALSE))," ",VLOOKUP(7,[1]作成!$H$937:$K$991,4,FALSE))</f>
        <v xml:space="preserve"> </v>
      </c>
      <c r="G77" s="28" t="s">
        <v>112</v>
      </c>
      <c r="H77" s="29"/>
      <c r="I77" s="31"/>
      <c r="J77" s="31"/>
      <c r="K77" s="28"/>
      <c r="L77" s="29"/>
      <c r="M77" s="31"/>
      <c r="N77" s="29"/>
      <c r="O77" s="44"/>
      <c r="P77" s="85" t="str">
        <f>IF([1]人数!I29=0," ",[1]人数!I29)</f>
        <v xml:space="preserve"> </v>
      </c>
      <c r="Q77" s="86"/>
      <c r="R77" s="9" t="s">
        <v>10</v>
      </c>
    </row>
    <row r="78" spans="1:18" ht="15.95" customHeight="1">
      <c r="A78" s="87">
        <f>IF([1]人数!$F30=0," ",[1]人数!$F30)</f>
        <v>25</v>
      </c>
      <c r="B78" s="90" t="s">
        <v>83</v>
      </c>
      <c r="C78" s="101" t="str">
        <f>IF(ISERROR(VLOOKUP(1,[1]作成!$H$992:$K$1046,4,FALSE))," ",VLOOKUP(1,[1]作成!$H$992:$K$1046,4,FALSE))</f>
        <v>白飯</v>
      </c>
      <c r="D78" s="94" t="str">
        <f>IF(ISERROR(VLOOKUP(2,[1]作成!$H$992:$K$1046,4,FALSE))," ",VLOOKUP(2,[1]作成!$H$992:$K$1046,4,FALSE))</f>
        <v>牛乳</v>
      </c>
      <c r="E78" s="97" t="str">
        <f>IF(ISERROR(VLOOKUP(3,[1]作成!$H$992:$K$1046,4,FALSE))," ",VLOOKUP(3,[1]作成!$H$992:$K$1046,4,FALSE))</f>
        <v>竹輪のかわりあげ</v>
      </c>
      <c r="F78" s="98"/>
      <c r="G78" s="21" t="s">
        <v>172</v>
      </c>
      <c r="H78" s="15" t="s">
        <v>64</v>
      </c>
      <c r="I78" s="21" t="s">
        <v>33</v>
      </c>
      <c r="J78" s="21" t="s">
        <v>34</v>
      </c>
      <c r="K78" s="21" t="s">
        <v>125</v>
      </c>
      <c r="L78" s="15" t="s">
        <v>90</v>
      </c>
      <c r="M78" s="17" t="s">
        <v>36</v>
      </c>
      <c r="N78" s="22"/>
      <c r="O78" s="24" t="s">
        <v>49</v>
      </c>
      <c r="P78" s="19">
        <f>IF([1]計算!U24=0," ",[1]計算!U24)</f>
        <v>825.37360000000001</v>
      </c>
      <c r="Q78" s="20" t="s">
        <v>95</v>
      </c>
      <c r="R78" s="9" t="s">
        <v>173</v>
      </c>
    </row>
    <row r="79" spans="1:18" ht="15.95" customHeight="1">
      <c r="A79" s="88"/>
      <c r="B79" s="90"/>
      <c r="C79" s="102"/>
      <c r="D79" s="95"/>
      <c r="E79" s="99" t="str">
        <f>IF(ISERROR(VLOOKUP(4,[1]作成!$H$992:$K$1046,4,FALSE))," ",VLOOKUP(4,[1]作成!$H$992:$K$1046,4,FALSE))</f>
        <v>江戸っ子煮</v>
      </c>
      <c r="F79" s="100"/>
      <c r="G79" s="21" t="s">
        <v>144</v>
      </c>
      <c r="H79" s="40" t="s">
        <v>159</v>
      </c>
      <c r="I79" s="21" t="s">
        <v>174</v>
      </c>
      <c r="J79" s="23"/>
      <c r="K79" s="21" t="s">
        <v>120</v>
      </c>
      <c r="L79" s="40" t="s">
        <v>82</v>
      </c>
      <c r="M79" s="21" t="s">
        <v>48</v>
      </c>
      <c r="N79" s="22"/>
      <c r="O79" s="24" t="s">
        <v>38</v>
      </c>
      <c r="P79" s="19">
        <f>IF([1]計算!X24=0," ",[1]計算!X24)</f>
        <v>33.336820000000003</v>
      </c>
      <c r="Q79" s="25" t="s">
        <v>88</v>
      </c>
      <c r="R79" s="9" t="s">
        <v>173</v>
      </c>
    </row>
    <row r="80" spans="1:18" ht="15.95" customHeight="1">
      <c r="A80" s="88"/>
      <c r="B80" s="90"/>
      <c r="C80" s="102"/>
      <c r="D80" s="95"/>
      <c r="E80" s="99" t="str">
        <f>IF(ISERROR(VLOOKUP(5,[1]作成!$H$992:$K$1046,4,FALSE))," ",VLOOKUP(5,[1]作成!$H$992:$K$1046,4,FALSE))</f>
        <v>鶏野菜みそ</v>
      </c>
      <c r="F80" s="100"/>
      <c r="G80" s="21" t="s">
        <v>126</v>
      </c>
      <c r="H80" s="40" t="s">
        <v>175</v>
      </c>
      <c r="I80" s="21" t="s">
        <v>176</v>
      </c>
      <c r="J80" s="23"/>
      <c r="K80" s="21" t="s">
        <v>42</v>
      </c>
      <c r="L80" s="40" t="s">
        <v>78</v>
      </c>
      <c r="M80" s="21" t="s">
        <v>52</v>
      </c>
      <c r="N80" s="22"/>
      <c r="O80" s="24" t="s">
        <v>84</v>
      </c>
      <c r="P80" s="19">
        <f>IF([1]計算!Z24=0," ",[1]計算!Z24)</f>
        <v>23.502380000000002</v>
      </c>
      <c r="Q80" s="25" t="s">
        <v>88</v>
      </c>
      <c r="R80" s="9" t="s">
        <v>177</v>
      </c>
    </row>
    <row r="81" spans="1:18" ht="15.95" customHeight="1">
      <c r="A81" s="89"/>
      <c r="B81" s="90"/>
      <c r="C81" s="103"/>
      <c r="D81" s="96"/>
      <c r="E81" s="37" t="str">
        <f>IF(ISERROR(VLOOKUP(6,[1]作成!$H$992:$K$1046,4,FALSE))," ",VLOOKUP(6,[1]作成!$H$992:$K$1046,4,FALSE))</f>
        <v xml:space="preserve"> </v>
      </c>
      <c r="F81" s="27" t="str">
        <f>IF(ISERROR(VLOOKUP(7,[1]作成!$H$992:$K$1046,4,FALSE))," ",VLOOKUP(7,[1]作成!$H$992:$K$1046,4,FALSE))</f>
        <v xml:space="preserve"> </v>
      </c>
      <c r="G81" s="28" t="s">
        <v>178</v>
      </c>
      <c r="H81" s="29"/>
      <c r="I81" s="31"/>
      <c r="J81" s="31"/>
      <c r="K81" s="28" t="s">
        <v>56</v>
      </c>
      <c r="L81" s="43" t="s">
        <v>130</v>
      </c>
      <c r="M81" s="31"/>
      <c r="N81" s="29"/>
      <c r="O81" s="44"/>
      <c r="P81" s="85" t="str">
        <f>IF([1]人数!I30=0," ",[1]人数!I30)</f>
        <v xml:space="preserve"> </v>
      </c>
      <c r="Q81" s="86"/>
      <c r="R81" s="9" t="s">
        <v>85</v>
      </c>
    </row>
    <row r="82" spans="1:18" ht="15.95" customHeight="1">
      <c r="A82" s="87">
        <f>IF([1]人数!$F31=0," ",[1]人数!$F31)</f>
        <v>26</v>
      </c>
      <c r="B82" s="90" t="s">
        <v>92</v>
      </c>
      <c r="C82" s="91" t="str">
        <f>IF(ISERROR(VLOOKUP(1,[1]作成!$H$1047:$K$1101,4,FALSE))," ",VLOOKUP(1,[1]作成!$H$1047:$K$1101,4,FALSE))</f>
        <v>ターメリックライス</v>
      </c>
      <c r="D82" s="94" t="str">
        <f>IF(ISERROR(VLOOKUP(2,[1]作成!$H$1047:$K$1101,4,FALSE))," ",VLOOKUP(2,[1]作成!$H$1047:$K$1101,4,FALSE))</f>
        <v>牛乳</v>
      </c>
      <c r="E82" s="97" t="str">
        <f>IF(ISERROR(VLOOKUP(3,[1]作成!$H$1047:$K$1101,4,FALSE))," ",VLOOKUP(3,[1]作成!$H$1047:$K$1101,4,FALSE))</f>
        <v>ツナカレーピラフ</v>
      </c>
      <c r="F82" s="98"/>
      <c r="G82" s="21" t="s">
        <v>40</v>
      </c>
      <c r="H82" s="22"/>
      <c r="I82" s="21" t="s">
        <v>33</v>
      </c>
      <c r="J82" s="21" t="s">
        <v>34</v>
      </c>
      <c r="K82" s="21" t="s">
        <v>35</v>
      </c>
      <c r="L82" s="15" t="s">
        <v>82</v>
      </c>
      <c r="M82" s="23" t="s">
        <v>179</v>
      </c>
      <c r="N82" s="22" t="s">
        <v>180</v>
      </c>
      <c r="O82" s="24" t="s">
        <v>38</v>
      </c>
      <c r="P82" s="19">
        <f>IF([1]計算!U25=0," ",[1]計算!U25)</f>
        <v>877.37660000000028</v>
      </c>
      <c r="Q82" s="20" t="s">
        <v>107</v>
      </c>
      <c r="R82" s="9" t="s">
        <v>96</v>
      </c>
    </row>
    <row r="83" spans="1:18" ht="15.95" customHeight="1">
      <c r="A83" s="88"/>
      <c r="B83" s="90"/>
      <c r="C83" s="92"/>
      <c r="D83" s="95"/>
      <c r="E83" s="99" t="str">
        <f>IF(ISERROR(VLOOKUP(4,[1]作成!$H$1047:$K$1101,4,FALSE))," ",VLOOKUP(4,[1]作成!$H$1047:$K$1101,4,FALSE))</f>
        <v>マヨチキンのフレーク焼き</v>
      </c>
      <c r="F83" s="100"/>
      <c r="G83" s="21" t="s">
        <v>64</v>
      </c>
      <c r="H83" s="22"/>
      <c r="I83" s="21" t="s">
        <v>73</v>
      </c>
      <c r="J83" s="21" t="s">
        <v>68</v>
      </c>
      <c r="K83" s="21" t="s">
        <v>119</v>
      </c>
      <c r="L83" s="22"/>
      <c r="M83" s="21" t="s">
        <v>181</v>
      </c>
      <c r="N83" s="22"/>
      <c r="O83" s="24" t="s">
        <v>44</v>
      </c>
      <c r="P83" s="19">
        <f>IF([1]計算!X25=0," ",[1]計算!X25)</f>
        <v>36.804180000000009</v>
      </c>
      <c r="Q83" s="25" t="s">
        <v>103</v>
      </c>
      <c r="R83" s="9" t="s">
        <v>96</v>
      </c>
    </row>
    <row r="84" spans="1:18" ht="15.95" customHeight="1">
      <c r="A84" s="88"/>
      <c r="B84" s="90"/>
      <c r="C84" s="92"/>
      <c r="D84" s="95"/>
      <c r="E84" s="99" t="str">
        <f>IF(ISERROR(VLOOKUP(5,[1]作成!$H$1047:$K$1101,4,FALSE))," ",VLOOKUP(5,[1]作成!$H$1047:$K$1101,4,FALSE))</f>
        <v>チーズすいとん</v>
      </c>
      <c r="F84" s="100"/>
      <c r="G84" s="21" t="s">
        <v>31</v>
      </c>
      <c r="H84" s="22"/>
      <c r="I84" s="23"/>
      <c r="J84" s="23"/>
      <c r="K84" s="21" t="s">
        <v>78</v>
      </c>
      <c r="L84" s="22"/>
      <c r="M84" s="21" t="s">
        <v>114</v>
      </c>
      <c r="N84" s="22"/>
      <c r="O84" s="34"/>
      <c r="P84" s="19">
        <f>IF([1]計算!Z25=0," ",[1]計算!Z25)</f>
        <v>23.17287</v>
      </c>
      <c r="Q84" s="25" t="s">
        <v>182</v>
      </c>
      <c r="R84" s="9" t="s">
        <v>183</v>
      </c>
    </row>
    <row r="85" spans="1:18" ht="15.95" customHeight="1">
      <c r="A85" s="89"/>
      <c r="B85" s="90"/>
      <c r="C85" s="93"/>
      <c r="D85" s="96"/>
      <c r="E85" s="37" t="str">
        <f>IF(ISERROR(VLOOKUP(6,[1]作成!$H$1047:$K$1101,4,FALSE))," ",VLOOKUP(6,[1]作成!$H$1047:$K$1101,4,FALSE))</f>
        <v>セノビーゼリー</v>
      </c>
      <c r="F85" s="27" t="str">
        <f>IF(ISERROR(VLOOKUP(7,[1]作成!$H$1047:$K$1101,4,FALSE))," ",VLOOKUP(7,[1]作成!$H$1047:$K$1101,4,FALSE))</f>
        <v xml:space="preserve"> </v>
      </c>
      <c r="G85" s="28" t="s">
        <v>54</v>
      </c>
      <c r="H85" s="29"/>
      <c r="I85" s="31"/>
      <c r="J85" s="31"/>
      <c r="K85" s="28" t="s">
        <v>128</v>
      </c>
      <c r="L85" s="29"/>
      <c r="M85" s="28" t="s">
        <v>184</v>
      </c>
      <c r="N85" s="29"/>
      <c r="O85" s="44"/>
      <c r="P85" s="85" t="str">
        <f>IF([1]人数!I31=0," ",[1]人数!I31)</f>
        <v xml:space="preserve"> </v>
      </c>
      <c r="Q85" s="86"/>
      <c r="R85" s="9" t="s">
        <v>185</v>
      </c>
    </row>
    <row r="86" spans="1:18" ht="15.95" hidden="1" customHeight="1">
      <c r="A86" s="66" t="str">
        <f>IF([1]人数!$F32=0," ",[1]人数!$F32)</f>
        <v xml:space="preserve"> </v>
      </c>
      <c r="B86" s="69" t="s">
        <v>30</v>
      </c>
      <c r="C86" s="72" t="str">
        <f>IF(ISERROR(VLOOKUP(1,[1]作成!$H$1102:$K$1156,4,FALSE))," ",VLOOKUP(1,[1]作成!$H$1102:$K$1156,4,FALSE))</f>
        <v xml:space="preserve"> </v>
      </c>
      <c r="D86" s="75" t="str">
        <f>IF(ISERROR(VLOOKUP(2,[1]作成!$H$1102:$K$1156,4,FALSE))," ",VLOOKUP(2,[1]作成!$H$1102:$K$1156,4,FALSE))</f>
        <v xml:space="preserve"> </v>
      </c>
      <c r="E86" s="78" t="str">
        <f>IF(ISERROR(VLOOKUP(3,[1]作成!$H$1102:$K$1156,4,FALSE))," ",VLOOKUP(3,[1]作成!$H$1102:$K$1156,4,FALSE))</f>
        <v xml:space="preserve"> </v>
      </c>
      <c r="F86" s="79"/>
      <c r="G86" s="45"/>
      <c r="H86" s="46"/>
      <c r="I86" s="46"/>
      <c r="J86" s="45"/>
      <c r="K86" s="45"/>
      <c r="L86" s="46"/>
      <c r="M86" s="45"/>
      <c r="N86" s="46"/>
      <c r="O86" s="46"/>
      <c r="P86" s="47" t="str">
        <f>IF([1]計算!U26=0," ",[1]計算!U26)</f>
        <v xml:space="preserve"> </v>
      </c>
      <c r="Q86" s="48" t="s">
        <v>138</v>
      </c>
    </row>
    <row r="87" spans="1:18" ht="15.95" hidden="1" customHeight="1">
      <c r="A87" s="67"/>
      <c r="B87" s="70"/>
      <c r="C87" s="73"/>
      <c r="D87" s="76"/>
      <c r="E87" s="80" t="str">
        <f>IF(ISERROR(VLOOKUP(4,[1]作成!$H$1102:$K$1156,4,FALSE))," ",VLOOKUP(4,[1]作成!$H$1102:$K$1156,4,FALSE))</f>
        <v xml:space="preserve"> </v>
      </c>
      <c r="F87" s="81"/>
      <c r="G87" s="49"/>
      <c r="H87" s="50"/>
      <c r="I87" s="50"/>
      <c r="J87" s="49"/>
      <c r="K87" s="49"/>
      <c r="L87" s="50"/>
      <c r="M87" s="49"/>
      <c r="N87" s="50"/>
      <c r="O87" s="50"/>
      <c r="P87" s="47" t="str">
        <f>IF([1]計算!X26=0," ",[1]計算!X26)</f>
        <v xml:space="preserve"> </v>
      </c>
      <c r="Q87" s="51" t="s">
        <v>111</v>
      </c>
    </row>
    <row r="88" spans="1:18" ht="15.95" hidden="1" customHeight="1">
      <c r="A88" s="67"/>
      <c r="B88" s="70"/>
      <c r="C88" s="73"/>
      <c r="D88" s="76"/>
      <c r="E88" s="80" t="str">
        <f>IF(ISERROR(VLOOKUP(5,[1]作成!$H$1102:$K$1156,4,FALSE))," ",VLOOKUP(5,[1]作成!$H$1102:$K$1156,4,FALSE))</f>
        <v xml:space="preserve"> </v>
      </c>
      <c r="F88" s="81"/>
      <c r="G88" s="49"/>
      <c r="H88" s="50"/>
      <c r="I88" s="50"/>
      <c r="J88" s="49"/>
      <c r="K88" s="49"/>
      <c r="L88" s="50"/>
      <c r="M88" s="49"/>
      <c r="N88" s="50"/>
      <c r="O88" s="50"/>
      <c r="P88" s="47" t="str">
        <f>IF([1]計算!Z26=0," ",[1]計算!Z26)</f>
        <v xml:space="preserve"> </v>
      </c>
      <c r="Q88" s="51" t="s">
        <v>111</v>
      </c>
    </row>
    <row r="89" spans="1:18" ht="15.95" hidden="1" customHeight="1">
      <c r="A89" s="68"/>
      <c r="B89" s="71"/>
      <c r="C89" s="74"/>
      <c r="D89" s="77"/>
      <c r="E89" s="52" t="str">
        <f>IF(ISERROR(VLOOKUP(6,[1]作成!$H$1102:$K$1156,4,FALSE))," ",VLOOKUP(6,[1]作成!$H$1102:$K$1156,4,FALSE))</f>
        <v xml:space="preserve"> </v>
      </c>
      <c r="F89" s="52" t="str">
        <f>IF(ISERROR(VLOOKUP(7,[1]作成!$H$1102:$K$1156,4,FALSE))," ",VLOOKUP(7,[1]作成!$H$1102:$K$1156,4,FALSE))</f>
        <v xml:space="preserve"> </v>
      </c>
      <c r="G89" s="53"/>
      <c r="H89" s="54"/>
      <c r="I89" s="54"/>
      <c r="J89" s="53"/>
      <c r="K89" s="53"/>
      <c r="L89" s="54"/>
      <c r="M89" s="53"/>
      <c r="N89" s="54"/>
      <c r="O89" s="54"/>
      <c r="P89" s="82" t="str">
        <f>IF([1]人数!I32=0," ",[1]人数!I32)</f>
        <v xml:space="preserve"> </v>
      </c>
      <c r="Q89" s="83"/>
    </row>
    <row r="90" spans="1:18" ht="15.95" hidden="1" customHeight="1">
      <c r="A90" s="66" t="str">
        <f>IF([1]人数!$F33=0," ",[1]人数!$F33)</f>
        <v xml:space="preserve"> </v>
      </c>
      <c r="B90" s="84" t="s">
        <v>53</v>
      </c>
      <c r="C90" s="72" t="str">
        <f>IF(ISERROR(VLOOKUP(1,[1]作成!$H$1157:$K$1211,4,FALSE))," ",VLOOKUP(1,[1]作成!$H$1157:$K$1211,4,FALSE))</f>
        <v xml:space="preserve"> </v>
      </c>
      <c r="D90" s="75" t="str">
        <f>IF(ISERROR(VLOOKUP(2,[1]作成!$H$1157:$K$1211,4,FALSE))," ",VLOOKUP(2,[1]作成!$H$1157:$K$1211,4,FALSE))</f>
        <v xml:space="preserve"> </v>
      </c>
      <c r="E90" s="78" t="str">
        <f>IF(ISERROR(VLOOKUP(3,[1]作成!$H$1157:$K$1211,4,FALSE))," ",VLOOKUP(3,[1]作成!$H$1157:$K$1211,4,FALSE))</f>
        <v xml:space="preserve"> </v>
      </c>
      <c r="F90" s="79"/>
      <c r="G90" s="45"/>
      <c r="H90" s="46"/>
      <c r="I90" s="46"/>
      <c r="J90" s="45"/>
      <c r="K90" s="45"/>
      <c r="L90" s="46"/>
      <c r="M90" s="45"/>
      <c r="N90" s="46"/>
      <c r="O90" s="46"/>
      <c r="P90" s="47" t="str">
        <f>IF([1]計算!U27=0," ",[1]計算!U27)</f>
        <v xml:space="preserve"> </v>
      </c>
      <c r="Q90" s="48" t="s">
        <v>71</v>
      </c>
    </row>
    <row r="91" spans="1:18" ht="15.95" hidden="1" customHeight="1">
      <c r="A91" s="67"/>
      <c r="B91" s="84"/>
      <c r="C91" s="73"/>
      <c r="D91" s="76"/>
      <c r="E91" s="80" t="str">
        <f>IF(ISERROR(VLOOKUP(4,[1]作成!$H$1157:$K$1211,4,FALSE))," ",VLOOKUP(4,[1]作成!$H$1157:$K$1211,4,FALSE))</f>
        <v xml:space="preserve"> </v>
      </c>
      <c r="F91" s="81"/>
      <c r="G91" s="49"/>
      <c r="H91" s="50"/>
      <c r="I91" s="50"/>
      <c r="J91" s="49"/>
      <c r="K91" s="49"/>
      <c r="L91" s="50"/>
      <c r="M91" s="49"/>
      <c r="N91" s="50"/>
      <c r="O91" s="50"/>
      <c r="P91" s="47" t="str">
        <f>IF([1]計算!X27=0," ",[1]計算!X27)</f>
        <v xml:space="preserve"> </v>
      </c>
      <c r="Q91" s="51" t="s">
        <v>75</v>
      </c>
    </row>
    <row r="92" spans="1:18" ht="15.95" hidden="1" customHeight="1">
      <c r="A92" s="67"/>
      <c r="B92" s="84"/>
      <c r="C92" s="73"/>
      <c r="D92" s="76"/>
      <c r="E92" s="80" t="str">
        <f>IF(ISERROR(VLOOKUP(5,[1]作成!$H$1157:$K$1211,4,FALSE))," ",VLOOKUP(5,[1]作成!$H$1157:$K$1211,4,FALSE))</f>
        <v xml:space="preserve"> </v>
      </c>
      <c r="F92" s="81"/>
      <c r="G92" s="49"/>
      <c r="H92" s="50"/>
      <c r="I92" s="50"/>
      <c r="J92" s="49"/>
      <c r="K92" s="49"/>
      <c r="L92" s="50"/>
      <c r="M92" s="49"/>
      <c r="N92" s="50"/>
      <c r="O92" s="50"/>
      <c r="P92" s="47" t="str">
        <f>IF([1]計算!Z27=0," ",[1]計算!Z27)</f>
        <v xml:space="preserve"> </v>
      </c>
      <c r="Q92" s="51" t="s">
        <v>75</v>
      </c>
    </row>
    <row r="93" spans="1:18" ht="15.95" hidden="1" customHeight="1">
      <c r="A93" s="68"/>
      <c r="B93" s="84"/>
      <c r="C93" s="74"/>
      <c r="D93" s="77"/>
      <c r="E93" s="55" t="str">
        <f>IF(ISERROR(VLOOKUP(6,[1]作成!$H$1157:$K$1211,4,FALSE))," ",VLOOKUP(6,[1]作成!$H$1157:$K$1211,4,FALSE))</f>
        <v xml:space="preserve"> </v>
      </c>
      <c r="F93" s="56" t="str">
        <f>IF(ISERROR(VLOOKUP(7,[1]作成!$H$1157:$K$1211,4,FALSE))," ",VLOOKUP(7,[1]作成!$H$1157:$K$1211,4,FALSE))</f>
        <v xml:space="preserve"> </v>
      </c>
      <c r="G93" s="53"/>
      <c r="H93" s="54"/>
      <c r="I93" s="54"/>
      <c r="J93" s="53"/>
      <c r="K93" s="53"/>
      <c r="L93" s="54"/>
      <c r="M93" s="53"/>
      <c r="N93" s="54"/>
      <c r="O93" s="54"/>
      <c r="P93" s="65" t="str">
        <f>IF([1]人数!I33=0," ",[1]人数!I33)</f>
        <v xml:space="preserve"> </v>
      </c>
      <c r="Q93" s="65"/>
    </row>
    <row r="94" spans="1:18" ht="15.95" hidden="1" customHeight="1">
      <c r="A94" s="66" t="str">
        <f>IF([1]人数!$F34=0," ",[1]人数!$F34)</f>
        <v xml:space="preserve"> </v>
      </c>
      <c r="B94" s="84" t="s">
        <v>69</v>
      </c>
      <c r="C94" s="72" t="str">
        <f>IF(ISERROR(VLOOKUP(1,[1]作成!$H$1212:$K$1266,4,FALSE))," ",VLOOKUP(1,[1]作成!$H$1212:$K$1266,4,FALSE))</f>
        <v xml:space="preserve"> </v>
      </c>
      <c r="D94" s="75" t="str">
        <f>IF(ISERROR(VLOOKUP(2,[1]作成!$H$1212:$K$1266,4,FALSE))," ",VLOOKUP(2,[1]作成!$H$1212:$K$1266,4,FALSE))</f>
        <v xml:space="preserve"> </v>
      </c>
      <c r="E94" s="78" t="str">
        <f>IF(ISERROR(VLOOKUP(3,[1]作成!$H$1212:$K$1266,4,FALSE))," ",VLOOKUP(3,[1]作成!$H$1212:$K$1266,4,FALSE))</f>
        <v xml:space="preserve"> </v>
      </c>
      <c r="F94" s="79"/>
      <c r="G94" s="45"/>
      <c r="H94" s="46"/>
      <c r="I94" s="46"/>
      <c r="J94" s="45"/>
      <c r="K94" s="45"/>
      <c r="L94" s="46"/>
      <c r="M94" s="45"/>
      <c r="N94" s="46"/>
      <c r="O94" s="46"/>
      <c r="P94" s="47" t="str">
        <f>IF([1]計算!U28=0," ",[1]計算!U28)</f>
        <v xml:space="preserve"> </v>
      </c>
      <c r="Q94" s="48" t="s">
        <v>39</v>
      </c>
    </row>
    <row r="95" spans="1:18" ht="15.95" hidden="1" customHeight="1">
      <c r="A95" s="67"/>
      <c r="B95" s="84"/>
      <c r="C95" s="73"/>
      <c r="D95" s="76"/>
      <c r="E95" s="80" t="str">
        <f>IF(ISERROR(VLOOKUP(4,[1]作成!$H$1212:$K$1266,4,FALSE))," ",VLOOKUP(4,[1]作成!$H$1212:$K$1266,4,FALSE))</f>
        <v xml:space="preserve"> </v>
      </c>
      <c r="F95" s="81"/>
      <c r="G95" s="49"/>
      <c r="H95" s="50"/>
      <c r="I95" s="50"/>
      <c r="J95" s="49"/>
      <c r="K95" s="49"/>
      <c r="L95" s="50"/>
      <c r="M95" s="49"/>
      <c r="N95" s="50"/>
      <c r="O95" s="50"/>
      <c r="P95" s="47" t="str">
        <f>IF([1]計算!X28=0," ",[1]計算!X28)</f>
        <v xml:space="preserve"> </v>
      </c>
      <c r="Q95" s="51" t="s">
        <v>45</v>
      </c>
    </row>
    <row r="96" spans="1:18" ht="15.95" hidden="1" customHeight="1">
      <c r="A96" s="67"/>
      <c r="B96" s="84"/>
      <c r="C96" s="73"/>
      <c r="D96" s="76"/>
      <c r="E96" s="80" t="str">
        <f>IF(ISERROR(VLOOKUP(5,[1]作成!$H$1212:$K$1266,4,FALSE))," ",VLOOKUP(5,[1]作成!$H$1212:$K$1266,4,FALSE))</f>
        <v xml:space="preserve"> </v>
      </c>
      <c r="F96" s="81"/>
      <c r="G96" s="49"/>
      <c r="H96" s="50"/>
      <c r="I96" s="50"/>
      <c r="J96" s="49"/>
      <c r="K96" s="49"/>
      <c r="L96" s="50"/>
      <c r="M96" s="49"/>
      <c r="N96" s="50"/>
      <c r="O96" s="50"/>
      <c r="P96" s="47" t="str">
        <f>IF([1]計算!Z28=0," ",[1]計算!Z28)</f>
        <v xml:space="preserve"> </v>
      </c>
      <c r="Q96" s="51" t="s">
        <v>45</v>
      </c>
    </row>
    <row r="97" spans="1:18" ht="15.95" hidden="1" customHeight="1">
      <c r="A97" s="68"/>
      <c r="B97" s="84"/>
      <c r="C97" s="74"/>
      <c r="D97" s="77"/>
      <c r="E97" s="55" t="str">
        <f>IF(ISERROR(VLOOKUP(6,[1]作成!$H$1212:$K$1266,4,FALSE))," ",VLOOKUP(6,[1]作成!$H$1212:$K$1266,4,FALSE))</f>
        <v xml:space="preserve"> </v>
      </c>
      <c r="F97" s="56" t="str">
        <f>IF(ISERROR(VLOOKUP(7,[1]作成!$H$1212:$K$1266,4,FALSE))," ",VLOOKUP(7,[1]作成!$H$1212:$K$1266,4,FALSE))</f>
        <v xml:space="preserve"> </v>
      </c>
      <c r="G97" s="53"/>
      <c r="H97" s="54"/>
      <c r="I97" s="54"/>
      <c r="J97" s="53"/>
      <c r="K97" s="53"/>
      <c r="L97" s="54"/>
      <c r="M97" s="53"/>
      <c r="N97" s="54"/>
      <c r="O97" s="54"/>
      <c r="P97" s="82" t="str">
        <f>IF([1]人数!I34=0," ",[1]人数!I34)</f>
        <v xml:space="preserve"> </v>
      </c>
      <c r="Q97" s="83"/>
    </row>
    <row r="98" spans="1:18" ht="15.95" hidden="1" customHeight="1">
      <c r="A98" s="66" t="str">
        <f>IF([1]人数!$F35=0," ",[1]人数!$F35)</f>
        <v xml:space="preserve"> </v>
      </c>
      <c r="B98" s="84" t="s">
        <v>83</v>
      </c>
      <c r="C98" s="72" t="str">
        <f>IF(ISERROR(VLOOKUP(1,[1]作成!$H$1267:$K$1321,4,FALSE))," ",VLOOKUP(1,[1]作成!$H$1267:$K$1321,4,FALSE))</f>
        <v xml:space="preserve"> </v>
      </c>
      <c r="D98" s="75" t="str">
        <f>IF(ISERROR(VLOOKUP(2,[1]作成!$H$1267:$K$1321,4,FALSE))," ",VLOOKUP(2,[1]作成!$H$1267:$K$1321,4,FALSE))</f>
        <v xml:space="preserve"> </v>
      </c>
      <c r="E98" s="78" t="str">
        <f>IF(ISERROR(VLOOKUP(3,[1]作成!$H$1267:$K$1321,4,FALSE))," ",VLOOKUP(3,[1]作成!$H$1267:$K$1321,4,FALSE))</f>
        <v xml:space="preserve"> </v>
      </c>
      <c r="F98" s="79"/>
      <c r="G98" s="45"/>
      <c r="H98" s="46"/>
      <c r="I98" s="46"/>
      <c r="J98" s="45"/>
      <c r="K98" s="45"/>
      <c r="L98" s="46"/>
      <c r="M98" s="45"/>
      <c r="N98" s="46"/>
      <c r="O98" s="46"/>
      <c r="P98" s="47" t="str">
        <f>IF([1]計算!U29=0," ",[1]計算!U29)</f>
        <v xml:space="preserve"> </v>
      </c>
      <c r="Q98" s="48" t="s">
        <v>186</v>
      </c>
    </row>
    <row r="99" spans="1:18" ht="15.95" hidden="1" customHeight="1">
      <c r="A99" s="67"/>
      <c r="B99" s="84"/>
      <c r="C99" s="73"/>
      <c r="D99" s="76"/>
      <c r="E99" s="80" t="str">
        <f>IF(ISERROR(VLOOKUP(4,[1]作成!$H$1267:$K$1321,4,FALSE))," ",VLOOKUP(4,[1]作成!$H$1267:$K$1321,4,FALSE))</f>
        <v xml:space="preserve"> </v>
      </c>
      <c r="F99" s="81"/>
      <c r="G99" s="49"/>
      <c r="H99" s="50"/>
      <c r="I99" s="50"/>
      <c r="J99" s="49"/>
      <c r="K99" s="49"/>
      <c r="L99" s="50"/>
      <c r="M99" s="49"/>
      <c r="N99" s="50"/>
      <c r="O99" s="50"/>
      <c r="P99" s="47" t="str">
        <f>IF([1]計算!X29=0," ",[1]計算!X29)</f>
        <v xml:space="preserve"> </v>
      </c>
      <c r="Q99" s="51" t="s">
        <v>187</v>
      </c>
    </row>
    <row r="100" spans="1:18" ht="15.95" hidden="1" customHeight="1">
      <c r="A100" s="67"/>
      <c r="B100" s="84"/>
      <c r="C100" s="73"/>
      <c r="D100" s="76"/>
      <c r="E100" s="80" t="str">
        <f>IF(ISERROR(VLOOKUP(5,[1]作成!$H$1267:$K$1321,4,FALSE))," ",VLOOKUP(5,[1]作成!$H$1267:$K$1321,4,FALSE))</f>
        <v xml:space="preserve"> </v>
      </c>
      <c r="F100" s="81"/>
      <c r="G100" s="49"/>
      <c r="H100" s="50"/>
      <c r="I100" s="50"/>
      <c r="J100" s="49"/>
      <c r="K100" s="49"/>
      <c r="L100" s="50"/>
      <c r="M100" s="49"/>
      <c r="N100" s="50"/>
      <c r="O100" s="50"/>
      <c r="P100" s="47" t="str">
        <f>IF([1]計算!Z29=0," ",[1]計算!Z29)</f>
        <v xml:space="preserve"> </v>
      </c>
      <c r="Q100" s="51" t="s">
        <v>45</v>
      </c>
    </row>
    <row r="101" spans="1:18" ht="15.95" hidden="1" customHeight="1">
      <c r="A101" s="68"/>
      <c r="B101" s="84"/>
      <c r="C101" s="74"/>
      <c r="D101" s="77"/>
      <c r="E101" s="55" t="str">
        <f>IF(ISERROR(VLOOKUP(6,[1]作成!$H$1267:$K$1321,4,FALSE))," ",VLOOKUP(6,[1]作成!$H$1267:$K$1321,4,FALSE))</f>
        <v xml:space="preserve"> </v>
      </c>
      <c r="F101" s="56" t="str">
        <f>IF(ISERROR(VLOOKUP(7,[1]作成!$H$1267:$K$1321,4,FALSE))," ",VLOOKUP(7,[1]作成!$H$1267:$K$1321,4,FALSE))</f>
        <v xml:space="preserve"> </v>
      </c>
      <c r="G101" s="53"/>
      <c r="H101" s="54"/>
      <c r="I101" s="54"/>
      <c r="J101" s="53"/>
      <c r="K101" s="53"/>
      <c r="L101" s="54"/>
      <c r="M101" s="53"/>
      <c r="N101" s="54"/>
      <c r="O101" s="54"/>
      <c r="P101" s="65" t="str">
        <f>IF([1]人数!I35=0," ",[1]人数!I35)</f>
        <v xml:space="preserve"> </v>
      </c>
      <c r="Q101" s="65"/>
    </row>
    <row r="102" spans="1:18" ht="15.95" hidden="1" customHeight="1">
      <c r="A102" s="66" t="str">
        <f>IF([1]人数!$F36=0," ",[1]人数!$F36)</f>
        <v xml:space="preserve"> </v>
      </c>
      <c r="B102" s="69" t="s">
        <v>92</v>
      </c>
      <c r="C102" s="72" t="str">
        <f>IF(ISERROR(VLOOKUP(1,[1]作成!$H$1322:$K$1376,4,FALSE))," ",VLOOKUP(1,[1]作成!$H$1322:$K$1376,4,FALSE))</f>
        <v xml:space="preserve"> </v>
      </c>
      <c r="D102" s="75" t="str">
        <f>IF(ISERROR(VLOOKUP(2,[1]作成!$H$1322:$K$1376,4,FALSE))," ",VLOOKUP(2,[1]作成!$H$1322:$K$1376,4,FALSE))</f>
        <v xml:space="preserve"> </v>
      </c>
      <c r="E102" s="78" t="str">
        <f>IF(ISERROR(VLOOKUP(3,[1]作成!$H$1322:$K$1376,4,FALSE))," ",VLOOKUP(3,[1]作成!$H$1322:$K$1376,4,FALSE))</f>
        <v xml:space="preserve"> </v>
      </c>
      <c r="F102" s="79"/>
      <c r="G102" s="57"/>
      <c r="H102" s="58"/>
      <c r="I102" s="58"/>
      <c r="J102" s="57"/>
      <c r="K102" s="57"/>
      <c r="L102" s="58"/>
      <c r="M102" s="57"/>
      <c r="N102" s="58"/>
      <c r="O102" s="58"/>
      <c r="P102" s="47" t="str">
        <f>IF([1]計算!U30=0," ",[1]計算!U30)</f>
        <v xml:space="preserve"> </v>
      </c>
      <c r="Q102" s="48" t="s">
        <v>39</v>
      </c>
    </row>
    <row r="103" spans="1:18" ht="15.95" hidden="1" customHeight="1">
      <c r="A103" s="67"/>
      <c r="B103" s="70"/>
      <c r="C103" s="73"/>
      <c r="D103" s="76"/>
      <c r="E103" s="80" t="str">
        <f>IF(ISERROR(VLOOKUP(4,[1]作成!$H$1322:$K$1376,4,FALSE))," ",VLOOKUP(4,[1]作成!$H$1322:$K$1376,4,FALSE))</f>
        <v xml:space="preserve"> </v>
      </c>
      <c r="F103" s="81"/>
      <c r="G103" s="57"/>
      <c r="H103" s="58"/>
      <c r="I103" s="58"/>
      <c r="J103" s="57"/>
      <c r="K103" s="57"/>
      <c r="L103" s="58"/>
      <c r="M103" s="57"/>
      <c r="N103" s="58"/>
      <c r="O103" s="58"/>
      <c r="P103" s="47" t="str">
        <f>IF([1]計算!X30=0," ",[1]計算!X30)</f>
        <v xml:space="preserve"> </v>
      </c>
      <c r="Q103" s="51" t="s">
        <v>45</v>
      </c>
    </row>
    <row r="104" spans="1:18" ht="15.95" hidden="1" customHeight="1">
      <c r="A104" s="67"/>
      <c r="B104" s="70"/>
      <c r="C104" s="73"/>
      <c r="D104" s="76"/>
      <c r="E104" s="80" t="str">
        <f>IF(ISERROR(VLOOKUP(5,[1]作成!$H$1322:$K$1376,4,FALSE))," ",VLOOKUP(5,[1]作成!$H$1322:$K$1376,4,FALSE))</f>
        <v xml:space="preserve"> </v>
      </c>
      <c r="F104" s="81"/>
      <c r="G104" s="57"/>
      <c r="H104" s="58"/>
      <c r="I104" s="58"/>
      <c r="J104" s="57"/>
      <c r="K104" s="57"/>
      <c r="L104" s="58"/>
      <c r="M104" s="57"/>
      <c r="N104" s="58"/>
      <c r="O104" s="58"/>
      <c r="P104" s="47" t="str">
        <f>IF([1]計算!Z30=0," ",[1]計算!Z30)</f>
        <v xml:space="preserve"> </v>
      </c>
      <c r="Q104" s="51" t="s">
        <v>45</v>
      </c>
    </row>
    <row r="105" spans="1:18" ht="15.95" hidden="1" customHeight="1">
      <c r="A105" s="68"/>
      <c r="B105" s="71"/>
      <c r="C105" s="74"/>
      <c r="D105" s="77"/>
      <c r="E105" s="55" t="str">
        <f>IF(ISERROR(VLOOKUP(6,[1]作成!$H$1322:$K$1376,4,FALSE))," ",VLOOKUP(6,[1]作成!$H$1322:$K$1376,4,FALSE))</f>
        <v xml:space="preserve"> </v>
      </c>
      <c r="F105" s="56" t="str">
        <f>IF(ISERROR(VLOOKUP(7,[1]作成!$H$1322:$K$1376,4,FALSE))," ",VLOOKUP(7,[1]作成!$H$1322:$K$1376,4,FALSE))</f>
        <v xml:space="preserve"> </v>
      </c>
      <c r="G105" s="59"/>
      <c r="H105" s="60"/>
      <c r="I105" s="60"/>
      <c r="J105" s="59"/>
      <c r="K105" s="59"/>
      <c r="L105" s="60"/>
      <c r="M105" s="59"/>
      <c r="N105" s="60"/>
      <c r="O105" s="60"/>
      <c r="P105" s="65" t="str">
        <f>IF([1]人数!I36=0," ",[1]人数!I36)</f>
        <v xml:space="preserve"> </v>
      </c>
      <c r="Q105" s="65"/>
    </row>
    <row r="106" spans="1:18" ht="15.95" hidden="1" customHeight="1">
      <c r="A106" s="66" t="str">
        <f>IF([1]人数!$F37=0," ",[1]人数!$F37)</f>
        <v xml:space="preserve"> </v>
      </c>
      <c r="B106" s="69" t="s">
        <v>30</v>
      </c>
      <c r="C106" s="72" t="str">
        <f>IF(ISERROR(VLOOKUP(1,[1]作成!$H$1377:$K$1431,4,FALSE))," ",VLOOKUP(1,[1]作成!$H$1377:$K$1431,4,FALSE))</f>
        <v xml:space="preserve"> </v>
      </c>
      <c r="D106" s="75" t="str">
        <f>IF(ISERROR(VLOOKUP(2,[1]作成!$H$1377:$K$1431,4,FALSE))," ",VLOOKUP(2,[1]作成!$H$1377:$K$1431,4,FALSE))</f>
        <v xml:space="preserve"> </v>
      </c>
      <c r="E106" s="78" t="str">
        <f>IF(ISERROR(VLOOKUP(3,[1]作成!$H$1377:$K$1431,4,FALSE))," ",VLOOKUP(3,[1]作成!$H$1377:$K$1431,4,FALSE))</f>
        <v xml:space="preserve"> </v>
      </c>
      <c r="F106" s="79"/>
      <c r="G106" s="61"/>
      <c r="H106" s="62"/>
      <c r="I106" s="62"/>
      <c r="J106" s="61"/>
      <c r="K106" s="61"/>
      <c r="L106" s="62"/>
      <c r="M106" s="61"/>
      <c r="N106" s="62"/>
      <c r="O106" s="62"/>
      <c r="P106" s="47" t="str">
        <f>IF([1]計算!U31=0," ",[1]計算!U31)</f>
        <v xml:space="preserve"> </v>
      </c>
      <c r="Q106" s="48" t="s">
        <v>107</v>
      </c>
    </row>
    <row r="107" spans="1:18" ht="15.95" hidden="1" customHeight="1">
      <c r="A107" s="67"/>
      <c r="B107" s="70"/>
      <c r="C107" s="73"/>
      <c r="D107" s="76"/>
      <c r="E107" s="80" t="str">
        <f>IF(ISERROR(VLOOKUP(4,[1]作成!$H$1377:$K$1431,4,FALSE))," ",VLOOKUP(4,[1]作成!$H$1377:$K$1431,4,FALSE))</f>
        <v xml:space="preserve"> </v>
      </c>
      <c r="F107" s="81"/>
      <c r="G107" s="57"/>
      <c r="H107" s="58"/>
      <c r="I107" s="58"/>
      <c r="J107" s="57"/>
      <c r="K107" s="57"/>
      <c r="L107" s="58"/>
      <c r="M107" s="57"/>
      <c r="N107" s="58"/>
      <c r="O107" s="58"/>
      <c r="P107" s="47" t="str">
        <f>IF([1]計算!X31=0," ",[1]計算!X31)</f>
        <v xml:space="preserve"> </v>
      </c>
      <c r="Q107" s="51" t="s">
        <v>187</v>
      </c>
    </row>
    <row r="108" spans="1:18" ht="15.95" hidden="1" customHeight="1">
      <c r="A108" s="67"/>
      <c r="B108" s="70"/>
      <c r="C108" s="73"/>
      <c r="D108" s="76"/>
      <c r="E108" s="80" t="str">
        <f>IF(ISERROR(VLOOKUP(5,[1]作成!$H$1377:$K$1431,4,FALSE))," ",VLOOKUP(5,[1]作成!$H$1377:$K$1431,4,FALSE))</f>
        <v xml:space="preserve"> </v>
      </c>
      <c r="F108" s="81"/>
      <c r="G108" s="57"/>
      <c r="H108" s="58"/>
      <c r="I108" s="58"/>
      <c r="J108" s="57"/>
      <c r="K108" s="57"/>
      <c r="L108" s="58"/>
      <c r="M108" s="57"/>
      <c r="N108" s="58"/>
      <c r="O108" s="58"/>
      <c r="P108" s="47" t="str">
        <f>IF([1]計算!Z31=0," ",[1]計算!Z31)</f>
        <v xml:space="preserve"> </v>
      </c>
      <c r="Q108" s="51" t="s">
        <v>88</v>
      </c>
    </row>
    <row r="109" spans="1:18" ht="15.95" hidden="1" customHeight="1">
      <c r="A109" s="68"/>
      <c r="B109" s="71"/>
      <c r="C109" s="74"/>
      <c r="D109" s="77"/>
      <c r="E109" s="55" t="str">
        <f>IF(ISERROR(VLOOKUP(6,[1]作成!$H$1377:$K$1431,4,FALSE))," ",VLOOKUP(6,[1]作成!$H$1377:$K$1431,4,FALSE))</f>
        <v xml:space="preserve"> </v>
      </c>
      <c r="F109" s="56" t="str">
        <f>IF(ISERROR(VLOOKUP(7,[1]作成!$H$1377:$K$1431,4,FALSE))," ",VLOOKUP(7,[1]作成!$H$1377:$K$1431,4,FALSE))</f>
        <v xml:space="preserve"> </v>
      </c>
      <c r="G109" s="59"/>
      <c r="H109" s="60"/>
      <c r="I109" s="60"/>
      <c r="J109" s="59"/>
      <c r="K109" s="59"/>
      <c r="L109" s="60"/>
      <c r="M109" s="59"/>
      <c r="N109" s="60"/>
      <c r="O109" s="60"/>
      <c r="P109" s="65" t="str">
        <f>IF([1]人数!I37=0," ",[1]人数!I37)</f>
        <v xml:space="preserve"> </v>
      </c>
      <c r="Q109" s="65"/>
    </row>
    <row r="110" spans="1:18" ht="15.95" customHeight="1">
      <c r="A110" s="9"/>
      <c r="B110" s="9"/>
      <c r="C110" s="63"/>
      <c r="D110" s="9"/>
      <c r="E110" s="9"/>
      <c r="F110" s="9"/>
      <c r="P110" s="9"/>
      <c r="Q110" s="9"/>
      <c r="R110" s="9" t="s">
        <v>10</v>
      </c>
    </row>
    <row r="111" spans="1:18" ht="15.95" customHeight="1">
      <c r="A111" s="9"/>
      <c r="B111" s="9"/>
      <c r="C111" s="63"/>
      <c r="D111" s="9"/>
      <c r="E111" s="9"/>
      <c r="F111" s="9"/>
      <c r="P111" s="9"/>
      <c r="Q111" s="9"/>
      <c r="R111" s="9" t="s">
        <v>10</v>
      </c>
    </row>
    <row r="112" spans="1:18" ht="15.95" customHeight="1">
      <c r="A112" s="9"/>
      <c r="B112" s="9"/>
      <c r="C112" s="63"/>
      <c r="D112" s="9"/>
      <c r="E112" s="9"/>
      <c r="F112" s="9"/>
      <c r="P112" s="9"/>
      <c r="Q112" s="9"/>
      <c r="R112" s="9" t="s">
        <v>10</v>
      </c>
    </row>
    <row r="113" spans="1:18" ht="15.95" customHeight="1">
      <c r="A113" s="9"/>
      <c r="B113" s="9"/>
      <c r="C113" s="63"/>
      <c r="D113" s="9"/>
      <c r="E113" s="9"/>
      <c r="F113" s="9"/>
      <c r="P113" s="9"/>
      <c r="Q113" s="9"/>
      <c r="R113" s="9" t="s">
        <v>10</v>
      </c>
    </row>
    <row r="114" spans="1:18" ht="15.95" customHeight="1">
      <c r="A114" s="9"/>
      <c r="B114" s="9"/>
      <c r="C114" s="63"/>
      <c r="D114" s="9"/>
      <c r="E114" s="9"/>
      <c r="F114" s="9"/>
      <c r="P114" s="9"/>
      <c r="Q114" s="9"/>
      <c r="R114" s="9" t="s">
        <v>96</v>
      </c>
    </row>
    <row r="115" spans="1:18" ht="15.95" customHeight="1">
      <c r="A115" s="9"/>
      <c r="B115" s="9"/>
      <c r="C115" s="63"/>
      <c r="D115" s="9"/>
      <c r="E115" s="9"/>
      <c r="F115" s="9"/>
      <c r="P115" s="9"/>
      <c r="Q115" s="9"/>
      <c r="R115" s="9" t="s">
        <v>10</v>
      </c>
    </row>
    <row r="116" spans="1:18" ht="15.95" customHeight="1">
      <c r="A116" s="9"/>
      <c r="B116" s="9"/>
      <c r="C116" s="63"/>
      <c r="D116" s="9"/>
      <c r="E116" s="9"/>
      <c r="F116" s="9"/>
      <c r="P116" s="9"/>
      <c r="Q116" s="9"/>
      <c r="R116" s="9" t="s">
        <v>10</v>
      </c>
    </row>
    <row r="117" spans="1:18" ht="15.95" customHeight="1">
      <c r="A117" s="9"/>
      <c r="B117" s="9"/>
      <c r="C117" s="63"/>
      <c r="D117" s="9"/>
      <c r="E117" s="9"/>
      <c r="F117" s="9"/>
      <c r="P117" s="9"/>
      <c r="Q117" s="9"/>
      <c r="R117" s="9" t="s">
        <v>108</v>
      </c>
    </row>
    <row r="118" spans="1:18" ht="15.95" customHeight="1">
      <c r="A118" s="9"/>
      <c r="B118" s="9"/>
      <c r="C118" s="63"/>
      <c r="D118" s="9"/>
      <c r="E118" s="9"/>
      <c r="F118" s="9"/>
      <c r="P118" s="9"/>
      <c r="Q118" s="9"/>
      <c r="R118" s="9" t="s">
        <v>96</v>
      </c>
    </row>
    <row r="119" spans="1:18" ht="15.95" customHeight="1">
      <c r="A119" s="9"/>
      <c r="B119" s="9"/>
      <c r="C119" s="63"/>
      <c r="D119" s="9"/>
      <c r="E119" s="9"/>
      <c r="F119" s="9"/>
      <c r="P119" s="9"/>
      <c r="Q119" s="9"/>
      <c r="R119" s="9" t="s">
        <v>10</v>
      </c>
    </row>
    <row r="120" spans="1:18" ht="15.95" customHeight="1">
      <c r="A120" s="9"/>
      <c r="B120" s="9"/>
      <c r="C120" s="63"/>
      <c r="D120" s="9"/>
      <c r="E120" s="9"/>
      <c r="F120" s="9"/>
      <c r="P120" s="9"/>
      <c r="Q120" s="9"/>
      <c r="R120" s="9" t="s">
        <v>10</v>
      </c>
    </row>
    <row r="121" spans="1:18" ht="15.95" customHeight="1">
      <c r="A121" s="9"/>
      <c r="B121" s="9"/>
      <c r="C121" s="63"/>
      <c r="D121" s="9"/>
      <c r="E121" s="9"/>
      <c r="F121" s="9"/>
      <c r="P121" s="9"/>
      <c r="Q121" s="9"/>
      <c r="R121" s="9" t="s">
        <v>10</v>
      </c>
    </row>
    <row r="122" spans="1:18" ht="15.95" customHeight="1">
      <c r="A122" s="9"/>
      <c r="B122" s="9"/>
      <c r="C122" s="63"/>
      <c r="D122" s="9"/>
      <c r="E122" s="9"/>
      <c r="F122" s="9"/>
      <c r="P122" s="9"/>
      <c r="Q122" s="9"/>
      <c r="R122" s="9" t="s">
        <v>10</v>
      </c>
    </row>
    <row r="123" spans="1:18" ht="15.95" customHeight="1">
      <c r="A123" s="9"/>
      <c r="B123" s="9"/>
      <c r="C123" s="63"/>
      <c r="D123" s="9"/>
      <c r="E123" s="9"/>
      <c r="F123" s="9"/>
      <c r="P123" s="9"/>
      <c r="Q123" s="9"/>
      <c r="R123" s="9" t="s">
        <v>10</v>
      </c>
    </row>
    <row r="124" spans="1:18" ht="15.95" customHeight="1">
      <c r="A124" s="9"/>
      <c r="B124" s="9"/>
      <c r="C124" s="63"/>
      <c r="D124" s="9"/>
      <c r="E124" s="9"/>
      <c r="F124" s="9"/>
      <c r="P124" s="9"/>
      <c r="Q124" s="9"/>
      <c r="R124" s="9" t="s">
        <v>10</v>
      </c>
    </row>
    <row r="125" spans="1:18" ht="15.95" customHeight="1">
      <c r="A125" s="9"/>
      <c r="B125" s="9"/>
      <c r="C125" s="63"/>
      <c r="D125" s="9"/>
      <c r="E125" s="9"/>
      <c r="F125" s="9"/>
      <c r="P125" s="9"/>
      <c r="Q125" s="9"/>
      <c r="R125" s="9" t="s">
        <v>10</v>
      </c>
    </row>
    <row r="126" spans="1:18" ht="15.95" customHeight="1">
      <c r="A126" s="9"/>
      <c r="B126" s="9"/>
      <c r="C126" s="63"/>
      <c r="D126" s="9"/>
      <c r="E126" s="9"/>
      <c r="F126" s="9"/>
      <c r="P126" s="9"/>
      <c r="Q126" s="9"/>
      <c r="R126" s="9" t="s">
        <v>10</v>
      </c>
    </row>
    <row r="127" spans="1:18" ht="15.95" customHeight="1">
      <c r="A127" s="9"/>
      <c r="B127" s="9"/>
      <c r="C127" s="63"/>
      <c r="D127" s="9"/>
      <c r="E127" s="9"/>
      <c r="F127" s="9"/>
      <c r="P127" s="9"/>
      <c r="Q127" s="9"/>
      <c r="R127" s="9" t="s">
        <v>10</v>
      </c>
    </row>
    <row r="128" spans="1:18" ht="15.95" hidden="1" customHeight="1">
      <c r="A128" s="9"/>
      <c r="B128" s="9"/>
      <c r="C128" s="63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63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63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63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31">
    <mergeCell ref="G3:H3"/>
    <mergeCell ref="K3:L3"/>
    <mergeCell ref="M3:N3"/>
    <mergeCell ref="P3:Q3"/>
    <mergeCell ref="A1:D1"/>
    <mergeCell ref="A2:A5"/>
    <mergeCell ref="B2:B5"/>
    <mergeCell ref="C2:F3"/>
    <mergeCell ref="G2:I2"/>
    <mergeCell ref="J2:L2"/>
    <mergeCell ref="C4:C5"/>
    <mergeCell ref="D4:D5"/>
    <mergeCell ref="E4:F5"/>
    <mergeCell ref="G4:H5"/>
    <mergeCell ref="I4:I5"/>
    <mergeCell ref="J4:J5"/>
    <mergeCell ref="K4:L5"/>
    <mergeCell ref="M4:N5"/>
    <mergeCell ref="O4:O5"/>
    <mergeCell ref="P4:Q4"/>
    <mergeCell ref="P5:Q5"/>
    <mergeCell ref="M2:O2"/>
    <mergeCell ref="P2:Q2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6:A9"/>
    <mergeCell ref="B6:B9"/>
    <mergeCell ref="C6:C9"/>
    <mergeCell ref="D6:D9"/>
    <mergeCell ref="E6:F6"/>
    <mergeCell ref="E7:F7"/>
    <mergeCell ref="E8:F8"/>
    <mergeCell ref="P17:Q17"/>
    <mergeCell ref="A18:A21"/>
    <mergeCell ref="B18:B21"/>
    <mergeCell ref="C18:C21"/>
    <mergeCell ref="D18:D21"/>
    <mergeCell ref="E18:F18"/>
    <mergeCell ref="E19:F19"/>
    <mergeCell ref="E20:F20"/>
    <mergeCell ref="P21:Q21"/>
    <mergeCell ref="A14:A17"/>
    <mergeCell ref="B14:B17"/>
    <mergeCell ref="C14:C17"/>
    <mergeCell ref="D14:D17"/>
    <mergeCell ref="E14:F14"/>
    <mergeCell ref="E15:F15"/>
    <mergeCell ref="E16:F16"/>
    <mergeCell ref="P25:Q25"/>
    <mergeCell ref="A26:A29"/>
    <mergeCell ref="B26:B29"/>
    <mergeCell ref="C26:C29"/>
    <mergeCell ref="D26:D29"/>
    <mergeCell ref="E26:F26"/>
    <mergeCell ref="E27:F27"/>
    <mergeCell ref="E28:F28"/>
    <mergeCell ref="P29:Q29"/>
    <mergeCell ref="A22:A25"/>
    <mergeCell ref="B22:B25"/>
    <mergeCell ref="C22:C25"/>
    <mergeCell ref="D22:D25"/>
    <mergeCell ref="E22:F22"/>
    <mergeCell ref="E23:F23"/>
    <mergeCell ref="E24:F24"/>
    <mergeCell ref="P33:Q33"/>
    <mergeCell ref="A34:A37"/>
    <mergeCell ref="B34:B37"/>
    <mergeCell ref="C34:C37"/>
    <mergeCell ref="D34:D37"/>
    <mergeCell ref="E34:F34"/>
    <mergeCell ref="E35:F35"/>
    <mergeCell ref="E36:F36"/>
    <mergeCell ref="P37:Q37"/>
    <mergeCell ref="A30:A33"/>
    <mergeCell ref="B30:B33"/>
    <mergeCell ref="C30:C33"/>
    <mergeCell ref="D30:D33"/>
    <mergeCell ref="E30:F30"/>
    <mergeCell ref="E31:F31"/>
    <mergeCell ref="E32:F32"/>
    <mergeCell ref="P41:Q41"/>
    <mergeCell ref="A42:A45"/>
    <mergeCell ref="B42:B45"/>
    <mergeCell ref="C42:C45"/>
    <mergeCell ref="D42:D45"/>
    <mergeCell ref="E42:F42"/>
    <mergeCell ref="E43:F43"/>
    <mergeCell ref="E44:F44"/>
    <mergeCell ref="P45:Q45"/>
    <mergeCell ref="A38:A41"/>
    <mergeCell ref="B38:B41"/>
    <mergeCell ref="C38:C41"/>
    <mergeCell ref="D38:D41"/>
    <mergeCell ref="E38:F38"/>
    <mergeCell ref="E39:F39"/>
    <mergeCell ref="E40:F40"/>
    <mergeCell ref="P49:Q49"/>
    <mergeCell ref="A50:A53"/>
    <mergeCell ref="B50:B53"/>
    <mergeCell ref="C50:C53"/>
    <mergeCell ref="D50:D53"/>
    <mergeCell ref="E50:F50"/>
    <mergeCell ref="E51:F51"/>
    <mergeCell ref="E52:F52"/>
    <mergeCell ref="P53:Q53"/>
    <mergeCell ref="A46:A49"/>
    <mergeCell ref="B46:B49"/>
    <mergeCell ref="C46:C49"/>
    <mergeCell ref="D46:D49"/>
    <mergeCell ref="E46:F46"/>
    <mergeCell ref="E47:F47"/>
    <mergeCell ref="E48:F48"/>
    <mergeCell ref="P57:Q57"/>
    <mergeCell ref="A58:A61"/>
    <mergeCell ref="B58:B61"/>
    <mergeCell ref="C58:C61"/>
    <mergeCell ref="D58:D61"/>
    <mergeCell ref="E58:F58"/>
    <mergeCell ref="E59:F59"/>
    <mergeCell ref="E60:F60"/>
    <mergeCell ref="P61:Q61"/>
    <mergeCell ref="A54:A57"/>
    <mergeCell ref="B54:B57"/>
    <mergeCell ref="C54:C57"/>
    <mergeCell ref="D54:D57"/>
    <mergeCell ref="E54:F54"/>
    <mergeCell ref="E55:F55"/>
    <mergeCell ref="E56:F56"/>
    <mergeCell ref="P65:Q65"/>
    <mergeCell ref="A66:A69"/>
    <mergeCell ref="B66:B69"/>
    <mergeCell ref="C66:C69"/>
    <mergeCell ref="D66:D69"/>
    <mergeCell ref="E66:F66"/>
    <mergeCell ref="E67:F67"/>
    <mergeCell ref="E68:F68"/>
    <mergeCell ref="P69:Q69"/>
    <mergeCell ref="A62:A65"/>
    <mergeCell ref="B62:B65"/>
    <mergeCell ref="C62:C65"/>
    <mergeCell ref="D62:D65"/>
    <mergeCell ref="E62:F62"/>
    <mergeCell ref="E63:F63"/>
    <mergeCell ref="E64:F64"/>
    <mergeCell ref="P73:Q73"/>
    <mergeCell ref="A74:A77"/>
    <mergeCell ref="B74:B77"/>
    <mergeCell ref="C74:C77"/>
    <mergeCell ref="D74:D77"/>
    <mergeCell ref="E74:F74"/>
    <mergeCell ref="E75:F75"/>
    <mergeCell ref="E76:F76"/>
    <mergeCell ref="P77:Q77"/>
    <mergeCell ref="A70:A73"/>
    <mergeCell ref="B70:B73"/>
    <mergeCell ref="C70:C73"/>
    <mergeCell ref="D70:D73"/>
    <mergeCell ref="E70:F70"/>
    <mergeCell ref="E71:F71"/>
    <mergeCell ref="E72:F72"/>
    <mergeCell ref="P81:Q81"/>
    <mergeCell ref="A82:A85"/>
    <mergeCell ref="B82:B85"/>
    <mergeCell ref="C82:C85"/>
    <mergeCell ref="D82:D85"/>
    <mergeCell ref="E82:F82"/>
    <mergeCell ref="E83:F83"/>
    <mergeCell ref="E84:F84"/>
    <mergeCell ref="P85:Q85"/>
    <mergeCell ref="A78:A81"/>
    <mergeCell ref="B78:B81"/>
    <mergeCell ref="C78:C81"/>
    <mergeCell ref="D78:D81"/>
    <mergeCell ref="E78:F78"/>
    <mergeCell ref="E79:F79"/>
    <mergeCell ref="E80:F80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B86:B89"/>
    <mergeCell ref="C86:C89"/>
    <mergeCell ref="D86:D89"/>
    <mergeCell ref="E86:F86"/>
    <mergeCell ref="E87:F87"/>
    <mergeCell ref="E88:F88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94:B97"/>
    <mergeCell ref="C94:C97"/>
    <mergeCell ref="D94:D97"/>
    <mergeCell ref="E94:F94"/>
    <mergeCell ref="E95:F95"/>
    <mergeCell ref="E96:F96"/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  <mergeCell ref="B102:B105"/>
    <mergeCell ref="C102:C105"/>
    <mergeCell ref="D102:D105"/>
    <mergeCell ref="E102:F102"/>
    <mergeCell ref="E103:F103"/>
    <mergeCell ref="E104:F104"/>
  </mergeCells>
  <phoneticPr fontId="3"/>
  <pageMargins left="0.31496062992125984" right="0.11811023622047245" top="0.55118110236220474" bottom="0.35433070866141736" header="0.31496062992125984" footer="0.31496062992125984"/>
  <pageSetup paperSize="9" scale="5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2021-01-26T04:59:11Z</cp:lastPrinted>
  <dcterms:created xsi:type="dcterms:W3CDTF">2021-01-26T04:57:59Z</dcterms:created>
  <dcterms:modified xsi:type="dcterms:W3CDTF">2021-01-26T05:16:20Z</dcterms:modified>
</cp:coreProperties>
</file>