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n1pfl1\☆給食センター\☆★学校給食HP\○給食献立\Ｒ２献立\小学校\"/>
    </mc:Choice>
  </mc:AlternateContent>
  <xr:revisionPtr revIDLastSave="0" documentId="8_{90C132CD-08DC-4FAF-BDC4-E63E2BEA709A}" xr6:coauthVersionLast="44" xr6:coauthVersionMax="44" xr10:uidLastSave="{00000000-0000-0000-0000-000000000000}"/>
  <bookViews>
    <workbookView xWindow="3240" yWindow="915" windowWidth="22560" windowHeight="13845" xr2:uid="{00000000-000D-0000-FFFF-FFFF00000000}"/>
  </bookViews>
  <sheets>
    <sheet name="家庭配布 (2)" sheetId="1" r:id="rId1"/>
  </sheets>
  <externalReferences>
    <externalReference r:id="rId2"/>
  </externalReferences>
  <definedNames>
    <definedName name="_xlnm._FilterDatabase" localSheetId="0" hidden="1">'家庭配布 (2)'!$R$1:$R$131</definedName>
    <definedName name="_xlnm.Print_Area" localSheetId="0">'家庭配布 (2)'!$A$1:$Q$131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" i="1" l="1"/>
  <c r="C6" i="1"/>
  <c r="D6" i="1"/>
  <c r="E6" i="1"/>
  <c r="P6" i="1"/>
  <c r="E7" i="1"/>
  <c r="P7" i="1"/>
  <c r="E8" i="1"/>
  <c r="P8" i="1"/>
  <c r="E9" i="1"/>
  <c r="F9" i="1"/>
  <c r="P9" i="1"/>
  <c r="C10" i="1"/>
  <c r="D10" i="1"/>
  <c r="E10" i="1"/>
  <c r="P10" i="1"/>
  <c r="E11" i="1"/>
  <c r="P11" i="1"/>
  <c r="E12" i="1"/>
  <c r="P12" i="1"/>
  <c r="E13" i="1"/>
  <c r="F13" i="1"/>
  <c r="C14" i="1"/>
  <c r="D14" i="1"/>
  <c r="E14" i="1"/>
  <c r="P14" i="1"/>
  <c r="E15" i="1"/>
  <c r="P15" i="1"/>
  <c r="E16" i="1"/>
  <c r="P16" i="1"/>
  <c r="E17" i="1"/>
  <c r="F17" i="1"/>
  <c r="C18" i="1"/>
  <c r="D18" i="1"/>
  <c r="E18" i="1"/>
  <c r="P18" i="1"/>
  <c r="E19" i="1"/>
  <c r="P19" i="1"/>
  <c r="E20" i="1"/>
  <c r="P20" i="1"/>
  <c r="E21" i="1"/>
  <c r="F21" i="1"/>
  <c r="C22" i="1"/>
  <c r="D22" i="1"/>
  <c r="E22" i="1"/>
  <c r="P22" i="1"/>
  <c r="E23" i="1"/>
  <c r="P23" i="1"/>
  <c r="E24" i="1"/>
  <c r="P24" i="1"/>
  <c r="E25" i="1"/>
  <c r="F25" i="1"/>
  <c r="C26" i="1"/>
  <c r="D26" i="1"/>
  <c r="E26" i="1"/>
  <c r="P26" i="1"/>
  <c r="E27" i="1"/>
  <c r="P27" i="1"/>
  <c r="E28" i="1"/>
  <c r="P28" i="1"/>
  <c r="E29" i="1"/>
  <c r="F29" i="1"/>
  <c r="C30" i="1"/>
  <c r="D30" i="1"/>
  <c r="E30" i="1"/>
  <c r="P30" i="1"/>
  <c r="E31" i="1"/>
  <c r="P31" i="1"/>
  <c r="E32" i="1"/>
  <c r="P32" i="1"/>
  <c r="E33" i="1"/>
  <c r="F33" i="1"/>
  <c r="C34" i="1"/>
  <c r="D34" i="1"/>
  <c r="E34" i="1"/>
  <c r="P34" i="1"/>
  <c r="E35" i="1"/>
  <c r="P35" i="1"/>
  <c r="E36" i="1"/>
  <c r="P36" i="1"/>
  <c r="E37" i="1"/>
  <c r="F37" i="1"/>
  <c r="C38" i="1"/>
  <c r="D38" i="1"/>
  <c r="E38" i="1"/>
  <c r="P38" i="1"/>
  <c r="E39" i="1"/>
  <c r="P39" i="1"/>
  <c r="E40" i="1"/>
  <c r="P40" i="1"/>
  <c r="E41" i="1"/>
  <c r="F41" i="1"/>
  <c r="C42" i="1"/>
  <c r="D42" i="1"/>
  <c r="E42" i="1"/>
  <c r="P42" i="1"/>
  <c r="E43" i="1"/>
  <c r="P43" i="1"/>
  <c r="E44" i="1"/>
  <c r="P44" i="1"/>
  <c r="E45" i="1"/>
  <c r="F45" i="1"/>
  <c r="C46" i="1"/>
  <c r="D46" i="1"/>
  <c r="E46" i="1"/>
  <c r="P46" i="1"/>
  <c r="E47" i="1"/>
  <c r="P47" i="1"/>
  <c r="E48" i="1"/>
  <c r="P48" i="1"/>
  <c r="E49" i="1"/>
  <c r="F49" i="1"/>
  <c r="C50" i="1"/>
  <c r="D50" i="1"/>
  <c r="E50" i="1"/>
  <c r="P50" i="1"/>
  <c r="E51" i="1"/>
  <c r="P51" i="1"/>
  <c r="E52" i="1"/>
  <c r="P52" i="1"/>
  <c r="E53" i="1"/>
  <c r="F53" i="1"/>
  <c r="C54" i="1"/>
  <c r="D54" i="1"/>
  <c r="E54" i="1"/>
  <c r="P54" i="1"/>
  <c r="E55" i="1"/>
  <c r="P55" i="1"/>
  <c r="E56" i="1"/>
  <c r="P56" i="1"/>
  <c r="E57" i="1"/>
  <c r="F57" i="1"/>
  <c r="C58" i="1"/>
  <c r="D58" i="1"/>
  <c r="E58" i="1"/>
  <c r="P58" i="1"/>
  <c r="E59" i="1"/>
  <c r="P59" i="1"/>
  <c r="E60" i="1"/>
  <c r="P60" i="1"/>
  <c r="E61" i="1"/>
  <c r="F61" i="1"/>
  <c r="C62" i="1"/>
  <c r="D62" i="1"/>
  <c r="E62" i="1"/>
  <c r="P62" i="1"/>
  <c r="E63" i="1"/>
  <c r="P63" i="1"/>
  <c r="E64" i="1"/>
  <c r="P64" i="1"/>
  <c r="E65" i="1"/>
  <c r="F65" i="1"/>
  <c r="C74" i="1"/>
  <c r="D74" i="1"/>
  <c r="E74" i="1"/>
  <c r="P74" i="1"/>
  <c r="E75" i="1"/>
  <c r="P75" i="1"/>
  <c r="E76" i="1"/>
  <c r="P76" i="1"/>
  <c r="E77" i="1"/>
  <c r="F77" i="1"/>
  <c r="C78" i="1"/>
  <c r="D78" i="1"/>
  <c r="E78" i="1"/>
  <c r="P78" i="1"/>
  <c r="E79" i="1"/>
  <c r="P79" i="1"/>
  <c r="E80" i="1"/>
  <c r="P80" i="1"/>
  <c r="E81" i="1"/>
  <c r="F81" i="1"/>
  <c r="C82" i="1"/>
  <c r="D82" i="1"/>
  <c r="E82" i="1"/>
  <c r="P82" i="1"/>
  <c r="E83" i="1"/>
  <c r="P83" i="1"/>
  <c r="E84" i="1"/>
  <c r="P84" i="1"/>
  <c r="E85" i="1"/>
  <c r="F85" i="1"/>
  <c r="C86" i="1"/>
  <c r="D86" i="1"/>
  <c r="E86" i="1"/>
  <c r="P86" i="1"/>
  <c r="E87" i="1"/>
  <c r="P87" i="1"/>
  <c r="E88" i="1"/>
  <c r="P88" i="1"/>
  <c r="E89" i="1"/>
  <c r="F89" i="1"/>
  <c r="C90" i="1"/>
  <c r="D90" i="1"/>
  <c r="E90" i="1"/>
  <c r="P90" i="1"/>
  <c r="E91" i="1"/>
  <c r="P91" i="1"/>
  <c r="E92" i="1"/>
  <c r="P92" i="1"/>
  <c r="E93" i="1"/>
  <c r="F93" i="1"/>
  <c r="C94" i="1"/>
  <c r="D94" i="1"/>
  <c r="E94" i="1"/>
  <c r="P94" i="1"/>
  <c r="E95" i="1"/>
  <c r="P95" i="1"/>
  <c r="E96" i="1"/>
  <c r="P96" i="1"/>
  <c r="E97" i="1"/>
  <c r="F97" i="1"/>
  <c r="C98" i="1"/>
  <c r="D98" i="1"/>
  <c r="E98" i="1"/>
  <c r="P98" i="1"/>
  <c r="E99" i="1"/>
  <c r="P99" i="1"/>
  <c r="E100" i="1"/>
  <c r="P100" i="1"/>
  <c r="E101" i="1"/>
  <c r="F101" i="1"/>
  <c r="P101" i="1"/>
  <c r="C102" i="1"/>
  <c r="D102" i="1"/>
  <c r="E102" i="1"/>
  <c r="P102" i="1"/>
  <c r="E103" i="1"/>
  <c r="P103" i="1"/>
  <c r="E104" i="1"/>
  <c r="P104" i="1"/>
  <c r="E105" i="1"/>
  <c r="F105" i="1"/>
  <c r="P105" i="1"/>
  <c r="C106" i="1"/>
  <c r="D106" i="1"/>
  <c r="E106" i="1"/>
  <c r="P106" i="1"/>
  <c r="E107" i="1"/>
  <c r="P107" i="1"/>
  <c r="E108" i="1"/>
  <c r="P108" i="1"/>
  <c r="E109" i="1"/>
  <c r="F109" i="1"/>
  <c r="P109" i="1"/>
  <c r="A6" i="1" l="1"/>
  <c r="A10" i="1" l="1"/>
  <c r="A14" i="1" l="1"/>
  <c r="A18" i="1" l="1"/>
  <c r="A22" i="1" l="1"/>
  <c r="A26" i="1" l="1"/>
  <c r="A30" i="1" l="1"/>
  <c r="A34" i="1" l="1"/>
  <c r="A38" i="1" l="1"/>
  <c r="A42" i="1" l="1"/>
  <c r="A46" i="1" l="1"/>
  <c r="A50" i="1" l="1"/>
  <c r="A54" i="1" l="1"/>
  <c r="A58" i="1" l="1"/>
  <c r="A62" i="1" l="1"/>
  <c r="A66" i="1" l="1"/>
  <c r="A70" i="1" l="1"/>
  <c r="A74" i="1" l="1"/>
  <c r="A78" i="1" l="1"/>
  <c r="A82" i="1" l="1"/>
  <c r="A86" i="1" l="1"/>
  <c r="A90" i="1" l="1"/>
  <c r="A94" i="1" l="1"/>
  <c r="A98" i="1" l="1"/>
  <c r="A102" i="1" l="1"/>
  <c r="A106" i="1" l="1"/>
</calcChain>
</file>

<file path=xl/sharedStrings.xml><?xml version="1.0" encoding="utf-8"?>
<sst xmlns="http://schemas.openxmlformats.org/spreadsheetml/2006/main" count="634" uniqueCount="180">
  <si>
    <t>●</t>
    <phoneticPr fontId="3"/>
  </si>
  <si>
    <t>●は、野々市市の地場産物を使用する予定です。</t>
    <rPh sb="3" eb="6">
      <t>ノノイチ</t>
    </rPh>
    <rPh sb="6" eb="7">
      <t>シ</t>
    </rPh>
    <rPh sb="8" eb="10">
      <t>ジバ</t>
    </rPh>
    <rPh sb="10" eb="11">
      <t>サン</t>
    </rPh>
    <rPh sb="11" eb="12">
      <t>ブツ</t>
    </rPh>
    <rPh sb="13" eb="15">
      <t>シヨウ</t>
    </rPh>
    <rPh sb="17" eb="19">
      <t>ヨテイ</t>
    </rPh>
    <phoneticPr fontId="3"/>
  </si>
  <si>
    <t>野々市市小学校給食センター</t>
    <rPh sb="0" eb="3">
      <t>ノノイチ</t>
    </rPh>
    <rPh sb="3" eb="4">
      <t>シ</t>
    </rPh>
    <rPh sb="4" eb="7">
      <t>ショウガッコウ</t>
    </rPh>
    <rPh sb="7" eb="9">
      <t>キュウショク</t>
    </rPh>
    <phoneticPr fontId="3"/>
  </si>
  <si>
    <t>※主な食材料名は、食品の栄養的な働きにより、赤、緑、黄のグループに分けて記載してあります。</t>
    <rPh sb="1" eb="2">
      <t>オモ</t>
    </rPh>
    <rPh sb="3" eb="5">
      <t>ショクザイ</t>
    </rPh>
    <rPh sb="5" eb="6">
      <t>リョウ</t>
    </rPh>
    <rPh sb="6" eb="7">
      <t>メイ</t>
    </rPh>
    <rPh sb="9" eb="11">
      <t>ショクヒン</t>
    </rPh>
    <rPh sb="12" eb="15">
      <t>エイヨウテキ</t>
    </rPh>
    <rPh sb="16" eb="17">
      <t>ハタラ</t>
    </rPh>
    <rPh sb="22" eb="23">
      <t>アカ</t>
    </rPh>
    <rPh sb="24" eb="25">
      <t>ミドリ</t>
    </rPh>
    <rPh sb="26" eb="27">
      <t>キ</t>
    </rPh>
    <rPh sb="33" eb="34">
      <t>ワ</t>
    </rPh>
    <rPh sb="36" eb="38">
      <t>キサイ</t>
    </rPh>
    <phoneticPr fontId="3"/>
  </si>
  <si>
    <t>※都合により献立の内容を一部変更する場合があります。</t>
    <rPh sb="1" eb="3">
      <t>ツゴウ</t>
    </rPh>
    <rPh sb="6" eb="8">
      <t>コンダテ</t>
    </rPh>
    <rPh sb="9" eb="11">
      <t>ナイヨウ</t>
    </rPh>
    <rPh sb="12" eb="14">
      <t>イチブ</t>
    </rPh>
    <rPh sb="14" eb="16">
      <t>ヘンコウ</t>
    </rPh>
    <rPh sb="18" eb="20">
      <t>バアイ</t>
    </rPh>
    <phoneticPr fontId="3"/>
  </si>
  <si>
    <t>ｇ</t>
    <phoneticPr fontId="3"/>
  </si>
  <si>
    <t>Kcal</t>
    <phoneticPr fontId="3"/>
  </si>
  <si>
    <t>月</t>
    <rPh sb="0" eb="1">
      <t>ゲツ</t>
    </rPh>
    <phoneticPr fontId="3"/>
  </si>
  <si>
    <t>金</t>
    <rPh sb="0" eb="1">
      <t>キン</t>
    </rPh>
    <phoneticPr fontId="3"/>
  </si>
  <si>
    <t>ｇ</t>
    <phoneticPr fontId="3"/>
  </si>
  <si>
    <t>Kcal</t>
    <phoneticPr fontId="3"/>
  </si>
  <si>
    <t>木</t>
    <rPh sb="0" eb="1">
      <t>モク</t>
    </rPh>
    <phoneticPr fontId="3"/>
  </si>
  <si>
    <t>●</t>
    <phoneticPr fontId="3"/>
  </si>
  <si>
    <t>じゃがいも</t>
  </si>
  <si>
    <t>こんにゃく</t>
  </si>
  <si>
    <t>キャベツ</t>
  </si>
  <si>
    <t>豚肉</t>
  </si>
  <si>
    <t>ｇ</t>
    <phoneticPr fontId="3"/>
  </si>
  <si>
    <t>三温糖</t>
  </si>
  <si>
    <t>ねぎ</t>
  </si>
  <si>
    <t>もやし</t>
  </si>
  <si>
    <t>しお昆布</t>
  </si>
  <si>
    <t>かつおぶし</t>
  </si>
  <si>
    <t>ごま</t>
    <phoneticPr fontId="3"/>
  </si>
  <si>
    <t>片栗粉</t>
  </si>
  <si>
    <t>たまねぎ</t>
  </si>
  <si>
    <t>しょうが</t>
  </si>
  <si>
    <t>みそ</t>
  </si>
  <si>
    <t>さんま</t>
  </si>
  <si>
    <t>Kcal</t>
    <phoneticPr fontId="3"/>
  </si>
  <si>
    <t>サラダ油</t>
    <phoneticPr fontId="3"/>
  </si>
  <si>
    <t>白飯</t>
  </si>
  <si>
    <t>ごぼう</t>
  </si>
  <si>
    <t>にんじん</t>
  </si>
  <si>
    <t>あつあげ</t>
  </si>
  <si>
    <t>牛乳</t>
    <rPh sb="0" eb="2">
      <t>ギュウニュウ</t>
    </rPh>
    <phoneticPr fontId="3"/>
  </si>
  <si>
    <t>水</t>
    <rPh sb="0" eb="1">
      <t>スイ</t>
    </rPh>
    <phoneticPr fontId="3"/>
  </si>
  <si>
    <t>●</t>
    <phoneticPr fontId="3"/>
  </si>
  <si>
    <t>能登牛メニュー</t>
    <rPh sb="0" eb="2">
      <t>ノト</t>
    </rPh>
    <rPh sb="2" eb="3">
      <t>ウシ</t>
    </rPh>
    <phoneticPr fontId="3"/>
  </si>
  <si>
    <t>バター</t>
  </si>
  <si>
    <t>きゅうり</t>
  </si>
  <si>
    <t>ｇ</t>
    <phoneticPr fontId="3"/>
  </si>
  <si>
    <t>オリーブ油</t>
  </si>
  <si>
    <t>サラダ油</t>
  </si>
  <si>
    <t>●にんにく</t>
  </si>
  <si>
    <t>ロースハム</t>
    <phoneticPr fontId="3"/>
  </si>
  <si>
    <t>生クリーム</t>
  </si>
  <si>
    <t>マッシュルーム</t>
  </si>
  <si>
    <t>牛肉</t>
  </si>
  <si>
    <t>Kcal</t>
    <phoneticPr fontId="3"/>
  </si>
  <si>
    <t>ハヤシルウ</t>
  </si>
  <si>
    <t>小麦粉</t>
  </si>
  <si>
    <t>コーン</t>
  </si>
  <si>
    <t>トマト</t>
  </si>
  <si>
    <t>火</t>
    <rPh sb="0" eb="1">
      <t>カ</t>
    </rPh>
    <phoneticPr fontId="3"/>
  </si>
  <si>
    <t>●とうがん</t>
    <phoneticPr fontId="3"/>
  </si>
  <si>
    <t>大豆たんぱく</t>
  </si>
  <si>
    <t>●</t>
    <phoneticPr fontId="3"/>
  </si>
  <si>
    <t>ｇ</t>
    <phoneticPr fontId="3"/>
  </si>
  <si>
    <t>チンゲンサイ</t>
  </si>
  <si>
    <t>鶏肉</t>
  </si>
  <si>
    <t>パン粉</t>
  </si>
  <si>
    <t>ロースハム　　</t>
  </si>
  <si>
    <t>アーモンド</t>
  </si>
  <si>
    <t>干ししいたけ</t>
  </si>
  <si>
    <t>ローズマリー</t>
  </si>
  <si>
    <t>パセリ</t>
  </si>
  <si>
    <t>鶏卵</t>
  </si>
  <si>
    <t>●</t>
    <phoneticPr fontId="3"/>
  </si>
  <si>
    <t>チーズ</t>
  </si>
  <si>
    <t>ｇ</t>
    <phoneticPr fontId="3"/>
  </si>
  <si>
    <t>ぶどうゼリー</t>
  </si>
  <si>
    <t>えのきたけ</t>
  </si>
  <si>
    <t>赤ピーマン</t>
  </si>
  <si>
    <t>たけのこ</t>
  </si>
  <si>
    <t>黄ピーマン</t>
  </si>
  <si>
    <t>ホキ</t>
  </si>
  <si>
    <t>Kcal</t>
    <phoneticPr fontId="3"/>
  </si>
  <si>
    <t>糸みつば</t>
  </si>
  <si>
    <t>青ピーマン</t>
  </si>
  <si>
    <t>春雨</t>
  </si>
  <si>
    <t>●</t>
    <phoneticPr fontId="3"/>
  </si>
  <si>
    <t>ごま油</t>
  </si>
  <si>
    <t>天かす</t>
  </si>
  <si>
    <t>大豆ペースト</t>
  </si>
  <si>
    <t>かつお節</t>
  </si>
  <si>
    <t>ながいも</t>
  </si>
  <si>
    <t>こまつな</t>
  </si>
  <si>
    <t>魚ふりかけ</t>
  </si>
  <si>
    <t>生姜</t>
  </si>
  <si>
    <t>さくらえび</t>
  </si>
  <si>
    <t>まぐろフレーク</t>
  </si>
  <si>
    <t>秋分の日</t>
    <rPh sb="0" eb="2">
      <t>シュウブン</t>
    </rPh>
    <rPh sb="3" eb="4">
      <t>ヒ</t>
    </rPh>
    <phoneticPr fontId="3"/>
  </si>
  <si>
    <t>敬老の日</t>
    <rPh sb="0" eb="2">
      <t>ケイロウ</t>
    </rPh>
    <rPh sb="3" eb="4">
      <t>ヒ</t>
    </rPh>
    <phoneticPr fontId="3"/>
  </si>
  <si>
    <t>オリンピックメニュー</t>
    <phoneticPr fontId="3"/>
  </si>
  <si>
    <t>米粉</t>
  </si>
  <si>
    <t>あさりむき身</t>
  </si>
  <si>
    <t>しめじ</t>
  </si>
  <si>
    <t>ベーコン</t>
  </si>
  <si>
    <t>ウインナー</t>
  </si>
  <si>
    <t>フォカッチャ</t>
  </si>
  <si>
    <t>糸かまぼこ</t>
  </si>
  <si>
    <t>サラダ油</t>
    <phoneticPr fontId="3"/>
  </si>
  <si>
    <t>ごま</t>
  </si>
  <si>
    <t>さやいんげん</t>
  </si>
  <si>
    <t>うどん</t>
  </si>
  <si>
    <t>わかめ</t>
  </si>
  <si>
    <t>バター</t>
    <phoneticPr fontId="3"/>
  </si>
  <si>
    <t>パイン缶</t>
  </si>
  <si>
    <t>ミルクゼリー</t>
  </si>
  <si>
    <t>黄桃缶</t>
  </si>
  <si>
    <t>マスカットゼリー</t>
  </si>
  <si>
    <t>みかん缶</t>
  </si>
  <si>
    <t>トマト水煮</t>
  </si>
  <si>
    <t>りんごゼリー</t>
  </si>
  <si>
    <t>カレールウ</t>
    <phoneticPr fontId="3"/>
  </si>
  <si>
    <t>むぎ飯</t>
  </si>
  <si>
    <t>ししゃも</t>
  </si>
  <si>
    <t>焼き豆腐</t>
  </si>
  <si>
    <t>ごま油</t>
    <phoneticPr fontId="3"/>
  </si>
  <si>
    <t>サラダ油</t>
    <phoneticPr fontId="3"/>
  </si>
  <si>
    <t>ごま</t>
    <phoneticPr fontId="3"/>
  </si>
  <si>
    <t>サラダ油</t>
    <phoneticPr fontId="3"/>
  </si>
  <si>
    <t>焼きちくわ</t>
  </si>
  <si>
    <t>うすあげ</t>
  </si>
  <si>
    <t>そうめん</t>
  </si>
  <si>
    <t>えだまめ</t>
  </si>
  <si>
    <t>さば</t>
  </si>
  <si>
    <t>ひじき</t>
  </si>
  <si>
    <t>エリンギ</t>
  </si>
  <si>
    <t>焼きかまぼこ</t>
  </si>
  <si>
    <t>にら</t>
  </si>
  <si>
    <t>ヨーグルト</t>
  </si>
  <si>
    <t>焼き豚</t>
  </si>
  <si>
    <t>チャーハンライス</t>
  </si>
  <si>
    <t>絹ごし豆腐</t>
  </si>
  <si>
    <t>マヨネーズ</t>
  </si>
  <si>
    <t>ロースハム</t>
    <phoneticPr fontId="3"/>
  </si>
  <si>
    <t>ジャム</t>
  </si>
  <si>
    <t>食パン</t>
  </si>
  <si>
    <t>レモン</t>
  </si>
  <si>
    <t>だいこん</t>
  </si>
  <si>
    <t>木綿豆腐</t>
  </si>
  <si>
    <t>むきえび</t>
  </si>
  <si>
    <t>すし飯</t>
  </si>
  <si>
    <t>昆布</t>
  </si>
  <si>
    <t>●大豆</t>
  </si>
  <si>
    <t>ズッキーニ　</t>
  </si>
  <si>
    <t>オリーブ油</t>
    <phoneticPr fontId="3"/>
  </si>
  <si>
    <t>ふかし</t>
  </si>
  <si>
    <t>鯵</t>
  </si>
  <si>
    <t>サラダ油</t>
    <phoneticPr fontId="3"/>
  </si>
  <si>
    <t>なす</t>
  </si>
  <si>
    <t>青のり粉</t>
  </si>
  <si>
    <t>切り干し大根</t>
  </si>
  <si>
    <t>やきふ</t>
  </si>
  <si>
    <t>●たまねぎ</t>
    <phoneticPr fontId="3"/>
  </si>
  <si>
    <t>●たまねぎ</t>
    <phoneticPr fontId="3"/>
  </si>
  <si>
    <t>大麦</t>
  </si>
  <si>
    <t>ひじきふりかけ</t>
  </si>
  <si>
    <t>水餃子</t>
  </si>
  <si>
    <t>主食とおかずの欄は、作成シートのひらがな列の文字が飛んできます。</t>
    <rPh sb="0" eb="2">
      <t>シュショク</t>
    </rPh>
    <rPh sb="7" eb="8">
      <t>ラン</t>
    </rPh>
    <rPh sb="10" eb="12">
      <t>サクセイ</t>
    </rPh>
    <rPh sb="20" eb="21">
      <t>レツ</t>
    </rPh>
    <rPh sb="22" eb="24">
      <t>モジ</t>
    </rPh>
    <rPh sb="25" eb="26">
      <t>ト</t>
    </rPh>
    <phoneticPr fontId="3"/>
  </si>
  <si>
    <t>行事食等</t>
    <rPh sb="0" eb="2">
      <t>ギョウジ</t>
    </rPh>
    <rPh sb="2" eb="3">
      <t>ショク</t>
    </rPh>
    <rPh sb="3" eb="4">
      <t>トウ</t>
    </rPh>
    <phoneticPr fontId="3"/>
  </si>
  <si>
    <t>脂質</t>
    <rPh sb="0" eb="1">
      <t>アブラ</t>
    </rPh>
    <rPh sb="1" eb="2">
      <t>シツ</t>
    </rPh>
    <phoneticPr fontId="3"/>
  </si>
  <si>
    <t>黄色の食品</t>
    <rPh sb="0" eb="2">
      <t>キイロ</t>
    </rPh>
    <rPh sb="3" eb="5">
      <t>ショクヒン</t>
    </rPh>
    <phoneticPr fontId="3"/>
  </si>
  <si>
    <t>緑色の食品</t>
    <rPh sb="0" eb="2">
      <t>ミドリイロ</t>
    </rPh>
    <rPh sb="3" eb="5">
      <t>ショクヒン</t>
    </rPh>
    <phoneticPr fontId="3"/>
  </si>
  <si>
    <t>赤色の食品</t>
    <rPh sb="0" eb="2">
      <t>アカイロ</t>
    </rPh>
    <rPh sb="3" eb="5">
      <t>ショクヒン</t>
    </rPh>
    <phoneticPr fontId="3"/>
  </si>
  <si>
    <t>おかず</t>
    <phoneticPr fontId="3"/>
  </si>
  <si>
    <t>牛乳</t>
    <phoneticPr fontId="3"/>
  </si>
  <si>
    <t>主食</t>
    <rPh sb="0" eb="2">
      <t>シュショク</t>
    </rPh>
    <phoneticPr fontId="3"/>
  </si>
  <si>
    <t>たんぱく質</t>
    <rPh sb="4" eb="5">
      <t>シツ</t>
    </rPh>
    <phoneticPr fontId="3"/>
  </si>
  <si>
    <t>エネルギー</t>
    <phoneticPr fontId="3"/>
  </si>
  <si>
    <t>熱や力になる</t>
    <rPh sb="0" eb="1">
      <t>ネツ</t>
    </rPh>
    <rPh sb="2" eb="3">
      <t>チカラ</t>
    </rPh>
    <phoneticPr fontId="19"/>
  </si>
  <si>
    <t>体の調子を整える</t>
    <rPh sb="0" eb="1">
      <t>カラダ</t>
    </rPh>
    <rPh sb="2" eb="4">
      <t>チョウシ</t>
    </rPh>
    <rPh sb="5" eb="6">
      <t>トトノ</t>
    </rPh>
    <phoneticPr fontId="19"/>
  </si>
  <si>
    <t>血や肉、骨になる</t>
    <rPh sb="0" eb="1">
      <t>チ</t>
    </rPh>
    <rPh sb="2" eb="3">
      <t>ニク</t>
    </rPh>
    <rPh sb="4" eb="5">
      <t>ホネ</t>
    </rPh>
    <phoneticPr fontId="19"/>
  </si>
  <si>
    <t>献　立　名</t>
    <rPh sb="0" eb="1">
      <t>ケン</t>
    </rPh>
    <rPh sb="2" eb="3">
      <t>リツ</t>
    </rPh>
    <rPh sb="4" eb="5">
      <t>メイ</t>
    </rPh>
    <phoneticPr fontId="3"/>
  </si>
  <si>
    <t>曜</t>
    <rPh sb="0" eb="1">
      <t>ヨウ</t>
    </rPh>
    <phoneticPr fontId="3"/>
  </si>
  <si>
    <t>日</t>
    <rPh sb="0" eb="1">
      <t>ヒ</t>
    </rPh>
    <phoneticPr fontId="3"/>
  </si>
  <si>
    <t>●</t>
    <phoneticPr fontId="3"/>
  </si>
  <si>
    <t>月　学 校 給 食 献 立 表</t>
    <rPh sb="0" eb="1">
      <t>ガツ</t>
    </rPh>
    <rPh sb="2" eb="3">
      <t>ガク</t>
    </rPh>
    <rPh sb="4" eb="5">
      <t>コウ</t>
    </rPh>
    <rPh sb="6" eb="7">
      <t>キュウ</t>
    </rPh>
    <rPh sb="8" eb="9">
      <t>ショク</t>
    </rPh>
    <rPh sb="10" eb="11">
      <t>ケン</t>
    </rPh>
    <rPh sb="12" eb="13">
      <t>リツ</t>
    </rPh>
    <rPh sb="14" eb="15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</si>
</sst>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2"/>
      <color theme="1"/>
      <name val="HGPｺﾞｼｯｸM"/>
      <family val="3"/>
      <charset val="128"/>
    </font>
    <font>
      <sz val="13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b/>
      <sz val="15"/>
      <color theme="1"/>
      <name val="HGPｺﾞｼｯｸM"/>
      <family val="3"/>
      <charset val="128"/>
    </font>
    <font>
      <b/>
      <sz val="18"/>
      <color theme="1"/>
      <name val="HGPｺﾞｼｯｸM"/>
      <family val="3"/>
      <charset val="128"/>
    </font>
    <font>
      <b/>
      <sz val="12"/>
      <color theme="1"/>
      <name val="HG丸ｺﾞｼｯｸM-PRO"/>
      <family val="3"/>
      <charset val="128"/>
    </font>
    <font>
      <sz val="13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5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24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vertical="center" textRotation="255"/>
      <protection hidden="1"/>
    </xf>
    <xf numFmtId="0" fontId="4" fillId="0" borderId="0" xfId="0" applyFont="1" applyProtection="1">
      <alignment vertical="center"/>
      <protection hidden="1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vertical="center" textRotation="255"/>
      <protection hidden="1"/>
    </xf>
    <xf numFmtId="0" fontId="2" fillId="0" borderId="0" xfId="0" applyFont="1" applyAlignment="1" applyProtection="1">
      <alignment vertical="center" textRotation="255"/>
      <protection locked="0"/>
    </xf>
    <xf numFmtId="0" fontId="4" fillId="0" borderId="0" xfId="0" applyFont="1" applyAlignment="1" applyProtection="1">
      <alignment vertical="center" textRotation="255"/>
      <protection locked="0"/>
    </xf>
    <xf numFmtId="0" fontId="5" fillId="0" borderId="0" xfId="0" applyFont="1" applyProtection="1">
      <alignment vertical="center"/>
      <protection locked="0"/>
    </xf>
    <xf numFmtId="0" fontId="7" fillId="0" borderId="2" xfId="0" applyFont="1" applyBorder="1" applyAlignment="1" applyProtection="1">
      <alignment vertical="center" shrinkToFit="1"/>
      <protection locked="0"/>
    </xf>
    <xf numFmtId="0" fontId="7" fillId="0" borderId="3" xfId="0" applyFont="1" applyBorder="1" applyAlignment="1" applyProtection="1">
      <alignment vertical="center" shrinkToFit="1"/>
      <protection locked="0"/>
    </xf>
    <xf numFmtId="0" fontId="7" fillId="0" borderId="4" xfId="0" applyFont="1" applyBorder="1" applyAlignment="1" applyProtection="1">
      <alignment vertical="center" shrinkToFit="1"/>
      <protection locked="0"/>
    </xf>
    <xf numFmtId="0" fontId="8" fillId="0" borderId="2" xfId="0" applyFont="1" applyFill="1" applyBorder="1" applyAlignment="1" applyProtection="1">
      <alignment horizontal="left" vertical="center" shrinkToFit="1"/>
      <protection hidden="1"/>
    </xf>
    <xf numFmtId="0" fontId="8" fillId="0" borderId="4" xfId="0" applyFont="1" applyFill="1" applyBorder="1" applyAlignment="1" applyProtection="1">
      <alignment horizontal="left" vertical="center" shrinkToFit="1"/>
      <protection hidden="1"/>
    </xf>
    <xf numFmtId="176" fontId="6" fillId="0" borderId="6" xfId="1" applyNumberFormat="1" applyFont="1" applyFill="1" applyBorder="1" applyAlignment="1" applyProtection="1">
      <alignment horizontal="left" vertical="center" shrinkToFit="1"/>
      <protection hidden="1"/>
    </xf>
    <xf numFmtId="38" fontId="6" fillId="0" borderId="7" xfId="1" applyFont="1" applyFill="1" applyBorder="1" applyAlignment="1" applyProtection="1">
      <alignment horizontal="center" vertical="center" shrinkToFit="1"/>
      <protection hidden="1"/>
    </xf>
    <xf numFmtId="0" fontId="7" fillId="0" borderId="8" xfId="0" applyFont="1" applyBorder="1" applyAlignment="1" applyProtection="1">
      <alignment vertical="center" shrinkToFit="1"/>
      <protection locked="0"/>
    </xf>
    <xf numFmtId="0" fontId="7" fillId="0" borderId="0" xfId="0" applyFont="1" applyBorder="1" applyAlignment="1" applyProtection="1">
      <alignment vertical="center" shrinkToFit="1"/>
      <protection locked="0"/>
    </xf>
    <xf numFmtId="0" fontId="7" fillId="0" borderId="9" xfId="0" applyFont="1" applyBorder="1" applyAlignment="1" applyProtection="1">
      <alignment vertical="center" shrinkToFit="1"/>
      <protection locked="0"/>
    </xf>
    <xf numFmtId="38" fontId="6" fillId="0" borderId="6" xfId="1" applyFont="1" applyFill="1" applyBorder="1" applyAlignment="1" applyProtection="1">
      <alignment horizontal="left" vertical="center" shrinkToFit="1"/>
      <protection hidden="1"/>
    </xf>
    <xf numFmtId="0" fontId="7" fillId="0" borderId="11" xfId="0" applyFont="1" applyBorder="1" applyAlignment="1" applyProtection="1">
      <alignment vertical="center" shrinkToFit="1"/>
      <protection locked="0"/>
    </xf>
    <xf numFmtId="0" fontId="7" fillId="0" borderId="12" xfId="0" applyFont="1" applyBorder="1" applyAlignment="1" applyProtection="1">
      <alignment vertical="center" shrinkToFit="1"/>
      <protection locked="0"/>
    </xf>
    <xf numFmtId="0" fontId="7" fillId="0" borderId="13" xfId="0" applyFont="1" applyBorder="1" applyAlignment="1" applyProtection="1">
      <alignment vertical="center" shrinkToFit="1"/>
      <protection locked="0"/>
    </xf>
    <xf numFmtId="0" fontId="7" fillId="0" borderId="2" xfId="0" applyFont="1" applyFill="1" applyBorder="1" applyAlignment="1" applyProtection="1">
      <alignment vertical="center" shrinkToFit="1"/>
      <protection locked="0"/>
    </xf>
    <xf numFmtId="0" fontId="7" fillId="0" borderId="3" xfId="0" applyFont="1" applyFill="1" applyBorder="1" applyAlignment="1" applyProtection="1">
      <alignment vertical="center" shrinkToFit="1"/>
      <protection locked="0"/>
    </xf>
    <xf numFmtId="0" fontId="7" fillId="0" borderId="4" xfId="0" applyFont="1" applyFill="1" applyBorder="1" applyAlignment="1" applyProtection="1">
      <alignment vertical="center" shrinkToFit="1"/>
      <protection locked="0"/>
    </xf>
    <xf numFmtId="0" fontId="7" fillId="0" borderId="8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9" xfId="0" applyFont="1" applyFill="1" applyBorder="1" applyAlignment="1" applyProtection="1">
      <alignment vertical="center" shrinkToFit="1"/>
      <protection locked="0"/>
    </xf>
    <xf numFmtId="0" fontId="7" fillId="0" borderId="11" xfId="0" applyFont="1" applyFill="1" applyBorder="1" applyAlignment="1" applyProtection="1">
      <alignment vertical="center" shrinkToFit="1"/>
      <protection locked="0"/>
    </xf>
    <xf numFmtId="0" fontId="7" fillId="0" borderId="12" xfId="0" applyFont="1" applyFill="1" applyBorder="1" applyAlignment="1" applyProtection="1">
      <alignment vertical="center" shrinkToFit="1"/>
      <protection locked="0"/>
    </xf>
    <xf numFmtId="0" fontId="7" fillId="0" borderId="13" xfId="0" applyFont="1" applyFill="1" applyBorder="1" applyAlignment="1" applyProtection="1">
      <alignment vertical="center" shrinkToFit="1"/>
      <protection locked="0"/>
    </xf>
    <xf numFmtId="0" fontId="13" fillId="0" borderId="2" xfId="0" applyFont="1" applyFill="1" applyBorder="1" applyAlignment="1" applyProtection="1">
      <alignment vertical="center" shrinkToFit="1"/>
      <protection locked="0"/>
    </xf>
    <xf numFmtId="0" fontId="13" fillId="0" borderId="3" xfId="0" applyFont="1" applyFill="1" applyBorder="1" applyAlignment="1" applyProtection="1">
      <alignment vertical="center" shrinkToFit="1"/>
      <protection locked="0"/>
    </xf>
    <xf numFmtId="0" fontId="13" fillId="0" borderId="4" xfId="0" applyFont="1" applyFill="1" applyBorder="1" applyAlignment="1" applyProtection="1">
      <alignment vertical="center" shrinkToFit="1"/>
      <protection locked="0"/>
    </xf>
    <xf numFmtId="0" fontId="14" fillId="0" borderId="2" xfId="0" applyFont="1" applyFill="1" applyBorder="1" applyAlignment="1" applyProtection="1">
      <alignment horizontal="left" vertical="center" shrinkToFit="1"/>
      <protection hidden="1"/>
    </xf>
    <xf numFmtId="0" fontId="14" fillId="0" borderId="4" xfId="0" applyFont="1" applyFill="1" applyBorder="1" applyAlignment="1" applyProtection="1">
      <alignment horizontal="left" vertical="center" shrinkToFit="1"/>
      <protection hidden="1"/>
    </xf>
    <xf numFmtId="176" fontId="12" fillId="0" borderId="6" xfId="1" applyNumberFormat="1" applyFont="1" applyFill="1" applyBorder="1" applyAlignment="1" applyProtection="1">
      <alignment horizontal="left" vertical="center" shrinkToFit="1"/>
      <protection hidden="1"/>
    </xf>
    <xf numFmtId="38" fontId="12" fillId="0" borderId="7" xfId="1" applyFont="1" applyFill="1" applyBorder="1" applyAlignment="1" applyProtection="1">
      <alignment horizontal="center" vertical="center" shrinkToFit="1"/>
      <protection hidden="1"/>
    </xf>
    <xf numFmtId="0" fontId="13" fillId="0" borderId="8" xfId="0" applyFont="1" applyFill="1" applyBorder="1" applyAlignment="1" applyProtection="1">
      <alignment vertical="center" shrinkToFit="1"/>
      <protection locked="0"/>
    </xf>
    <xf numFmtId="0" fontId="13" fillId="0" borderId="0" xfId="0" applyFont="1" applyFill="1" applyBorder="1" applyAlignment="1" applyProtection="1">
      <alignment vertical="center" shrinkToFit="1"/>
      <protection locked="0"/>
    </xf>
    <xf numFmtId="0" fontId="13" fillId="0" borderId="9" xfId="0" applyFont="1" applyFill="1" applyBorder="1" applyAlignment="1" applyProtection="1">
      <alignment vertical="center" shrinkToFit="1"/>
      <protection locked="0"/>
    </xf>
    <xf numFmtId="38" fontId="12" fillId="0" borderId="6" xfId="1" applyFont="1" applyFill="1" applyBorder="1" applyAlignment="1" applyProtection="1">
      <alignment horizontal="left" vertical="center" shrinkToFit="1"/>
      <protection hidden="1"/>
    </xf>
    <xf numFmtId="0" fontId="13" fillId="0" borderId="11" xfId="0" applyFont="1" applyFill="1" applyBorder="1" applyAlignment="1" applyProtection="1">
      <alignment vertical="center" shrinkToFit="1"/>
      <protection locked="0"/>
    </xf>
    <xf numFmtId="0" fontId="13" fillId="0" borderId="12" xfId="0" applyFont="1" applyFill="1" applyBorder="1" applyAlignment="1" applyProtection="1">
      <alignment vertical="center" shrinkToFit="1"/>
      <protection locked="0"/>
    </xf>
    <xf numFmtId="0" fontId="13" fillId="0" borderId="13" xfId="0" applyFont="1" applyFill="1" applyBorder="1" applyAlignment="1" applyProtection="1">
      <alignment vertical="center" shrinkToFit="1"/>
      <protection locked="0"/>
    </xf>
    <xf numFmtId="0" fontId="14" fillId="0" borderId="3" xfId="0" applyFont="1" applyFill="1" applyBorder="1" applyAlignment="1" applyProtection="1">
      <alignment horizontal="left" vertical="center" shrinkToFit="1"/>
      <protection hidden="1"/>
    </xf>
    <xf numFmtId="0" fontId="13" fillId="0" borderId="2" xfId="0" applyFont="1" applyBorder="1" applyAlignment="1" applyProtection="1">
      <alignment vertical="center" shrinkToFit="1"/>
      <protection locked="0"/>
    </xf>
    <xf numFmtId="0" fontId="13" fillId="0" borderId="8" xfId="0" applyFont="1" applyBorder="1" applyAlignment="1" applyProtection="1">
      <alignment vertical="center" shrinkToFit="1"/>
      <protection locked="0"/>
    </xf>
    <xf numFmtId="0" fontId="13" fillId="0" borderId="11" xfId="0" applyFont="1" applyBorder="1" applyAlignment="1" applyProtection="1">
      <alignment vertical="center" shrinkToFit="1"/>
      <protection locked="0"/>
    </xf>
    <xf numFmtId="0" fontId="13" fillId="0" borderId="3" xfId="0" applyFont="1" applyBorder="1" applyAlignment="1" applyProtection="1">
      <alignment vertical="center" shrinkToFit="1"/>
      <protection locked="0"/>
    </xf>
    <xf numFmtId="0" fontId="13" fillId="0" borderId="0" xfId="0" applyFont="1" applyBorder="1" applyAlignment="1" applyProtection="1">
      <alignment vertical="center" shrinkToFit="1"/>
      <protection locked="0"/>
    </xf>
    <xf numFmtId="0" fontId="13" fillId="0" borderId="8" xfId="0" applyFont="1" applyFill="1" applyBorder="1" applyAlignment="1" applyProtection="1">
      <alignment horizontal="left" vertical="center" shrinkToFit="1"/>
      <protection locked="0"/>
    </xf>
    <xf numFmtId="0" fontId="8" fillId="0" borderId="3" xfId="0" applyFont="1" applyFill="1" applyBorder="1" applyAlignment="1" applyProtection="1">
      <alignment horizontal="left" vertical="center" shrinkToFit="1"/>
      <protection hidden="1"/>
    </xf>
    <xf numFmtId="0" fontId="12" fillId="0" borderId="0" xfId="0" applyFont="1" applyProtection="1">
      <alignment vertical="center"/>
      <protection hidden="1"/>
    </xf>
    <xf numFmtId="0" fontId="14" fillId="0" borderId="0" xfId="0" applyFont="1" applyAlignment="1" applyProtection="1">
      <alignment horizontal="right" vertical="center"/>
      <protection hidden="1"/>
    </xf>
    <xf numFmtId="0" fontId="20" fillId="0" borderId="0" xfId="0" applyFont="1" applyAlignment="1" applyProtection="1">
      <alignment horizontal="right" vertical="center"/>
      <protection locked="0"/>
    </xf>
    <xf numFmtId="0" fontId="17" fillId="0" borderId="0" xfId="0" applyFont="1" applyProtection="1">
      <alignment vertical="center"/>
      <protection locked="0"/>
    </xf>
    <xf numFmtId="0" fontId="21" fillId="0" borderId="0" xfId="0" applyFont="1" applyProtection="1">
      <alignment vertical="center"/>
      <protection hidden="1"/>
    </xf>
    <xf numFmtId="0" fontId="21" fillId="0" borderId="0" xfId="0" applyFont="1" applyAlignment="1" applyProtection="1">
      <alignment horizontal="right" vertical="center" shrinkToFi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center" vertical="center" textRotation="255" wrapText="1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18" fillId="0" borderId="13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7" fillId="0" borderId="9" xfId="0" applyFont="1" applyBorder="1" applyAlignment="1" applyProtection="1">
      <alignment horizontal="center" vertical="center" wrapText="1" shrinkToFit="1"/>
      <protection hidden="1"/>
    </xf>
    <xf numFmtId="0" fontId="17" fillId="0" borderId="0" xfId="0" applyFont="1" applyBorder="1" applyAlignment="1" applyProtection="1">
      <alignment horizontal="center" vertical="center" wrapText="1" shrinkToFit="1"/>
      <protection hidden="1"/>
    </xf>
    <xf numFmtId="0" fontId="17" fillId="0" borderId="8" xfId="0" applyFont="1" applyBorder="1" applyAlignment="1" applyProtection="1">
      <alignment horizontal="center" vertical="center" wrapText="1" shrinkToFit="1"/>
      <protection hidden="1"/>
    </xf>
    <xf numFmtId="0" fontId="17" fillId="0" borderId="4" xfId="0" applyFont="1" applyBorder="1" applyAlignment="1" applyProtection="1">
      <alignment horizontal="center" vertical="center" wrapText="1" shrinkToFit="1"/>
      <protection hidden="1"/>
    </xf>
    <xf numFmtId="0" fontId="17" fillId="0" borderId="3" xfId="0" applyFont="1" applyBorder="1" applyAlignment="1" applyProtection="1">
      <alignment horizontal="center" vertical="center" wrapText="1" shrinkToFit="1"/>
      <protection hidden="1"/>
    </xf>
    <xf numFmtId="0" fontId="17" fillId="0" borderId="2" xfId="0" applyFont="1" applyBorder="1" applyAlignment="1" applyProtection="1">
      <alignment horizontal="center" vertical="center" wrapText="1" shrinkToFit="1"/>
      <protection hidden="1"/>
    </xf>
    <xf numFmtId="0" fontId="17" fillId="0" borderId="9" xfId="0" applyFont="1" applyBorder="1" applyAlignment="1" applyProtection="1">
      <alignment horizontal="center" vertical="center" wrapText="1"/>
      <protection hidden="1"/>
    </xf>
    <xf numFmtId="0" fontId="17" fillId="0" borderId="0" xfId="0" applyFont="1" applyBorder="1" applyAlignment="1" applyProtection="1">
      <alignment horizontal="center" vertical="center" wrapText="1"/>
      <protection hidden="1"/>
    </xf>
    <xf numFmtId="0" fontId="17" fillId="0" borderId="8" xfId="0" applyFont="1" applyBorder="1" applyAlignment="1" applyProtection="1">
      <alignment horizontal="center" vertical="center" wrapText="1"/>
      <protection hidden="1"/>
    </xf>
    <xf numFmtId="0" fontId="17" fillId="0" borderId="4" xfId="0" applyFont="1" applyBorder="1" applyAlignment="1" applyProtection="1">
      <alignment horizontal="center" vertical="center" wrapText="1"/>
      <protection hidden="1"/>
    </xf>
    <xf numFmtId="0" fontId="17" fillId="0" borderId="3" xfId="0" applyFont="1" applyBorder="1" applyAlignment="1" applyProtection="1">
      <alignment horizontal="center" vertical="center" wrapText="1"/>
      <protection hidden="1"/>
    </xf>
    <xf numFmtId="0" fontId="17" fillId="0" borderId="2" xfId="0" applyFont="1" applyBorder="1" applyAlignment="1" applyProtection="1">
      <alignment horizontal="center" vertical="center" wrapText="1"/>
      <protection hidden="1"/>
    </xf>
    <xf numFmtId="0" fontId="17" fillId="0" borderId="9" xfId="0" applyFont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center" vertical="center"/>
      <protection hidden="1"/>
    </xf>
    <xf numFmtId="0" fontId="17" fillId="0" borderId="8" xfId="0" applyFont="1" applyBorder="1" applyAlignment="1" applyProtection="1">
      <alignment horizontal="center" vertical="center"/>
      <protection hidden="1"/>
    </xf>
    <xf numFmtId="0" fontId="17" fillId="0" borderId="4" xfId="0" applyFont="1" applyBorder="1" applyAlignment="1" applyProtection="1">
      <alignment horizontal="center" vertical="center"/>
      <protection hidden="1"/>
    </xf>
    <xf numFmtId="0" fontId="17" fillId="0" borderId="3" xfId="0" applyFont="1" applyBorder="1" applyAlignment="1" applyProtection="1">
      <alignment horizontal="center" vertical="center"/>
      <protection hidden="1"/>
    </xf>
    <xf numFmtId="0" fontId="17" fillId="0" borderId="2" xfId="0" applyFont="1" applyBorder="1" applyAlignment="1" applyProtection="1">
      <alignment horizontal="center" vertical="center"/>
      <protection hidden="1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 applyProtection="1">
      <alignment horizontal="center" vertical="center" shrinkToFit="1"/>
      <protection hidden="1"/>
    </xf>
    <xf numFmtId="0" fontId="12" fillId="0" borderId="10" xfId="0" applyFont="1" applyBorder="1" applyAlignment="1" applyProtection="1">
      <alignment horizontal="center" vertical="center" shrinkToFit="1"/>
      <protection hidden="1"/>
    </xf>
    <xf numFmtId="0" fontId="12" fillId="0" borderId="5" xfId="0" applyFont="1" applyBorder="1" applyAlignment="1" applyProtection="1">
      <alignment horizontal="center" vertical="center" shrinkToFit="1"/>
      <protection hidden="1"/>
    </xf>
    <xf numFmtId="0" fontId="17" fillId="0" borderId="13" xfId="0" applyFont="1" applyBorder="1" applyAlignment="1" applyProtection="1">
      <alignment horizontal="center" vertical="center" shrinkToFit="1"/>
      <protection hidden="1"/>
    </xf>
    <xf numFmtId="0" fontId="17" fillId="0" borderId="12" xfId="0" applyFont="1" applyBorder="1" applyAlignment="1" applyProtection="1">
      <alignment horizontal="center" vertical="center" shrinkToFit="1"/>
      <protection hidden="1"/>
    </xf>
    <xf numFmtId="0" fontId="17" fillId="0" borderId="11" xfId="0" applyFont="1" applyBorder="1" applyAlignment="1" applyProtection="1">
      <alignment horizontal="center" vertical="center" shrinkToFit="1"/>
      <protection hidden="1"/>
    </xf>
    <xf numFmtId="0" fontId="17" fillId="0" borderId="17" xfId="0" applyFont="1" applyBorder="1" applyAlignment="1" applyProtection="1">
      <alignment horizontal="center" vertical="center" shrinkToFit="1"/>
      <protection hidden="1"/>
    </xf>
    <xf numFmtId="0" fontId="17" fillId="0" borderId="16" xfId="0" applyFont="1" applyBorder="1" applyAlignment="1" applyProtection="1">
      <alignment horizontal="center" vertical="center" shrinkToFit="1"/>
      <protection hidden="1"/>
    </xf>
    <xf numFmtId="0" fontId="17" fillId="0" borderId="15" xfId="0" applyFont="1" applyBorder="1" applyAlignment="1" applyProtection="1">
      <alignment horizontal="center" vertical="center" shrinkToFi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8" fillId="0" borderId="9" xfId="0" applyFont="1" applyFill="1" applyBorder="1" applyAlignment="1" applyProtection="1">
      <alignment horizontal="left" vertical="center" shrinkToFit="1"/>
      <protection hidden="1"/>
    </xf>
    <xf numFmtId="0" fontId="8" fillId="0" borderId="8" xfId="0" applyFont="1" applyFill="1" applyBorder="1" applyAlignment="1" applyProtection="1">
      <alignment horizontal="left" vertical="center" shrinkToFit="1"/>
      <protection hidden="1"/>
    </xf>
    <xf numFmtId="38" fontId="6" fillId="0" borderId="7" xfId="1" applyFont="1" applyFill="1" applyBorder="1" applyAlignment="1" applyProtection="1">
      <alignment horizontal="center" vertical="center" shrinkToFit="1"/>
      <protection hidden="1"/>
    </xf>
    <xf numFmtId="38" fontId="6" fillId="0" borderId="6" xfId="1" applyFont="1" applyFill="1" applyBorder="1" applyAlignment="1" applyProtection="1">
      <alignment horizontal="center" vertical="center" shrinkToFit="1"/>
      <protection hidden="1"/>
    </xf>
    <xf numFmtId="0" fontId="17" fillId="0" borderId="14" xfId="0" applyFont="1" applyBorder="1" applyAlignment="1" applyProtection="1">
      <alignment horizontal="center" vertical="center"/>
      <protection hidden="1"/>
    </xf>
    <xf numFmtId="0" fontId="17" fillId="0" borderId="10" xfId="0" applyFont="1" applyBorder="1" applyAlignment="1" applyProtection="1">
      <alignment horizontal="center" vertical="center"/>
      <protection hidden="1"/>
    </xf>
    <xf numFmtId="0" fontId="17" fillId="0" borderId="5" xfId="0" applyFont="1" applyBorder="1" applyAlignment="1" applyProtection="1">
      <alignment horizontal="center" vertical="center"/>
      <protection hidden="1"/>
    </xf>
    <xf numFmtId="0" fontId="14" fillId="0" borderId="10" xfId="0" applyFont="1" applyBorder="1" applyAlignment="1" applyProtection="1">
      <alignment horizontal="center" vertical="center" shrinkToFit="1"/>
      <protection hidden="1"/>
    </xf>
    <xf numFmtId="0" fontId="14" fillId="0" borderId="5" xfId="0" applyFont="1" applyBorder="1" applyAlignment="1" applyProtection="1">
      <alignment horizontal="center" vertical="center" shrinkToFit="1"/>
      <protection hidden="1"/>
    </xf>
    <xf numFmtId="0" fontId="17" fillId="0" borderId="10" xfId="0" applyFont="1" applyBorder="1" applyAlignment="1" applyProtection="1">
      <alignment horizontal="center" vertical="center" textRotation="255" shrinkToFit="1"/>
      <protection hidden="1"/>
    </xf>
    <xf numFmtId="0" fontId="17" fillId="0" borderId="5" xfId="0" applyFont="1" applyBorder="1" applyAlignment="1" applyProtection="1">
      <alignment horizontal="center" vertical="center" textRotation="255" shrinkToFit="1"/>
      <protection hidden="1"/>
    </xf>
    <xf numFmtId="0" fontId="14" fillId="0" borderId="9" xfId="0" applyFont="1" applyBorder="1" applyAlignment="1" applyProtection="1">
      <alignment horizontal="center" vertical="center" shrinkToFit="1"/>
      <protection hidden="1"/>
    </xf>
    <xf numFmtId="0" fontId="14" fillId="0" borderId="8" xfId="0" applyFont="1" applyBorder="1" applyAlignment="1" applyProtection="1">
      <alignment horizontal="center" vertical="center" shrinkToFit="1"/>
      <protection hidden="1"/>
    </xf>
    <xf numFmtId="0" fontId="14" fillId="0" borderId="4" xfId="0" applyFont="1" applyBorder="1" applyAlignment="1" applyProtection="1">
      <alignment horizontal="center" vertical="center" shrinkToFit="1"/>
      <protection hidden="1"/>
    </xf>
    <xf numFmtId="0" fontId="14" fillId="0" borderId="2" xfId="0" applyFont="1" applyBorder="1" applyAlignment="1" applyProtection="1">
      <alignment horizontal="center" vertical="center" shrinkToFit="1"/>
      <protection hidden="1"/>
    </xf>
    <xf numFmtId="0" fontId="16" fillId="0" borderId="14" xfId="0" applyFont="1" applyFill="1" applyBorder="1" applyAlignment="1" applyProtection="1">
      <alignment horizontal="center" vertical="center" shrinkToFit="1"/>
      <protection hidden="1"/>
    </xf>
    <xf numFmtId="0" fontId="16" fillId="0" borderId="10" xfId="0" applyFont="1" applyFill="1" applyBorder="1" applyAlignment="1" applyProtection="1">
      <alignment horizontal="center" vertical="center" shrinkToFit="1"/>
      <protection hidden="1"/>
    </xf>
    <xf numFmtId="0" fontId="16" fillId="0" borderId="5" xfId="0" applyFont="1" applyFill="1" applyBorder="1" applyAlignment="1" applyProtection="1">
      <alignment horizontal="center" vertical="center" shrinkToFit="1"/>
      <protection hidden="1"/>
    </xf>
    <xf numFmtId="0" fontId="15" fillId="0" borderId="14" xfId="0" applyFont="1" applyFill="1" applyBorder="1" applyAlignment="1" applyProtection="1">
      <alignment horizontal="center" vertical="center" textRotation="255" shrinkToFit="1"/>
      <protection hidden="1"/>
    </xf>
    <xf numFmtId="0" fontId="15" fillId="0" borderId="10" xfId="0" applyFont="1" applyFill="1" applyBorder="1" applyAlignment="1" applyProtection="1">
      <alignment horizontal="center" vertical="center" textRotation="255" shrinkToFit="1"/>
      <protection hidden="1"/>
    </xf>
    <xf numFmtId="0" fontId="15" fillId="0" borderId="5" xfId="0" applyFont="1" applyFill="1" applyBorder="1" applyAlignment="1" applyProtection="1">
      <alignment horizontal="center" vertical="center" textRotation="255" shrinkToFit="1"/>
      <protection hidden="1"/>
    </xf>
    <xf numFmtId="0" fontId="14" fillId="0" borderId="13" xfId="0" applyFont="1" applyFill="1" applyBorder="1" applyAlignment="1" applyProtection="1">
      <alignment horizontal="left" vertical="center" shrinkToFit="1"/>
      <protection hidden="1"/>
    </xf>
    <xf numFmtId="0" fontId="14" fillId="0" borderId="11" xfId="0" applyFont="1" applyFill="1" applyBorder="1" applyAlignment="1" applyProtection="1">
      <alignment horizontal="left" vertical="center" shrinkToFit="1"/>
      <protection hidden="1"/>
    </xf>
    <xf numFmtId="0" fontId="14" fillId="0" borderId="9" xfId="0" applyFont="1" applyFill="1" applyBorder="1" applyAlignment="1" applyProtection="1">
      <alignment horizontal="left" vertical="center" shrinkToFit="1"/>
      <protection hidden="1"/>
    </xf>
    <xf numFmtId="0" fontId="14" fillId="0" borderId="8" xfId="0" applyFont="1" applyFill="1" applyBorder="1" applyAlignment="1" applyProtection="1">
      <alignment horizontal="left" vertical="center" shrinkToFit="1"/>
      <protection hidden="1"/>
    </xf>
    <xf numFmtId="0" fontId="11" fillId="0" borderId="14" xfId="0" applyFont="1" applyBorder="1" applyAlignment="1" applyProtection="1">
      <alignment horizontal="center" vertical="center"/>
      <protection hidden="1"/>
    </xf>
    <xf numFmtId="0" fontId="11" fillId="0" borderId="10" xfId="0" applyFont="1" applyBorder="1" applyAlignment="1" applyProtection="1">
      <alignment horizontal="center" vertical="center"/>
      <protection hidden="1"/>
    </xf>
    <xf numFmtId="0" fontId="11" fillId="0" borderId="5" xfId="0" applyFont="1" applyBorder="1" applyAlignment="1" applyProtection="1">
      <alignment horizontal="center" vertical="center"/>
      <protection hidden="1"/>
    </xf>
    <xf numFmtId="0" fontId="9" fillId="0" borderId="14" xfId="0" applyFont="1" applyBorder="1" applyAlignment="1" applyProtection="1">
      <alignment horizontal="center" vertical="center"/>
      <protection hidden="1"/>
    </xf>
    <xf numFmtId="0" fontId="9" fillId="0" borderId="10" xfId="0" applyFont="1" applyBorder="1" applyAlignment="1" applyProtection="1">
      <alignment horizontal="center" vertical="center"/>
      <protection hidden="1"/>
    </xf>
    <xf numFmtId="0" fontId="9" fillId="0" borderId="5" xfId="0" applyFont="1" applyBorder="1" applyAlignment="1" applyProtection="1">
      <alignment horizontal="center" vertical="center"/>
      <protection hidden="1"/>
    </xf>
    <xf numFmtId="0" fontId="10" fillId="0" borderId="14" xfId="0" applyFont="1" applyFill="1" applyBorder="1" applyAlignment="1" applyProtection="1">
      <alignment horizontal="center" vertical="center" shrinkToFit="1"/>
      <protection hidden="1"/>
    </xf>
    <xf numFmtId="0" fontId="10" fillId="0" borderId="10" xfId="0" applyFont="1" applyFill="1" applyBorder="1" applyAlignment="1" applyProtection="1">
      <alignment horizontal="center" vertical="center" shrinkToFit="1"/>
      <protection hidden="1"/>
    </xf>
    <xf numFmtId="0" fontId="10" fillId="0" borderId="5" xfId="0" applyFont="1" applyFill="1" applyBorder="1" applyAlignment="1" applyProtection="1">
      <alignment horizontal="center" vertical="center" shrinkToFit="1"/>
      <protection hidden="1"/>
    </xf>
    <xf numFmtId="0" fontId="9" fillId="0" borderId="14" xfId="0" applyFont="1" applyFill="1" applyBorder="1" applyAlignment="1" applyProtection="1">
      <alignment horizontal="center" vertical="center" textRotation="255" shrinkToFit="1"/>
      <protection hidden="1"/>
    </xf>
    <xf numFmtId="0" fontId="9" fillId="0" borderId="10" xfId="0" applyFont="1" applyFill="1" applyBorder="1" applyAlignment="1" applyProtection="1">
      <alignment horizontal="center" vertical="center" textRotation="255" shrinkToFit="1"/>
      <protection hidden="1"/>
    </xf>
    <xf numFmtId="0" fontId="9" fillId="0" borderId="5" xfId="0" applyFont="1" applyFill="1" applyBorder="1" applyAlignment="1" applyProtection="1">
      <alignment horizontal="center" vertical="center" textRotation="255" shrinkToFit="1"/>
      <protection hidden="1"/>
    </xf>
    <xf numFmtId="0" fontId="8" fillId="0" borderId="13" xfId="0" applyFont="1" applyFill="1" applyBorder="1" applyAlignment="1" applyProtection="1">
      <alignment horizontal="left" vertical="center" shrinkToFit="1"/>
      <protection hidden="1"/>
    </xf>
    <xf numFmtId="0" fontId="8" fillId="0" borderId="11" xfId="0" applyFont="1" applyFill="1" applyBorder="1" applyAlignment="1" applyProtection="1">
      <alignment horizontal="left" vertical="center" shrinkToFit="1"/>
      <protection hidden="1"/>
    </xf>
    <xf numFmtId="38" fontId="12" fillId="0" borderId="7" xfId="1" applyFont="1" applyFill="1" applyBorder="1" applyAlignment="1" applyProtection="1">
      <alignment horizontal="center" vertical="center" shrinkToFit="1"/>
      <protection hidden="1"/>
    </xf>
    <xf numFmtId="38" fontId="12" fillId="0" borderId="6" xfId="1" applyFont="1" applyFill="1" applyBorder="1" applyAlignment="1" applyProtection="1">
      <alignment horizontal="center" vertical="center" shrinkToFit="1"/>
      <protection hidden="1"/>
    </xf>
    <xf numFmtId="0" fontId="15" fillId="0" borderId="1" xfId="0" applyFont="1" applyBorder="1" applyAlignment="1" applyProtection="1">
      <alignment horizontal="center" vertical="center"/>
      <protection hidden="1"/>
    </xf>
    <xf numFmtId="0" fontId="15" fillId="0" borderId="14" xfId="0" applyFont="1" applyBorder="1" applyAlignment="1" applyProtection="1">
      <alignment horizontal="center" vertical="center"/>
      <protection hidden="1"/>
    </xf>
    <xf numFmtId="0" fontId="15" fillId="0" borderId="10" xfId="0" applyFont="1" applyBorder="1" applyAlignment="1" applyProtection="1">
      <alignment horizontal="center" vertical="center"/>
      <protection hidden="1"/>
    </xf>
    <xf numFmtId="0" fontId="15" fillId="0" borderId="5" xfId="0" applyFont="1" applyBorder="1" applyAlignment="1" applyProtection="1">
      <alignment horizontal="center" vertical="center"/>
      <protection hidden="1"/>
    </xf>
    <xf numFmtId="0" fontId="17" fillId="0" borderId="14" xfId="0" applyFont="1" applyBorder="1" applyAlignment="1" applyProtection="1">
      <alignment horizontal="center" vertical="center" shrinkToFit="1"/>
      <protection hidden="1"/>
    </xf>
    <xf numFmtId="0" fontId="17" fillId="0" borderId="10" xfId="0" applyFont="1" applyBorder="1" applyAlignment="1" applyProtection="1">
      <alignment horizontal="center" vertical="center" shrinkToFit="1"/>
      <protection hidden="1"/>
    </xf>
    <xf numFmtId="0" fontId="17" fillId="0" borderId="5" xfId="0" applyFont="1" applyBorder="1" applyAlignment="1" applyProtection="1">
      <alignment horizontal="center" vertical="center" shrinkToFit="1"/>
      <protection hidden="1"/>
    </xf>
    <xf numFmtId="0" fontId="16" fillId="0" borderId="13" xfId="0" applyFont="1" applyFill="1" applyBorder="1" applyAlignment="1" applyProtection="1">
      <alignment horizontal="center" vertical="center" shrinkToFit="1"/>
      <protection hidden="1"/>
    </xf>
    <xf numFmtId="0" fontId="16" fillId="0" borderId="12" xfId="0" applyFont="1" applyFill="1" applyBorder="1" applyAlignment="1" applyProtection="1">
      <alignment horizontal="center" vertical="center" shrinkToFit="1"/>
      <protection hidden="1"/>
    </xf>
    <xf numFmtId="0" fontId="16" fillId="0" borderId="11" xfId="0" applyFont="1" applyFill="1" applyBorder="1" applyAlignment="1" applyProtection="1">
      <alignment horizontal="center" vertical="center" shrinkToFit="1"/>
      <protection hidden="1"/>
    </xf>
    <xf numFmtId="0" fontId="16" fillId="0" borderId="9" xfId="0" applyFont="1" applyFill="1" applyBorder="1" applyAlignment="1" applyProtection="1">
      <alignment horizontal="center" vertical="center" shrinkToFit="1"/>
      <protection hidden="1"/>
    </xf>
    <xf numFmtId="0" fontId="16" fillId="0" borderId="0" xfId="0" applyFont="1" applyFill="1" applyBorder="1" applyAlignment="1" applyProtection="1">
      <alignment horizontal="center" vertical="center" shrinkToFit="1"/>
      <protection hidden="1"/>
    </xf>
    <xf numFmtId="0" fontId="16" fillId="0" borderId="8" xfId="0" applyFont="1" applyFill="1" applyBorder="1" applyAlignment="1" applyProtection="1">
      <alignment horizontal="center" vertical="center" shrinkToFit="1"/>
      <protection hidden="1"/>
    </xf>
    <xf numFmtId="0" fontId="16" fillId="0" borderId="4" xfId="0" applyFont="1" applyFill="1" applyBorder="1" applyAlignment="1" applyProtection="1">
      <alignment horizontal="center" vertical="center" shrinkToFit="1"/>
      <protection hidden="1"/>
    </xf>
    <xf numFmtId="0" fontId="16" fillId="0" borderId="3" xfId="0" applyFont="1" applyFill="1" applyBorder="1" applyAlignment="1" applyProtection="1">
      <alignment horizontal="center" vertical="center" shrinkToFit="1"/>
      <protection hidden="1"/>
    </xf>
    <xf numFmtId="0" fontId="16" fillId="0" borderId="2" xfId="0" applyFont="1" applyFill="1" applyBorder="1" applyAlignment="1" applyProtection="1">
      <alignment horizontal="center" vertical="center" shrinkToFit="1"/>
      <protection hidden="1"/>
    </xf>
    <xf numFmtId="38" fontId="12" fillId="0" borderId="1" xfId="1" applyFont="1" applyFill="1" applyBorder="1" applyAlignment="1" applyProtection="1">
      <alignment horizontal="center" vertical="center" shrinkToFit="1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38" fontId="6" fillId="0" borderId="1" xfId="1" applyFont="1" applyFill="1" applyBorder="1" applyAlignment="1" applyProtection="1">
      <alignment horizontal="center" vertical="center" shrinkToFi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797719</xdr:colOff>
      <xdr:row>65</xdr:row>
      <xdr:rowOff>59531</xdr:rowOff>
    </xdr:from>
    <xdr:ext cx="785812" cy="785812"/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2944" y="11203781"/>
          <a:ext cx="785812" cy="785812"/>
        </a:xfrm>
        <a:prstGeom prst="rect">
          <a:avLst/>
        </a:prstGeom>
      </xdr:spPr>
    </xdr:pic>
    <xdr:clientData/>
  </xdr:oneCellAnchor>
  <xdr:oneCellAnchor>
    <xdr:from>
      <xdr:col>2</xdr:col>
      <xdr:colOff>345282</xdr:colOff>
      <xdr:row>0</xdr:row>
      <xdr:rowOff>83345</xdr:rowOff>
    </xdr:from>
    <xdr:ext cx="761999" cy="761999"/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2032" y="83345"/>
          <a:ext cx="761999" cy="761999"/>
        </a:xfrm>
        <a:prstGeom prst="rect">
          <a:avLst/>
        </a:prstGeom>
      </xdr:spPr>
    </xdr:pic>
    <xdr:clientData/>
  </xdr:oneCellAnchor>
  <xdr:oneCellAnchor>
    <xdr:from>
      <xdr:col>11</xdr:col>
      <xdr:colOff>440531</xdr:colOff>
      <xdr:row>0</xdr:row>
      <xdr:rowOff>95250</xdr:rowOff>
    </xdr:from>
    <xdr:ext cx="881062" cy="881062"/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46431" y="95250"/>
          <a:ext cx="881062" cy="881062"/>
        </a:xfrm>
        <a:prstGeom prst="rect">
          <a:avLst/>
        </a:prstGeom>
      </xdr:spPr>
    </xdr:pic>
    <xdr:clientData/>
  </xdr:oneCellAnchor>
  <xdr:oneCellAnchor>
    <xdr:from>
      <xdr:col>11</xdr:col>
      <xdr:colOff>35718</xdr:colOff>
      <xdr:row>65</xdr:row>
      <xdr:rowOff>130968</xdr:rowOff>
    </xdr:from>
    <xdr:ext cx="607219" cy="607219"/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079828">
          <a:off x="9141618" y="11275218"/>
          <a:ext cx="607219" cy="607219"/>
        </a:xfrm>
        <a:prstGeom prst="rect">
          <a:avLst/>
        </a:prstGeom>
      </xdr:spPr>
    </xdr:pic>
    <xdr:clientData/>
  </xdr:oneCellAnchor>
  <xdr:oneCellAnchor>
    <xdr:from>
      <xdr:col>12</xdr:col>
      <xdr:colOff>59531</xdr:colOff>
      <xdr:row>67</xdr:row>
      <xdr:rowOff>130969</xdr:rowOff>
    </xdr:from>
    <xdr:ext cx="464344" cy="464344"/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966398">
          <a:off x="9975056" y="11618119"/>
          <a:ext cx="464344" cy="464344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yusyoku_center3\Desktop\&#32102;&#39135;&#31649;&#29702;\2020&#24180;&#24230;\8.9&#26376;\&#12467;&#12500;&#12540;2020.9&#26628;&#39178;&#31649;&#29702;&#12288;&#37329;&#38989;&#35211;&#30452;&#123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主食"/>
      <sheetName val="牛乳"/>
      <sheetName val="パン計算"/>
      <sheetName val="米飯計算"/>
      <sheetName val="七訂成分表"/>
      <sheetName val="コード・基準値"/>
      <sheetName val="人数"/>
      <sheetName val="作成"/>
      <sheetName val="集計"/>
      <sheetName val="充足率"/>
      <sheetName val="献立ｶﾚﾝﾀﾞｰ"/>
      <sheetName val="発注書"/>
      <sheetName val="仕入簿"/>
      <sheetName val="検収簿"/>
      <sheetName val="アレルギー用献立（週）"/>
      <sheetName val="献立（日）"/>
      <sheetName val="献立（週）"/>
      <sheetName val="献立一覧"/>
      <sheetName val="ひとことメモ"/>
      <sheetName val="家庭配布"/>
      <sheetName val="群分類"/>
      <sheetName val="食器具"/>
      <sheetName val="地場産調査"/>
      <sheetName val="週報１"/>
      <sheetName val="週報２"/>
      <sheetName val="使い方"/>
      <sheetName val="仕入２"/>
      <sheetName val="計算"/>
      <sheetName val="残食・金額"/>
      <sheetName val="給食日誌"/>
    </sheetNames>
    <sheetDataSet>
      <sheetData sheetId="0"/>
      <sheetData sheetId="1"/>
      <sheetData sheetId="2"/>
      <sheetData sheetId="3"/>
      <sheetData sheetId="4"/>
      <sheetData sheetId="5"/>
      <sheetData sheetId="6">
        <row r="12">
          <cell r="F12">
            <v>0</v>
          </cell>
        </row>
        <row r="13">
          <cell r="F13">
            <v>1</v>
          </cell>
        </row>
        <row r="14">
          <cell r="F14">
            <v>2</v>
          </cell>
        </row>
        <row r="15">
          <cell r="F15">
            <v>3</v>
          </cell>
        </row>
        <row r="16">
          <cell r="F16">
            <v>4</v>
          </cell>
        </row>
        <row r="17">
          <cell r="F17">
            <v>7</v>
          </cell>
        </row>
        <row r="18">
          <cell r="F18">
            <v>8</v>
          </cell>
        </row>
        <row r="19">
          <cell r="F19">
            <v>9</v>
          </cell>
        </row>
        <row r="20">
          <cell r="F20">
            <v>10</v>
          </cell>
        </row>
        <row r="21">
          <cell r="F21">
            <v>11</v>
          </cell>
        </row>
        <row r="22">
          <cell r="F22">
            <v>14</v>
          </cell>
        </row>
        <row r="23">
          <cell r="F23">
            <v>15</v>
          </cell>
        </row>
        <row r="24">
          <cell r="F24">
            <v>16</v>
          </cell>
        </row>
        <row r="25">
          <cell r="F25">
            <v>17</v>
          </cell>
        </row>
        <row r="26">
          <cell r="F26">
            <v>18</v>
          </cell>
        </row>
        <row r="27">
          <cell r="F27">
            <v>21</v>
          </cell>
        </row>
        <row r="28">
          <cell r="F28">
            <v>22</v>
          </cell>
        </row>
        <row r="29">
          <cell r="F29">
            <v>23</v>
          </cell>
        </row>
        <row r="30">
          <cell r="F30">
            <v>24</v>
          </cell>
        </row>
        <row r="31">
          <cell r="F31">
            <v>25</v>
          </cell>
        </row>
        <row r="32">
          <cell r="F32">
            <v>28</v>
          </cell>
        </row>
        <row r="33">
          <cell r="F33">
            <v>29</v>
          </cell>
        </row>
        <row r="34">
          <cell r="F34">
            <v>30</v>
          </cell>
        </row>
        <row r="35">
          <cell r="F35">
            <v>0</v>
          </cell>
          <cell r="I35" t="str">
            <v>館野6年なし(10/1)</v>
          </cell>
        </row>
        <row r="36">
          <cell r="F36">
            <v>0</v>
          </cell>
        </row>
        <row r="37">
          <cell r="F37">
            <v>0</v>
          </cell>
        </row>
      </sheetData>
      <sheetData sheetId="7">
        <row r="1">
          <cell r="B1">
            <v>9</v>
          </cell>
        </row>
        <row r="58">
          <cell r="H58">
            <v>1</v>
          </cell>
          <cell r="I58">
            <v>1</v>
          </cell>
          <cell r="J58" t="str">
            <v>わかめごはん</v>
          </cell>
          <cell r="K58" t="str">
            <v>わかめごはん</v>
          </cell>
        </row>
        <row r="62">
          <cell r="H62">
            <v>2</v>
          </cell>
          <cell r="I62">
            <v>2</v>
          </cell>
          <cell r="J62" t="str">
            <v>牛乳</v>
          </cell>
          <cell r="K62" t="str">
            <v>牛乳</v>
          </cell>
        </row>
        <row r="64">
          <cell r="H64">
            <v>3</v>
          </cell>
          <cell r="I64">
            <v>4</v>
          </cell>
          <cell r="J64" t="str">
            <v>とりにくとやさいのあまずあんからめ</v>
          </cell>
          <cell r="K64" t="str">
            <v>鶏肉と野菜の甘酢あんからめ</v>
          </cell>
        </row>
        <row r="83">
          <cell r="H83">
            <v>4</v>
          </cell>
          <cell r="I83">
            <v>7</v>
          </cell>
          <cell r="J83" t="str">
            <v>すいぎょうざスープ</v>
          </cell>
          <cell r="K83" t="str">
            <v>水餃子スープ</v>
          </cell>
        </row>
        <row r="113">
          <cell r="H113">
            <v>1</v>
          </cell>
          <cell r="I113">
            <v>1</v>
          </cell>
          <cell r="J113" t="str">
            <v>ごはん</v>
          </cell>
          <cell r="K113" t="str">
            <v>ごはん</v>
          </cell>
        </row>
        <row r="116">
          <cell r="H116">
            <v>2</v>
          </cell>
          <cell r="I116">
            <v>2</v>
          </cell>
          <cell r="J116" t="str">
            <v>牛乳</v>
          </cell>
          <cell r="K116" t="str">
            <v>牛乳</v>
          </cell>
        </row>
        <row r="119">
          <cell r="H119">
            <v>3</v>
          </cell>
          <cell r="I119">
            <v>4</v>
          </cell>
          <cell r="J119" t="str">
            <v>とりにくとじゃがいものグラタン</v>
          </cell>
          <cell r="K119" t="str">
            <v>鶏肉とじゃがいものグラタン</v>
          </cell>
        </row>
        <row r="141">
          <cell r="H141">
            <v>4</v>
          </cell>
          <cell r="I141">
            <v>7</v>
          </cell>
          <cell r="J141" t="str">
            <v>だいこんとあげのみそしる</v>
          </cell>
          <cell r="K141" t="str">
            <v>大根と揚げのみそ汁</v>
          </cell>
        </row>
        <row r="152">
          <cell r="H152">
            <v>5</v>
          </cell>
          <cell r="I152">
            <v>9</v>
          </cell>
          <cell r="J152" t="str">
            <v>ふりかけ</v>
          </cell>
          <cell r="K152" t="str">
            <v>ふりかけ</v>
          </cell>
        </row>
        <row r="168">
          <cell r="H168">
            <v>1</v>
          </cell>
          <cell r="I168">
            <v>1</v>
          </cell>
          <cell r="J168" t="str">
            <v>ごはん</v>
          </cell>
          <cell r="K168" t="str">
            <v>ごはん</v>
          </cell>
        </row>
        <row r="171">
          <cell r="H171">
            <v>2</v>
          </cell>
          <cell r="I171">
            <v>2</v>
          </cell>
          <cell r="J171" t="str">
            <v>牛乳</v>
          </cell>
          <cell r="K171" t="str">
            <v>牛乳</v>
          </cell>
        </row>
        <row r="174">
          <cell r="H174">
            <v>3</v>
          </cell>
          <cell r="I174">
            <v>4</v>
          </cell>
          <cell r="J174" t="str">
            <v>ぶたにくのくわやき</v>
          </cell>
          <cell r="K174" t="str">
            <v>豚肉のくわやき</v>
          </cell>
        </row>
        <row r="187">
          <cell r="H187">
            <v>4</v>
          </cell>
          <cell r="I187">
            <v>5</v>
          </cell>
          <cell r="J187" t="str">
            <v>はりはりあえ</v>
          </cell>
          <cell r="K187" t="str">
            <v>はりはり和え</v>
          </cell>
        </row>
        <row r="203">
          <cell r="H203">
            <v>5</v>
          </cell>
          <cell r="I203">
            <v>7</v>
          </cell>
          <cell r="J203" t="str">
            <v>ふとやさいのみそしる</v>
          </cell>
          <cell r="K203" t="str">
            <v>麩と野菜のみそ汁</v>
          </cell>
        </row>
        <row r="223">
          <cell r="H223">
            <v>1</v>
          </cell>
          <cell r="I223">
            <v>1</v>
          </cell>
          <cell r="J223" t="str">
            <v>ごはん</v>
          </cell>
          <cell r="K223" t="str">
            <v>ごはん</v>
          </cell>
        </row>
        <row r="226">
          <cell r="H226">
            <v>2</v>
          </cell>
          <cell r="I226">
            <v>2</v>
          </cell>
          <cell r="J226" t="str">
            <v>牛乳</v>
          </cell>
          <cell r="K226" t="str">
            <v>牛乳</v>
          </cell>
        </row>
        <row r="228">
          <cell r="H228">
            <v>3</v>
          </cell>
          <cell r="I228">
            <v>4</v>
          </cell>
          <cell r="J228" t="str">
            <v>さかなのフライ</v>
          </cell>
          <cell r="K228" t="str">
            <v>魚のフライ</v>
          </cell>
        </row>
        <row r="239">
          <cell r="H239">
            <v>4</v>
          </cell>
          <cell r="I239">
            <v>5</v>
          </cell>
          <cell r="J239" t="str">
            <v>ラタトゥイユ</v>
          </cell>
          <cell r="K239" t="str">
            <v>ラタトゥイユ</v>
          </cell>
        </row>
        <row r="254">
          <cell r="H254">
            <v>5</v>
          </cell>
          <cell r="I254">
            <v>7</v>
          </cell>
          <cell r="J254" t="str">
            <v>とうふとわかめのみそしる</v>
          </cell>
          <cell r="K254" t="str">
            <v>豆腐とわかめのみそ汁</v>
          </cell>
        </row>
        <row r="278">
          <cell r="H278">
            <v>1</v>
          </cell>
          <cell r="I278">
            <v>1</v>
          </cell>
          <cell r="J278" t="str">
            <v>ごはん</v>
          </cell>
          <cell r="K278" t="str">
            <v>ごはん</v>
          </cell>
        </row>
        <row r="281">
          <cell r="H281">
            <v>2</v>
          </cell>
          <cell r="I281">
            <v>2</v>
          </cell>
          <cell r="J281" t="str">
            <v>牛乳</v>
          </cell>
          <cell r="K281" t="str">
            <v>牛乳</v>
          </cell>
        </row>
        <row r="284">
          <cell r="H284">
            <v>3</v>
          </cell>
          <cell r="I284">
            <v>4</v>
          </cell>
          <cell r="J284" t="str">
            <v>ハンバーグのデミソースがけ</v>
          </cell>
          <cell r="K284" t="str">
            <v>ハンバーグのデミソースがけ</v>
          </cell>
        </row>
        <row r="310">
          <cell r="H310">
            <v>4</v>
          </cell>
          <cell r="I310">
            <v>5</v>
          </cell>
          <cell r="J310" t="str">
            <v>マセドアンサラダ</v>
          </cell>
          <cell r="K310" t="str">
            <v>マセドアンサラダ</v>
          </cell>
        </row>
        <row r="320">
          <cell r="H320">
            <v>5</v>
          </cell>
          <cell r="I320">
            <v>7</v>
          </cell>
          <cell r="J320" t="str">
            <v>キャベツとあつあげのみそしる</v>
          </cell>
          <cell r="K320" t="str">
            <v>キャベツと厚揚げのみそ汁</v>
          </cell>
        </row>
        <row r="333">
          <cell r="H333">
            <v>1</v>
          </cell>
          <cell r="I333">
            <v>1</v>
          </cell>
          <cell r="J333" t="str">
            <v>すしごはん</v>
          </cell>
          <cell r="K333" t="str">
            <v>すし飯</v>
          </cell>
        </row>
        <row r="335">
          <cell r="H335">
            <v>2</v>
          </cell>
          <cell r="I335">
            <v>2</v>
          </cell>
          <cell r="J335" t="str">
            <v>牛乳</v>
          </cell>
          <cell r="K335" t="str">
            <v>牛乳</v>
          </cell>
        </row>
        <row r="337">
          <cell r="H337">
            <v>3</v>
          </cell>
          <cell r="I337">
            <v>3</v>
          </cell>
          <cell r="J337" t="str">
            <v>きんじそうずし</v>
          </cell>
          <cell r="K337" t="str">
            <v>金時草ずし</v>
          </cell>
        </row>
        <row r="348">
          <cell r="H348">
            <v>4</v>
          </cell>
          <cell r="I348">
            <v>4</v>
          </cell>
          <cell r="J348" t="str">
            <v>だいずとえびのゴマからめ</v>
          </cell>
          <cell r="K348" t="str">
            <v>大豆とえびのゴマからめ</v>
          </cell>
        </row>
        <row r="365">
          <cell r="H365">
            <v>5</v>
          </cell>
          <cell r="I365">
            <v>7</v>
          </cell>
          <cell r="J365" t="str">
            <v>けんちんじる</v>
          </cell>
          <cell r="K365" t="str">
            <v>けんちん汁</v>
          </cell>
        </row>
        <row r="382">
          <cell r="H382">
            <v>6</v>
          </cell>
          <cell r="I382">
            <v>8</v>
          </cell>
          <cell r="J382" t="str">
            <v>デザート</v>
          </cell>
          <cell r="K382" t="str">
            <v>デザート</v>
          </cell>
        </row>
        <row r="388">
          <cell r="H388">
            <v>1</v>
          </cell>
          <cell r="I388">
            <v>1</v>
          </cell>
          <cell r="J388" t="str">
            <v>しょくパン</v>
          </cell>
          <cell r="K388" t="str">
            <v>食パン（冷）</v>
          </cell>
        </row>
        <row r="391">
          <cell r="H391">
            <v>2</v>
          </cell>
          <cell r="I391">
            <v>2</v>
          </cell>
          <cell r="J391" t="str">
            <v>牛乳</v>
          </cell>
          <cell r="K391" t="str">
            <v>牛乳</v>
          </cell>
        </row>
        <row r="393">
          <cell r="H393">
            <v>3</v>
          </cell>
          <cell r="I393">
            <v>4</v>
          </cell>
          <cell r="J393" t="str">
            <v>ハムカツ･ｹﾁｬｯﾌﾟｿｰｽ</v>
          </cell>
          <cell r="K393" t="str">
            <v>ハムカツ･ｹﾁｬｯﾌﾟｿｰｽ</v>
          </cell>
        </row>
        <row r="399">
          <cell r="K399" t="str">
            <v>ケチャップソース</v>
          </cell>
        </row>
        <row r="405">
          <cell r="H405">
            <v>4</v>
          </cell>
          <cell r="I405">
            <v>5</v>
          </cell>
          <cell r="J405" t="str">
            <v>コールスローサラダ</v>
          </cell>
          <cell r="K405" t="str">
            <v>コールスローサラダ</v>
          </cell>
        </row>
        <row r="416">
          <cell r="H416">
            <v>5</v>
          </cell>
          <cell r="I416">
            <v>7</v>
          </cell>
          <cell r="J416" t="str">
            <v>オニオンスープ</v>
          </cell>
          <cell r="K416" t="str">
            <v>オニオンスープ</v>
          </cell>
        </row>
        <row r="431">
          <cell r="H431">
            <v>6</v>
          </cell>
          <cell r="I431">
            <v>9</v>
          </cell>
          <cell r="J431" t="str">
            <v>ジャム</v>
          </cell>
          <cell r="K431" t="str">
            <v>ジャム</v>
          </cell>
        </row>
        <row r="443">
          <cell r="H443">
            <v>1</v>
          </cell>
          <cell r="I443">
            <v>1</v>
          </cell>
          <cell r="J443" t="str">
            <v>チャーハン</v>
          </cell>
          <cell r="K443" t="str">
            <v>チャーハン</v>
          </cell>
        </row>
        <row r="458">
          <cell r="H458">
            <v>2</v>
          </cell>
          <cell r="I458">
            <v>2</v>
          </cell>
          <cell r="J458" t="str">
            <v>牛乳</v>
          </cell>
          <cell r="K458" t="str">
            <v>牛乳</v>
          </cell>
        </row>
        <row r="460">
          <cell r="H460">
            <v>3</v>
          </cell>
          <cell r="I460">
            <v>4</v>
          </cell>
          <cell r="J460" t="str">
            <v>ぶたにくのプルコギふう</v>
          </cell>
          <cell r="K460" t="str">
            <v>豚肉のプルコギ風</v>
          </cell>
        </row>
        <row r="478">
          <cell r="H478">
            <v>4</v>
          </cell>
          <cell r="I478">
            <v>7</v>
          </cell>
          <cell r="J478" t="str">
            <v>わかめスープ</v>
          </cell>
          <cell r="K478" t="str">
            <v>わかめスープ</v>
          </cell>
        </row>
        <row r="492">
          <cell r="H492">
            <v>5</v>
          </cell>
          <cell r="I492">
            <v>8</v>
          </cell>
          <cell r="J492" t="str">
            <v>ヨーグルト</v>
          </cell>
          <cell r="K492" t="str">
            <v>ヨーグルト</v>
          </cell>
        </row>
        <row r="498">
          <cell r="H498">
            <v>1</v>
          </cell>
          <cell r="I498">
            <v>1</v>
          </cell>
          <cell r="J498" t="str">
            <v>ごはん</v>
          </cell>
          <cell r="K498" t="str">
            <v>白飯</v>
          </cell>
        </row>
        <row r="501">
          <cell r="H501">
            <v>2</v>
          </cell>
          <cell r="I501">
            <v>2</v>
          </cell>
          <cell r="J501" t="str">
            <v>牛乳</v>
          </cell>
          <cell r="K501" t="str">
            <v>牛乳</v>
          </cell>
        </row>
        <row r="504">
          <cell r="H504">
            <v>3</v>
          </cell>
          <cell r="I504">
            <v>4</v>
          </cell>
          <cell r="J504" t="str">
            <v>さばのたつたあげ</v>
          </cell>
          <cell r="K504" t="str">
            <v>鯖の竜田あげ</v>
          </cell>
        </row>
        <row r="512">
          <cell r="H512">
            <v>4</v>
          </cell>
          <cell r="I512">
            <v>5</v>
          </cell>
          <cell r="J512" t="str">
            <v>ひじきのいために</v>
          </cell>
          <cell r="K512" t="str">
            <v>ひじきの炒め煮</v>
          </cell>
        </row>
        <row r="525">
          <cell r="H525">
            <v>5</v>
          </cell>
          <cell r="I525">
            <v>7</v>
          </cell>
          <cell r="J525" t="str">
            <v>ひやしそうめん</v>
          </cell>
          <cell r="K525" t="str">
            <v>冷やしそうめん</v>
          </cell>
        </row>
        <row r="553">
          <cell r="H553">
            <v>1</v>
          </cell>
          <cell r="I553">
            <v>1</v>
          </cell>
          <cell r="J553" t="str">
            <v>ごはん</v>
          </cell>
          <cell r="K553" t="str">
            <v>ごはん</v>
          </cell>
        </row>
        <row r="556">
          <cell r="H556">
            <v>2</v>
          </cell>
          <cell r="I556">
            <v>2</v>
          </cell>
          <cell r="J556" t="str">
            <v>牛乳</v>
          </cell>
          <cell r="K556" t="str">
            <v>牛乳</v>
          </cell>
        </row>
        <row r="559">
          <cell r="H559">
            <v>3</v>
          </cell>
          <cell r="I559">
            <v>4</v>
          </cell>
          <cell r="J559" t="str">
            <v>ちくわチーズフライ</v>
          </cell>
          <cell r="K559" t="str">
            <v>ちくわチーズフライ</v>
          </cell>
        </row>
        <row r="567">
          <cell r="H567">
            <v>4</v>
          </cell>
          <cell r="I567">
            <v>5</v>
          </cell>
          <cell r="J567" t="str">
            <v>やさいのおかかあえ</v>
          </cell>
          <cell r="K567" t="str">
            <v>野菜のおかか和え</v>
          </cell>
        </row>
        <row r="579">
          <cell r="H579">
            <v>5</v>
          </cell>
          <cell r="I579">
            <v>7</v>
          </cell>
          <cell r="J579" t="str">
            <v>じゃがいもとたまねぎのみそしる</v>
          </cell>
          <cell r="K579" t="str">
            <v>じゃが芋と玉ねぎの味噌汁</v>
          </cell>
        </row>
        <row r="608">
          <cell r="H608">
            <v>1</v>
          </cell>
          <cell r="I608">
            <v>1</v>
          </cell>
          <cell r="J608" t="str">
            <v>ごはん</v>
          </cell>
          <cell r="K608" t="str">
            <v>ごはん</v>
          </cell>
        </row>
        <row r="611">
          <cell r="H611">
            <v>2</v>
          </cell>
          <cell r="I611">
            <v>2</v>
          </cell>
          <cell r="J611" t="str">
            <v>牛乳</v>
          </cell>
          <cell r="K611" t="str">
            <v>牛乳</v>
          </cell>
        </row>
        <row r="613">
          <cell r="H613">
            <v>3</v>
          </cell>
          <cell r="I613">
            <v>4</v>
          </cell>
          <cell r="J613" t="str">
            <v>ししゃものなんばんづけ</v>
          </cell>
          <cell r="K613" t="str">
            <v>ししゃもの南蛮漬け</v>
          </cell>
        </row>
        <row r="614">
          <cell r="K614" t="str">
            <v/>
          </cell>
        </row>
        <row r="615">
          <cell r="K615" t="str">
            <v/>
          </cell>
        </row>
        <row r="616">
          <cell r="K616" t="str">
            <v/>
          </cell>
        </row>
        <row r="617">
          <cell r="K617" t="str">
            <v/>
          </cell>
        </row>
        <row r="618">
          <cell r="K618" t="str">
            <v/>
          </cell>
        </row>
        <row r="619">
          <cell r="K619" t="str">
            <v/>
          </cell>
        </row>
        <row r="620">
          <cell r="K620" t="str">
            <v/>
          </cell>
        </row>
        <row r="621">
          <cell r="K621" t="str">
            <v/>
          </cell>
        </row>
        <row r="622">
          <cell r="K622" t="str">
            <v/>
          </cell>
        </row>
        <row r="624">
          <cell r="H624">
            <v>4</v>
          </cell>
          <cell r="I624">
            <v>5</v>
          </cell>
          <cell r="J624" t="str">
            <v>やさいのピリから</v>
          </cell>
          <cell r="K624" t="str">
            <v>野菜のピリ辛</v>
          </cell>
        </row>
        <row r="637">
          <cell r="H637">
            <v>5</v>
          </cell>
          <cell r="I637">
            <v>6</v>
          </cell>
          <cell r="J637" t="str">
            <v>にくどうふ</v>
          </cell>
          <cell r="K637" t="str">
            <v>肉豆腐</v>
          </cell>
        </row>
        <row r="663">
          <cell r="H663">
            <v>1</v>
          </cell>
          <cell r="I663">
            <v>1</v>
          </cell>
          <cell r="J663" t="str">
            <v>むぎごはん</v>
          </cell>
          <cell r="K663" t="str">
            <v>麦ごはん</v>
          </cell>
        </row>
        <row r="666">
          <cell r="H666">
            <v>2</v>
          </cell>
          <cell r="I666">
            <v>2</v>
          </cell>
          <cell r="J666" t="str">
            <v>牛乳</v>
          </cell>
          <cell r="K666" t="str">
            <v>牛乳</v>
          </cell>
        </row>
        <row r="668">
          <cell r="H668">
            <v>3</v>
          </cell>
          <cell r="I668">
            <v>3</v>
          </cell>
          <cell r="J668" t="str">
            <v>カレーライス</v>
          </cell>
          <cell r="K668" t="str">
            <v>カレーライス</v>
          </cell>
        </row>
        <row r="692">
          <cell r="H692">
            <v>4</v>
          </cell>
          <cell r="I692">
            <v>8</v>
          </cell>
          <cell r="J692" t="str">
            <v>フルーツミルクゼリー</v>
          </cell>
          <cell r="K692" t="str">
            <v>フルーツミルクゼリー</v>
          </cell>
        </row>
        <row r="718">
          <cell r="H718">
            <v>1</v>
          </cell>
          <cell r="I718">
            <v>1</v>
          </cell>
          <cell r="J718" t="str">
            <v>ごはん</v>
          </cell>
          <cell r="K718" t="str">
            <v>ごはん</v>
          </cell>
        </row>
        <row r="721">
          <cell r="H721">
            <v>2</v>
          </cell>
          <cell r="I721">
            <v>2</v>
          </cell>
          <cell r="J721" t="str">
            <v>牛乳</v>
          </cell>
          <cell r="K721" t="str">
            <v>牛乳</v>
          </cell>
        </row>
        <row r="723">
          <cell r="H723">
            <v>3</v>
          </cell>
          <cell r="I723">
            <v>4</v>
          </cell>
          <cell r="J723" t="str">
            <v>とりてんぷら</v>
          </cell>
          <cell r="K723" t="str">
            <v>とり天ぷら</v>
          </cell>
        </row>
        <row r="736">
          <cell r="H736">
            <v>4</v>
          </cell>
          <cell r="I736">
            <v>5</v>
          </cell>
          <cell r="J736" t="str">
            <v>きんぴらごぼう</v>
          </cell>
          <cell r="K736" t="str">
            <v>きんぴらごぼう</v>
          </cell>
        </row>
        <row r="748">
          <cell r="H748">
            <v>5</v>
          </cell>
          <cell r="I748">
            <v>6</v>
          </cell>
          <cell r="J748" t="str">
            <v>ひやしうどん</v>
          </cell>
          <cell r="K748" t="str">
            <v>冷やしうどん</v>
          </cell>
        </row>
        <row r="773">
          <cell r="H773">
            <v>1</v>
          </cell>
          <cell r="I773">
            <v>1</v>
          </cell>
          <cell r="J773" t="str">
            <v>フォカッチャ</v>
          </cell>
          <cell r="K773" t="str">
            <v>フォカッチャ(セルフサンド)</v>
          </cell>
        </row>
        <row r="776">
          <cell r="H776">
            <v>2</v>
          </cell>
          <cell r="I776">
            <v>2</v>
          </cell>
          <cell r="J776" t="str">
            <v>牛乳</v>
          </cell>
          <cell r="K776" t="str">
            <v>牛乳</v>
          </cell>
        </row>
        <row r="778">
          <cell r="H778">
            <v>3</v>
          </cell>
          <cell r="I778">
            <v>4</v>
          </cell>
          <cell r="J778" t="str">
            <v>ウインナーのケチャップからめ</v>
          </cell>
          <cell r="K778" t="str">
            <v>ウインナーのケチャップからめ</v>
          </cell>
        </row>
        <row r="787">
          <cell r="H787">
            <v>4</v>
          </cell>
          <cell r="I787">
            <v>5</v>
          </cell>
          <cell r="J787" t="str">
            <v>カレーソテー</v>
          </cell>
          <cell r="K787" t="str">
            <v>カレーソテー</v>
          </cell>
        </row>
        <row r="800">
          <cell r="H800">
            <v>5</v>
          </cell>
          <cell r="I800">
            <v>7</v>
          </cell>
          <cell r="J800" t="str">
            <v>クラムチャウダー</v>
          </cell>
          <cell r="K800" t="str">
            <v>クラムチャウダー</v>
          </cell>
        </row>
        <row r="818">
          <cell r="H818">
            <v>6</v>
          </cell>
          <cell r="I818">
            <v>9</v>
          </cell>
          <cell r="J818" t="str">
            <v>スライスチーズ</v>
          </cell>
          <cell r="K818" t="str">
            <v>スライスチーズ</v>
          </cell>
        </row>
        <row r="938">
          <cell r="H938">
            <v>1</v>
          </cell>
          <cell r="I938">
            <v>1</v>
          </cell>
          <cell r="J938" t="str">
            <v>ごはん</v>
          </cell>
          <cell r="K938" t="str">
            <v>白飯</v>
          </cell>
        </row>
        <row r="941">
          <cell r="H941">
            <v>2</v>
          </cell>
          <cell r="I941">
            <v>2</v>
          </cell>
          <cell r="J941" t="str">
            <v>牛乳</v>
          </cell>
          <cell r="K941" t="str">
            <v>牛乳</v>
          </cell>
        </row>
        <row r="943">
          <cell r="H943">
            <v>3</v>
          </cell>
          <cell r="I943">
            <v>4</v>
          </cell>
          <cell r="J943" t="str">
            <v>おこのみやき</v>
          </cell>
          <cell r="K943" t="str">
            <v>お好み焼き</v>
          </cell>
        </row>
        <row r="963">
          <cell r="H963">
            <v>4</v>
          </cell>
          <cell r="I963">
            <v>5</v>
          </cell>
          <cell r="J963" t="str">
            <v>ツナサラダ</v>
          </cell>
          <cell r="K963" t="str">
            <v>ツナサラダ</v>
          </cell>
        </row>
        <row r="977">
          <cell r="H977">
            <v>5</v>
          </cell>
          <cell r="I977">
            <v>7</v>
          </cell>
          <cell r="J977" t="str">
            <v>こまつなとあげのみそしる</v>
          </cell>
          <cell r="K977" t="str">
            <v>小松菜と揚げのみそ汁</v>
          </cell>
        </row>
        <row r="986">
          <cell r="H986">
            <v>6</v>
          </cell>
          <cell r="I986">
            <v>9</v>
          </cell>
          <cell r="J986" t="str">
            <v>ふりかけ</v>
          </cell>
          <cell r="K986" t="str">
            <v>ふりかけ</v>
          </cell>
        </row>
        <row r="993">
          <cell r="H993">
            <v>1</v>
          </cell>
          <cell r="I993">
            <v>1</v>
          </cell>
          <cell r="J993" t="str">
            <v>ごはん</v>
          </cell>
          <cell r="K993" t="str">
            <v>ごはん</v>
          </cell>
        </row>
        <row r="996">
          <cell r="H996">
            <v>2</v>
          </cell>
          <cell r="I996">
            <v>2</v>
          </cell>
          <cell r="J996" t="str">
            <v>牛乳</v>
          </cell>
          <cell r="K996" t="str">
            <v>牛乳</v>
          </cell>
        </row>
        <row r="999">
          <cell r="H999">
            <v>3</v>
          </cell>
          <cell r="I999">
            <v>3</v>
          </cell>
          <cell r="J999" t="str">
            <v>チンジャオロースーどん</v>
          </cell>
          <cell r="K999" t="str">
            <v>チンジャオロースー丼</v>
          </cell>
        </row>
        <row r="1021">
          <cell r="H1021">
            <v>4</v>
          </cell>
          <cell r="I1021">
            <v>7</v>
          </cell>
          <cell r="J1021" t="str">
            <v>はるさめサンラータン</v>
          </cell>
          <cell r="K1021" t="str">
            <v>春雨サンラータン</v>
          </cell>
        </row>
        <row r="1048">
          <cell r="H1048">
            <v>1</v>
          </cell>
          <cell r="I1048">
            <v>1</v>
          </cell>
          <cell r="J1048" t="str">
            <v>ごはん</v>
          </cell>
          <cell r="K1048" t="str">
            <v>ごはん</v>
          </cell>
        </row>
        <row r="1051">
          <cell r="H1051">
            <v>2</v>
          </cell>
          <cell r="I1051">
            <v>2</v>
          </cell>
          <cell r="J1051" t="str">
            <v>牛乳</v>
          </cell>
          <cell r="K1051" t="str">
            <v>牛乳</v>
          </cell>
        </row>
        <row r="1053">
          <cell r="H1053">
            <v>3</v>
          </cell>
          <cell r="I1053">
            <v>4</v>
          </cell>
          <cell r="J1053" t="str">
            <v>さかなのカラフルやき</v>
          </cell>
          <cell r="K1053" t="str">
            <v>魚のカラフル焼き</v>
          </cell>
        </row>
        <row r="1069">
          <cell r="H1069">
            <v>4</v>
          </cell>
          <cell r="I1069">
            <v>5</v>
          </cell>
          <cell r="J1069" t="str">
            <v>ゆかりあえ</v>
          </cell>
          <cell r="K1069" t="str">
            <v>ゆかり和え</v>
          </cell>
        </row>
        <row r="1077">
          <cell r="H1077">
            <v>5</v>
          </cell>
          <cell r="I1077">
            <v>7</v>
          </cell>
          <cell r="J1077" t="str">
            <v>さわにわん</v>
          </cell>
          <cell r="K1077" t="str">
            <v>沢煮椀</v>
          </cell>
        </row>
        <row r="1093">
          <cell r="H1093">
            <v>6</v>
          </cell>
          <cell r="I1093">
            <v>8</v>
          </cell>
          <cell r="J1093" t="str">
            <v>ぶどうゼリー</v>
          </cell>
          <cell r="K1093" t="str">
            <v>ぶどうゼリー</v>
          </cell>
        </row>
        <row r="1103">
          <cell r="H1103">
            <v>1</v>
          </cell>
          <cell r="I1103">
            <v>1</v>
          </cell>
          <cell r="J1103" t="str">
            <v>ごはん</v>
          </cell>
          <cell r="K1103" t="str">
            <v>ごはん</v>
          </cell>
        </row>
        <row r="1106">
          <cell r="H1106">
            <v>2</v>
          </cell>
          <cell r="I1106">
            <v>2</v>
          </cell>
          <cell r="J1106" t="str">
            <v>牛乳</v>
          </cell>
          <cell r="K1106" t="str">
            <v>牛乳</v>
          </cell>
        </row>
        <row r="1108">
          <cell r="H1108">
            <v>3</v>
          </cell>
          <cell r="I1108">
            <v>4</v>
          </cell>
          <cell r="J1108" t="str">
            <v>やきメンチ</v>
          </cell>
          <cell r="K1108" t="str">
            <v>焼きメンチ</v>
          </cell>
        </row>
        <row r="1127">
          <cell r="H1127">
            <v>4</v>
          </cell>
          <cell r="I1127">
            <v>5</v>
          </cell>
          <cell r="J1127" t="str">
            <v>アーモンドサラダ</v>
          </cell>
          <cell r="K1127" t="str">
            <v>アーモンドサラダ</v>
          </cell>
        </row>
        <row r="1140">
          <cell r="H1140">
            <v>5</v>
          </cell>
          <cell r="I1140">
            <v>7</v>
          </cell>
          <cell r="J1140" t="str">
            <v>とうがんのみそしる</v>
          </cell>
          <cell r="K1140" t="str">
            <v>冬瓜のみそ汁</v>
          </cell>
        </row>
        <row r="1158">
          <cell r="H1158">
            <v>1</v>
          </cell>
          <cell r="I1158">
            <v>1</v>
          </cell>
          <cell r="J1158" t="str">
            <v>むぎごはん</v>
          </cell>
          <cell r="K1158" t="str">
            <v>麦飯</v>
          </cell>
        </row>
        <row r="1161">
          <cell r="H1161">
            <v>2</v>
          </cell>
          <cell r="I1161">
            <v>2</v>
          </cell>
          <cell r="J1161" t="str">
            <v>牛乳</v>
          </cell>
          <cell r="K1161" t="str">
            <v>牛乳</v>
          </cell>
        </row>
        <row r="1163">
          <cell r="H1163">
            <v>3</v>
          </cell>
          <cell r="I1163">
            <v>3</v>
          </cell>
          <cell r="J1163" t="str">
            <v>のとぎゅうストロガノフ</v>
          </cell>
          <cell r="K1163" t="str">
            <v>能登牛ストロガノフ</v>
          </cell>
        </row>
        <row r="1188">
          <cell r="H1188">
            <v>4</v>
          </cell>
          <cell r="I1188">
            <v>5</v>
          </cell>
          <cell r="J1188" t="str">
            <v>コーンサラダ</v>
          </cell>
          <cell r="K1188" t="str">
            <v>コーンサラダ</v>
          </cell>
        </row>
        <row r="1213">
          <cell r="H1213">
            <v>1</v>
          </cell>
          <cell r="I1213">
            <v>1</v>
          </cell>
          <cell r="J1213" t="str">
            <v>ごはん</v>
          </cell>
          <cell r="K1213" t="str">
            <v>ごはん</v>
          </cell>
        </row>
        <row r="1217">
          <cell r="H1217">
            <v>2</v>
          </cell>
          <cell r="I1217">
            <v>2</v>
          </cell>
          <cell r="J1217" t="str">
            <v>牛乳</v>
          </cell>
          <cell r="K1217" t="str">
            <v>牛乳</v>
          </cell>
        </row>
        <row r="1219">
          <cell r="H1219">
            <v>3</v>
          </cell>
          <cell r="I1219">
            <v>4</v>
          </cell>
          <cell r="J1219" t="str">
            <v>さんまのかばやき</v>
          </cell>
          <cell r="K1219" t="str">
            <v>さんまのかば焼き</v>
          </cell>
        </row>
        <row r="1232">
          <cell r="H1232">
            <v>4</v>
          </cell>
          <cell r="I1232">
            <v>5</v>
          </cell>
          <cell r="J1232" t="str">
            <v>こんぶあえ</v>
          </cell>
          <cell r="K1232" t="str">
            <v>昆布和え</v>
          </cell>
        </row>
        <row r="1242">
          <cell r="H1242">
            <v>5</v>
          </cell>
          <cell r="I1242">
            <v>7</v>
          </cell>
          <cell r="J1242" t="str">
            <v>とんじる</v>
          </cell>
          <cell r="K1242" t="str">
            <v>豚汁</v>
          </cell>
        </row>
        <row r="1243">
          <cell r="K1243" t="str">
            <v/>
          </cell>
        </row>
        <row r="1244">
          <cell r="K1244" t="str">
            <v/>
          </cell>
        </row>
        <row r="1245">
          <cell r="K1245" t="str">
            <v/>
          </cell>
        </row>
        <row r="1246">
          <cell r="K1246" t="str">
            <v/>
          </cell>
        </row>
        <row r="1247">
          <cell r="K1247" t="str">
            <v/>
          </cell>
        </row>
        <row r="1248">
          <cell r="K1248" t="str">
            <v/>
          </cell>
        </row>
        <row r="1249">
          <cell r="K1249" t="str">
            <v/>
          </cell>
        </row>
        <row r="1250">
          <cell r="K1250" t="str">
            <v/>
          </cell>
        </row>
        <row r="1251">
          <cell r="K1251" t="str">
            <v/>
          </cell>
        </row>
        <row r="1252">
          <cell r="K1252" t="str">
            <v/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6">
          <cell r="U6">
            <v>0</v>
          </cell>
          <cell r="X6">
            <v>0</v>
          </cell>
          <cell r="Z6">
            <v>0</v>
          </cell>
        </row>
        <row r="7">
          <cell r="U7">
            <v>655.49629999999991</v>
          </cell>
          <cell r="X7">
            <v>25.39801000000001</v>
          </cell>
          <cell r="Z7">
            <v>17.837429999999994</v>
          </cell>
        </row>
        <row r="8">
          <cell r="U8">
            <v>647.02553000000012</v>
          </cell>
          <cell r="X8">
            <v>25.599530999999995</v>
          </cell>
          <cell r="Z8">
            <v>20.845175999999999</v>
          </cell>
        </row>
        <row r="9">
          <cell r="U9">
            <v>658.8821999999999</v>
          </cell>
          <cell r="X9">
            <v>27.739620000000006</v>
          </cell>
          <cell r="Z9">
            <v>20.860890000000005</v>
          </cell>
        </row>
        <row r="10">
          <cell r="U10">
            <v>658.61373999999989</v>
          </cell>
          <cell r="X10">
            <v>29.175761999999995</v>
          </cell>
          <cell r="Z10">
            <v>18.796417999999996</v>
          </cell>
        </row>
        <row r="11">
          <cell r="U11">
            <v>707.3955999999996</v>
          </cell>
          <cell r="X11">
            <v>29.120850000000001</v>
          </cell>
          <cell r="Z11">
            <v>23.861339999999995</v>
          </cell>
        </row>
        <row r="12">
          <cell r="U12">
            <v>674.65559999999982</v>
          </cell>
          <cell r="X12">
            <v>29.468059999999998</v>
          </cell>
          <cell r="Z12">
            <v>19.351160000000004</v>
          </cell>
        </row>
        <row r="13">
          <cell r="U13">
            <v>615.26480000000015</v>
          </cell>
          <cell r="X13">
            <v>25.794669999999986</v>
          </cell>
          <cell r="Z13">
            <v>26.414259999999995</v>
          </cell>
        </row>
        <row r="14">
          <cell r="U14">
            <v>647.08717999999999</v>
          </cell>
          <cell r="X14">
            <v>24.227043999999989</v>
          </cell>
          <cell r="Z14">
            <v>18.612065999999992</v>
          </cell>
        </row>
        <row r="15">
          <cell r="U15">
            <v>678.40299999999991</v>
          </cell>
          <cell r="X15">
            <v>24.786259999999999</v>
          </cell>
          <cell r="Z15">
            <v>22.262719999999998</v>
          </cell>
        </row>
        <row r="16">
          <cell r="U16">
            <v>625.3594999999998</v>
          </cell>
          <cell r="X16">
            <v>22.571400000000008</v>
          </cell>
          <cell r="Z16">
            <v>16.593199999999996</v>
          </cell>
        </row>
        <row r="17">
          <cell r="U17">
            <v>650.25049999999987</v>
          </cell>
          <cell r="X17">
            <v>27.083020000000001</v>
          </cell>
          <cell r="Z17">
            <v>21.362520000000004</v>
          </cell>
        </row>
        <row r="18">
          <cell r="U18">
            <v>748.67689999999982</v>
          </cell>
          <cell r="X18">
            <v>19.598970000000001</v>
          </cell>
          <cell r="Z18">
            <v>18.977649999999997</v>
          </cell>
        </row>
        <row r="19">
          <cell r="U19">
            <v>623.99499999999978</v>
          </cell>
          <cell r="X19">
            <v>26.069399999999995</v>
          </cell>
          <cell r="Z19">
            <v>15.243899999999996</v>
          </cell>
        </row>
        <row r="20">
          <cell r="U20">
            <v>624.80110000000002</v>
          </cell>
          <cell r="X20">
            <v>29.787629999999993</v>
          </cell>
          <cell r="Z20">
            <v>26.99726999999999</v>
          </cell>
        </row>
        <row r="23">
          <cell r="U23">
            <v>626.5427000000002</v>
          </cell>
          <cell r="X23">
            <v>25.931579999999997</v>
          </cell>
          <cell r="Z23">
            <v>19.665170000000007</v>
          </cell>
        </row>
        <row r="24">
          <cell r="U24">
            <v>655.33880000000011</v>
          </cell>
          <cell r="X24">
            <v>25.381019999999999</v>
          </cell>
          <cell r="Z24">
            <v>19.777660000000001</v>
          </cell>
        </row>
        <row r="25">
          <cell r="U25">
            <v>616.57100000000014</v>
          </cell>
          <cell r="X25">
            <v>27.135989999999993</v>
          </cell>
          <cell r="Z25">
            <v>14.6182</v>
          </cell>
        </row>
        <row r="26">
          <cell r="U26">
            <v>639.66732999999988</v>
          </cell>
          <cell r="X26">
            <v>29.017350999999998</v>
          </cell>
          <cell r="Z26">
            <v>18.519575999999997</v>
          </cell>
        </row>
        <row r="27">
          <cell r="U27">
            <v>734.79139999999984</v>
          </cell>
          <cell r="X27">
            <v>25.645920000000007</v>
          </cell>
          <cell r="Z27">
            <v>23.794080000000008</v>
          </cell>
        </row>
        <row r="28">
          <cell r="U28">
            <v>690.56050000000005</v>
          </cell>
          <cell r="X28">
            <v>25.887069999999998</v>
          </cell>
          <cell r="Z28">
            <v>25.071009999999998</v>
          </cell>
        </row>
        <row r="29">
          <cell r="U29">
            <v>0</v>
          </cell>
          <cell r="X29">
            <v>0</v>
          </cell>
          <cell r="Z29">
            <v>0</v>
          </cell>
        </row>
        <row r="30">
          <cell r="U30">
            <v>0</v>
          </cell>
          <cell r="X30">
            <v>0</v>
          </cell>
          <cell r="Z30">
            <v>0</v>
          </cell>
        </row>
        <row r="31">
          <cell r="U31">
            <v>0</v>
          </cell>
          <cell r="X31">
            <v>0</v>
          </cell>
          <cell r="Z31">
            <v>0</v>
          </cell>
        </row>
      </sheetData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rgb="FFE43C70"/>
  </sheetPr>
  <dimension ref="A1:S133"/>
  <sheetViews>
    <sheetView tabSelected="1" view="pageBreakPreview" topLeftCell="B76" zoomScaleNormal="100" zoomScaleSheetLayoutView="100" workbookViewId="0">
      <selection activeCell="E60" sqref="E60:F60"/>
    </sheetView>
  </sheetViews>
  <sheetFormatPr defaultColWidth="0" defaultRowHeight="0" customHeight="1" zeroHeight="1" x14ac:dyDescent="0.4"/>
  <cols>
    <col min="1" max="1" width="5.75" style="1" customWidth="1"/>
    <col min="2" max="2" width="3" style="1" customWidth="1"/>
    <col min="3" max="3" width="17.75" style="3" customWidth="1"/>
    <col min="4" max="4" width="4.375" style="1" customWidth="1"/>
    <col min="5" max="6" width="17.75" style="1" customWidth="1"/>
    <col min="7" max="15" width="10.625" style="2" customWidth="1"/>
    <col min="16" max="16" width="11.5" style="1" customWidth="1"/>
    <col min="17" max="17" width="3.5" style="1" customWidth="1"/>
    <col min="18" max="18" width="3.5" style="2" customWidth="1"/>
    <col min="19" max="19" width="8.75" style="1" customWidth="1"/>
    <col min="20" max="16384" width="8.75" style="1" hidden="1"/>
  </cols>
  <sheetData>
    <row r="1" spans="1:19" ht="45" customHeight="1" x14ac:dyDescent="0.4">
      <c r="A1" s="4"/>
      <c r="B1" s="63"/>
      <c r="C1" s="62"/>
      <c r="D1" s="61"/>
      <c r="E1" s="60">
        <f>[1]作成!B1</f>
        <v>9</v>
      </c>
      <c r="F1" s="59" t="s">
        <v>179</v>
      </c>
      <c r="G1" s="58"/>
      <c r="H1" s="58"/>
      <c r="I1" s="9"/>
      <c r="J1" s="5"/>
      <c r="K1" s="5"/>
      <c r="L1" s="5"/>
      <c r="M1" s="5"/>
      <c r="N1" s="5"/>
      <c r="O1" s="57"/>
      <c r="P1" s="56"/>
      <c r="Q1" s="55"/>
      <c r="R1" s="5" t="s">
        <v>178</v>
      </c>
      <c r="S1" s="4"/>
    </row>
    <row r="2" spans="1:19" ht="13.5" customHeight="1" x14ac:dyDescent="0.4">
      <c r="A2" s="89" t="s">
        <v>177</v>
      </c>
      <c r="B2" s="89" t="s">
        <v>176</v>
      </c>
      <c r="C2" s="92" t="s">
        <v>175</v>
      </c>
      <c r="D2" s="93"/>
      <c r="E2" s="93"/>
      <c r="F2" s="94"/>
      <c r="G2" s="64" t="s">
        <v>174</v>
      </c>
      <c r="H2" s="65"/>
      <c r="I2" s="66"/>
      <c r="J2" s="64" t="s">
        <v>173</v>
      </c>
      <c r="K2" s="65"/>
      <c r="L2" s="66"/>
      <c r="M2" s="64" t="s">
        <v>172</v>
      </c>
      <c r="N2" s="65"/>
      <c r="O2" s="66"/>
      <c r="P2" s="88" t="s">
        <v>171</v>
      </c>
      <c r="Q2" s="88"/>
      <c r="R2" s="5" t="s">
        <v>0</v>
      </c>
      <c r="S2" s="4"/>
    </row>
    <row r="3" spans="1:19" ht="13.5" customHeight="1" x14ac:dyDescent="0.4">
      <c r="A3" s="90"/>
      <c r="B3" s="90"/>
      <c r="C3" s="95"/>
      <c r="D3" s="96"/>
      <c r="E3" s="96"/>
      <c r="F3" s="97"/>
      <c r="G3" s="67"/>
      <c r="H3" s="68"/>
      <c r="I3" s="69"/>
      <c r="J3" s="67"/>
      <c r="K3" s="68"/>
      <c r="L3" s="69"/>
      <c r="M3" s="67"/>
      <c r="N3" s="68"/>
      <c r="O3" s="69"/>
      <c r="P3" s="88" t="s">
        <v>170</v>
      </c>
      <c r="Q3" s="88"/>
      <c r="R3" s="5" t="s">
        <v>0</v>
      </c>
      <c r="S3" s="4"/>
    </row>
    <row r="4" spans="1:19" ht="13.5" customHeight="1" x14ac:dyDescent="0.4">
      <c r="A4" s="90"/>
      <c r="B4" s="90"/>
      <c r="C4" s="107" t="s">
        <v>169</v>
      </c>
      <c r="D4" s="109" t="s">
        <v>168</v>
      </c>
      <c r="E4" s="111" t="s">
        <v>167</v>
      </c>
      <c r="F4" s="112"/>
      <c r="G4" s="70" t="s">
        <v>166</v>
      </c>
      <c r="H4" s="71"/>
      <c r="I4" s="72"/>
      <c r="J4" s="76" t="s">
        <v>165</v>
      </c>
      <c r="K4" s="77"/>
      <c r="L4" s="78"/>
      <c r="M4" s="82" t="s">
        <v>164</v>
      </c>
      <c r="N4" s="83"/>
      <c r="O4" s="84"/>
      <c r="P4" s="88" t="s">
        <v>163</v>
      </c>
      <c r="Q4" s="88"/>
      <c r="R4" s="5" t="s">
        <v>68</v>
      </c>
      <c r="S4" s="4"/>
    </row>
    <row r="5" spans="1:19" ht="13.5" customHeight="1" x14ac:dyDescent="0.4">
      <c r="A5" s="91"/>
      <c r="B5" s="91"/>
      <c r="C5" s="108"/>
      <c r="D5" s="110"/>
      <c r="E5" s="113"/>
      <c r="F5" s="114"/>
      <c r="G5" s="73"/>
      <c r="H5" s="74"/>
      <c r="I5" s="75"/>
      <c r="J5" s="79"/>
      <c r="K5" s="80"/>
      <c r="L5" s="81"/>
      <c r="M5" s="85"/>
      <c r="N5" s="86"/>
      <c r="O5" s="87"/>
      <c r="P5" s="88" t="s">
        <v>162</v>
      </c>
      <c r="Q5" s="88"/>
      <c r="R5" s="5" t="s">
        <v>0</v>
      </c>
      <c r="S5" s="4"/>
    </row>
    <row r="6" spans="1:19" ht="17.25" hidden="1" customHeight="1" x14ac:dyDescent="0.4">
      <c r="A6" s="125" t="str">
        <f>IF([1]人数!$F12=0," ",[1]人数!$F12)</f>
        <v xml:space="preserve"> </v>
      </c>
      <c r="B6" s="128" t="s">
        <v>7</v>
      </c>
      <c r="C6" s="131" t="str">
        <f>IF(ISERROR(VLOOKUP(1,[1]作成!$H$3:$K$57,3,FALSE))," ",VLOOKUP(1,[1]作成!$H$3:$K$57,3,FALSE))</f>
        <v xml:space="preserve"> </v>
      </c>
      <c r="D6" s="134" t="str">
        <f>IF(ISERROR(VLOOKUP(2,[1]作成!$H$3:$K$57,4,FALSE))," ",VLOOKUP(2,[1]作成!$H$3:$K$57,4,FALSE))</f>
        <v xml:space="preserve"> </v>
      </c>
      <c r="E6" s="137" t="str">
        <f>IF(ISERROR(VLOOKUP(3,[1]作成!$H$3:$K$57,3,FALSE))," ",VLOOKUP(3,[1]作成!$H$3:$K$57,3,FALSE))</f>
        <v xml:space="preserve"> </v>
      </c>
      <c r="F6" s="138"/>
      <c r="G6" s="32"/>
      <c r="H6" s="31"/>
      <c r="I6" s="30"/>
      <c r="J6" s="32"/>
      <c r="K6" s="31"/>
      <c r="L6" s="30"/>
      <c r="M6" s="31"/>
      <c r="N6" s="31"/>
      <c r="O6" s="31"/>
      <c r="P6" s="16" t="str">
        <f>IF([1]計算!U6=0," ",[1]計算!U6)</f>
        <v xml:space="preserve"> </v>
      </c>
      <c r="Q6" s="20" t="s">
        <v>6</v>
      </c>
      <c r="S6" s="98" t="s">
        <v>161</v>
      </c>
    </row>
    <row r="7" spans="1:19" ht="17.25" hidden="1" customHeight="1" x14ac:dyDescent="0.4">
      <c r="A7" s="126"/>
      <c r="B7" s="129"/>
      <c r="C7" s="132"/>
      <c r="D7" s="135"/>
      <c r="E7" s="100" t="str">
        <f>IF(ISERROR(VLOOKUP(4,[1]作成!$H$3:$K$57,3,FALSE))," ",VLOOKUP(4,[1]作成!$H$3:$K$57,3,FALSE))</f>
        <v xml:space="preserve"> </v>
      </c>
      <c r="F7" s="101"/>
      <c r="G7" s="29"/>
      <c r="H7" s="28"/>
      <c r="I7" s="27"/>
      <c r="J7" s="29"/>
      <c r="K7" s="28"/>
      <c r="L7" s="27"/>
      <c r="M7" s="28"/>
      <c r="N7" s="28"/>
      <c r="O7" s="28"/>
      <c r="P7" s="16" t="str">
        <f>IF([1]計算!X6=0," ",[1]計算!X6)</f>
        <v xml:space="preserve"> </v>
      </c>
      <c r="Q7" s="15" t="s">
        <v>58</v>
      </c>
      <c r="S7" s="98"/>
    </row>
    <row r="8" spans="1:19" ht="17.25" hidden="1" customHeight="1" x14ac:dyDescent="0.4">
      <c r="A8" s="126"/>
      <c r="B8" s="129"/>
      <c r="C8" s="132"/>
      <c r="D8" s="135"/>
      <c r="E8" s="100" t="str">
        <f>IF(ISERROR(VLOOKUP(5,[1]作成!$H$3:$K$57,3,FALSE))," ",VLOOKUP(5,[1]作成!$H$3:$K$57,3,FALSE))</f>
        <v xml:space="preserve"> </v>
      </c>
      <c r="F8" s="101"/>
      <c r="G8" s="29"/>
      <c r="H8" s="28"/>
      <c r="I8" s="27"/>
      <c r="J8" s="29"/>
      <c r="K8" s="28"/>
      <c r="L8" s="17"/>
      <c r="M8" s="28"/>
      <c r="N8" s="28"/>
      <c r="O8" s="18"/>
      <c r="P8" s="16" t="str">
        <f>IF([1]計算!Z6=0," ",[1]計算!Z6)</f>
        <v xml:space="preserve"> </v>
      </c>
      <c r="Q8" s="15" t="s">
        <v>58</v>
      </c>
      <c r="S8" s="98"/>
    </row>
    <row r="9" spans="1:19" ht="17.25" hidden="1" customHeight="1" x14ac:dyDescent="0.4">
      <c r="A9" s="127"/>
      <c r="B9" s="130"/>
      <c r="C9" s="133"/>
      <c r="D9" s="136"/>
      <c r="E9" s="54" t="str">
        <f>IF(ISERROR(VLOOKUP(6,[1]作成!$H$3:$K$57,3,FALSE))," ",VLOOKUP(6,[1]作成!$H$3:$K$57,3,FALSE))</f>
        <v xml:space="preserve"> </v>
      </c>
      <c r="F9" s="54" t="str">
        <f>IF(ISERROR(VLOOKUP(7,[1]作成!$H$3:$K$57,3,FALSE))," ",VLOOKUP(7,[1]作成!$H$3:$K$57,3,FALSE))</f>
        <v xml:space="preserve"> </v>
      </c>
      <c r="G9" s="29"/>
      <c r="H9" s="28"/>
      <c r="I9" s="17"/>
      <c r="J9" s="29"/>
      <c r="K9" s="28"/>
      <c r="L9" s="17"/>
      <c r="M9" s="28"/>
      <c r="N9" s="28"/>
      <c r="O9" s="18"/>
      <c r="P9" s="102" t="str">
        <f>IF([1]人数!I12=0," ",[1]人数!I12)</f>
        <v xml:space="preserve"> </v>
      </c>
      <c r="Q9" s="103"/>
      <c r="S9" s="98"/>
    </row>
    <row r="10" spans="1:19" ht="17.25" customHeight="1" x14ac:dyDescent="0.4">
      <c r="A10" s="104">
        <f>IF([1]人数!$F13=0," ",[1]人数!$F13)</f>
        <v>1</v>
      </c>
      <c r="B10" s="141" t="s">
        <v>54</v>
      </c>
      <c r="C10" s="115" t="str">
        <f>IF(ISERROR(VLOOKUP(1,[1]作成!$H$58:$K$112,3,FALSE))," ",VLOOKUP(1,[1]作成!$H$58:$K$112,3,FALSE))</f>
        <v>わかめごはん</v>
      </c>
      <c r="D10" s="118" t="str">
        <f>IF(ISERROR(VLOOKUP(2,[1]作成!$H$58:$K$112,4,FALSE))," ",VLOOKUP(2,[1]作成!$H$58:$K$112,4,FALSE))</f>
        <v>牛乳</v>
      </c>
      <c r="E10" s="121" t="str">
        <f>IF(ISERROR(VLOOKUP(3,[1]作成!$H$58:$K$112,3,FALSE))," ",VLOOKUP(3,[1]作成!$H$58:$K$112,3,FALSE))</f>
        <v>とりにくとやさいのあまずあんからめ</v>
      </c>
      <c r="F10" s="122"/>
      <c r="G10" s="46" t="s">
        <v>35</v>
      </c>
      <c r="H10" s="45" t="s">
        <v>106</v>
      </c>
      <c r="I10" s="45"/>
      <c r="J10" s="46" t="s">
        <v>79</v>
      </c>
      <c r="K10" s="45" t="s">
        <v>26</v>
      </c>
      <c r="L10" s="44" t="s">
        <v>15</v>
      </c>
      <c r="M10" s="45" t="s">
        <v>31</v>
      </c>
      <c r="N10" s="45" t="s">
        <v>82</v>
      </c>
      <c r="O10" s="44"/>
      <c r="P10" s="39">
        <f>IF([1]計算!U7=0," ",[1]計算!U7)</f>
        <v>655.49629999999991</v>
      </c>
      <c r="Q10" s="43" t="s">
        <v>49</v>
      </c>
      <c r="R10" s="5" t="s">
        <v>37</v>
      </c>
      <c r="S10" s="99"/>
    </row>
    <row r="11" spans="1:19" ht="17.25" customHeight="1" x14ac:dyDescent="0.4">
      <c r="A11" s="105"/>
      <c r="B11" s="141"/>
      <c r="C11" s="116"/>
      <c r="D11" s="119"/>
      <c r="E11" s="123" t="str">
        <f>IF(ISERROR(VLOOKUP(4,[1]作成!$H$58:$K$112,3,FALSE))," ",VLOOKUP(4,[1]作成!$H$58:$K$112,3,FALSE))</f>
        <v>すいぎょうざスープ</v>
      </c>
      <c r="F11" s="124"/>
      <c r="G11" s="42" t="s">
        <v>60</v>
      </c>
      <c r="H11" s="41"/>
      <c r="I11" s="52"/>
      <c r="J11" s="42" t="s">
        <v>73</v>
      </c>
      <c r="K11" s="41" t="s">
        <v>74</v>
      </c>
      <c r="L11" s="40" t="s">
        <v>20</v>
      </c>
      <c r="M11" s="41" t="s">
        <v>24</v>
      </c>
      <c r="N11" s="41"/>
      <c r="O11" s="40"/>
      <c r="P11" s="39">
        <f>IF([1]計算!X7=0," ",[1]計算!X7)</f>
        <v>25.39801000000001</v>
      </c>
      <c r="Q11" s="38" t="s">
        <v>41</v>
      </c>
      <c r="R11" s="5" t="s">
        <v>37</v>
      </c>
      <c r="S11" s="99"/>
    </row>
    <row r="12" spans="1:19" ht="17.25" customHeight="1" x14ac:dyDescent="0.4">
      <c r="A12" s="105"/>
      <c r="B12" s="141"/>
      <c r="C12" s="116"/>
      <c r="D12" s="119"/>
      <c r="E12" s="123" t="str">
        <f>IF(ISERROR(VLOOKUP(5,[1]作成!$H$58:$K$112,3,FALSE))," ",VLOOKUP(5,[1]作成!$H$58:$K$112,3,FALSE))</f>
        <v xml:space="preserve"> </v>
      </c>
      <c r="F12" s="124"/>
      <c r="G12" s="42" t="s">
        <v>160</v>
      </c>
      <c r="H12" s="41"/>
      <c r="I12" s="52"/>
      <c r="J12" s="42" t="s">
        <v>33</v>
      </c>
      <c r="K12" s="41" t="s">
        <v>64</v>
      </c>
      <c r="L12" s="40" t="s">
        <v>97</v>
      </c>
      <c r="M12" s="41" t="s">
        <v>18</v>
      </c>
      <c r="N12" s="41"/>
      <c r="O12" s="49"/>
      <c r="P12" s="39">
        <f>IF([1]計算!Z7=0," ",[1]計算!Z7)</f>
        <v>17.837429999999994</v>
      </c>
      <c r="Q12" s="38" t="s">
        <v>41</v>
      </c>
      <c r="R12" s="5" t="s">
        <v>37</v>
      </c>
      <c r="S12" s="99"/>
    </row>
    <row r="13" spans="1:19" ht="17.25" customHeight="1" x14ac:dyDescent="0.4">
      <c r="A13" s="106"/>
      <c r="B13" s="141"/>
      <c r="C13" s="117"/>
      <c r="D13" s="120"/>
      <c r="E13" s="37" t="str">
        <f>IF(ISERROR(VLOOKUP(6,[1]作成!$H$58:$K$112,3,FALSE))," ",VLOOKUP(6,[1]作成!$H$58:$K$112,3,FALSE))</f>
        <v xml:space="preserve"> </v>
      </c>
      <c r="F13" s="36" t="str">
        <f>IF(ISERROR(VLOOKUP(7,[1]作成!$H$58:$K$112,3,FALSE))," ",VLOOKUP(7,[1]作成!$H$58:$K$112,3,FALSE))</f>
        <v xml:space="preserve"> </v>
      </c>
      <c r="G13" s="35" t="s">
        <v>16</v>
      </c>
      <c r="H13" s="34"/>
      <c r="I13" s="51"/>
      <c r="J13" s="35" t="s">
        <v>59</v>
      </c>
      <c r="K13" s="34" t="s">
        <v>25</v>
      </c>
      <c r="L13" s="33"/>
      <c r="M13" s="34" t="s">
        <v>43</v>
      </c>
      <c r="N13" s="34"/>
      <c r="O13" s="48"/>
      <c r="P13" s="139"/>
      <c r="Q13" s="140"/>
      <c r="R13" s="5" t="s">
        <v>0</v>
      </c>
      <c r="S13" s="99"/>
    </row>
    <row r="14" spans="1:19" ht="17.25" customHeight="1" x14ac:dyDescent="0.4">
      <c r="A14" s="104">
        <f>IF([1]人数!$F14=0," ",[1]人数!$F14)</f>
        <v>2</v>
      </c>
      <c r="B14" s="141" t="s">
        <v>36</v>
      </c>
      <c r="C14" s="115" t="str">
        <f>IF(ISERROR(VLOOKUP(1,[1]作成!$H$113:$K$167,3,FALSE))," ",VLOOKUP(1,[1]作成!$H$113:$K$167,3,FALSE))</f>
        <v>ごはん</v>
      </c>
      <c r="D14" s="118" t="str">
        <f>IF(ISERROR(VLOOKUP(2,[1]作成!$H$113:$K$167,4,FALSE))," ",VLOOKUP(2,[1]作成!$H$113:$K$167,4,FALSE))</f>
        <v>牛乳</v>
      </c>
      <c r="E14" s="121" t="str">
        <f>IF(ISERROR(VLOOKUP(3,[1]作成!$H$113:$K$167,3,FALSE))," ",VLOOKUP(3,[1]作成!$H$113:$K$167,3,FALSE))</f>
        <v>とりにくとじゃがいものグラタン</v>
      </c>
      <c r="F14" s="122"/>
      <c r="G14" s="46" t="s">
        <v>35</v>
      </c>
      <c r="H14" s="45" t="s">
        <v>69</v>
      </c>
      <c r="I14" s="50"/>
      <c r="J14" s="46" t="s">
        <v>66</v>
      </c>
      <c r="K14" s="45" t="s">
        <v>47</v>
      </c>
      <c r="L14" s="44"/>
      <c r="M14" s="45" t="s">
        <v>31</v>
      </c>
      <c r="N14" s="45" t="s">
        <v>61</v>
      </c>
      <c r="O14" s="50"/>
      <c r="P14" s="39">
        <f>IF([1]計算!U8=0," ",[1]計算!U8)</f>
        <v>647.02553000000012</v>
      </c>
      <c r="Q14" s="43" t="s">
        <v>6</v>
      </c>
      <c r="R14" s="5" t="s">
        <v>0</v>
      </c>
      <c r="S14" s="99"/>
    </row>
    <row r="15" spans="1:19" ht="17.25" customHeight="1" x14ac:dyDescent="0.4">
      <c r="A15" s="105"/>
      <c r="B15" s="141"/>
      <c r="C15" s="116"/>
      <c r="D15" s="119"/>
      <c r="E15" s="123" t="str">
        <f>IF(ISERROR(VLOOKUP(4,[1]作成!$H$113:$K$167,3,FALSE))," ",VLOOKUP(4,[1]作成!$H$113:$K$167,3,FALSE))</f>
        <v>だいこんとあげのみそしる</v>
      </c>
      <c r="F15" s="124"/>
      <c r="G15" s="42" t="s">
        <v>60</v>
      </c>
      <c r="H15" s="41" t="s">
        <v>159</v>
      </c>
      <c r="I15" s="49"/>
      <c r="J15" s="42" t="s">
        <v>33</v>
      </c>
      <c r="K15" s="41" t="s">
        <v>141</v>
      </c>
      <c r="L15" s="40"/>
      <c r="M15" s="41" t="s">
        <v>13</v>
      </c>
      <c r="N15" s="41" t="s">
        <v>43</v>
      </c>
      <c r="O15" s="49"/>
      <c r="P15" s="39">
        <f>IF([1]計算!X8=0," ",[1]計算!X8)</f>
        <v>25.599530999999995</v>
      </c>
      <c r="Q15" s="38" t="s">
        <v>5</v>
      </c>
      <c r="R15" s="5" t="s">
        <v>0</v>
      </c>
      <c r="S15" s="99"/>
    </row>
    <row r="16" spans="1:19" ht="17.25" customHeight="1" x14ac:dyDescent="0.4">
      <c r="A16" s="105"/>
      <c r="B16" s="141"/>
      <c r="C16" s="116"/>
      <c r="D16" s="119"/>
      <c r="E16" s="123" t="str">
        <f>IF(ISERROR(VLOOKUP(5,[1]作成!$H$113:$K$167,3,FALSE))," ",VLOOKUP(5,[1]作成!$H$113:$K$167,3,FALSE))</f>
        <v>ふりかけ</v>
      </c>
      <c r="F16" s="124"/>
      <c r="G16" s="42" t="s">
        <v>34</v>
      </c>
      <c r="H16" s="41"/>
      <c r="I16" s="49"/>
      <c r="J16" s="42" t="s">
        <v>87</v>
      </c>
      <c r="K16" s="41"/>
      <c r="L16" s="49"/>
      <c r="M16" s="41" t="s">
        <v>158</v>
      </c>
      <c r="N16" s="41" t="s">
        <v>39</v>
      </c>
      <c r="O16" s="49"/>
      <c r="P16" s="39">
        <f>IF([1]計算!Z8=0," ",[1]計算!Z8)</f>
        <v>20.845175999999999</v>
      </c>
      <c r="Q16" s="38" t="s">
        <v>5</v>
      </c>
      <c r="R16" s="5" t="s">
        <v>0</v>
      </c>
      <c r="S16" s="99"/>
    </row>
    <row r="17" spans="1:19" ht="17.25" customHeight="1" x14ac:dyDescent="0.4">
      <c r="A17" s="106"/>
      <c r="B17" s="141"/>
      <c r="C17" s="117"/>
      <c r="D17" s="120"/>
      <c r="E17" s="37" t="str">
        <f>IF(ISERROR(VLOOKUP(6,[1]作成!$H$113:$K$167,3,FALSE))," ",VLOOKUP(6,[1]作成!$H$113:$K$167,3,FALSE))</f>
        <v xml:space="preserve"> </v>
      </c>
      <c r="F17" s="36" t="str">
        <f>IF(ISERROR(VLOOKUP(7,[1]作成!$H$113:$K$167,3,FALSE))," ",VLOOKUP(7,[1]作成!$H$113:$K$167,3,FALSE))</f>
        <v xml:space="preserve"> </v>
      </c>
      <c r="G17" s="35" t="s">
        <v>27</v>
      </c>
      <c r="H17" s="34"/>
      <c r="I17" s="48"/>
      <c r="J17" s="35" t="s">
        <v>157</v>
      </c>
      <c r="K17" s="34"/>
      <c r="L17" s="48"/>
      <c r="M17" s="34" t="s">
        <v>51</v>
      </c>
      <c r="N17" s="34" t="s">
        <v>42</v>
      </c>
      <c r="O17" s="48"/>
      <c r="P17" s="139"/>
      <c r="Q17" s="140"/>
      <c r="R17" s="5" t="s">
        <v>0</v>
      </c>
      <c r="S17" s="99"/>
    </row>
    <row r="18" spans="1:19" ht="17.25" customHeight="1" x14ac:dyDescent="0.4">
      <c r="A18" s="104">
        <f>IF([1]人数!$F15=0," ",[1]人数!$F15)</f>
        <v>3</v>
      </c>
      <c r="B18" s="141" t="s">
        <v>11</v>
      </c>
      <c r="C18" s="115" t="str">
        <f>IF(ISERROR(VLOOKUP(1,[1]作成!$H$168:$K$222,3,FALSE))," ",VLOOKUP(1,[1]作成!$H$168:$K$222,3,FALSE))</f>
        <v>ごはん</v>
      </c>
      <c r="D18" s="118" t="str">
        <f>IF(ISERROR(VLOOKUP(2,[1]作成!$H$168:$K$222,4,FALSE))," ",VLOOKUP(2,[1]作成!$H$168:$K$222,4,FALSE))</f>
        <v>牛乳</v>
      </c>
      <c r="E18" s="121" t="str">
        <f>IF(ISERROR(VLOOKUP(3,[1]作成!$H$168:$K$222,3,FALSE))," ",VLOOKUP(3,[1]作成!$H$168:$K$222,3,FALSE))</f>
        <v>ぶたにくのくわやき</v>
      </c>
      <c r="F18" s="122"/>
      <c r="G18" s="42" t="s">
        <v>35</v>
      </c>
      <c r="H18" s="41" t="s">
        <v>27</v>
      </c>
      <c r="I18" s="49"/>
      <c r="J18" s="42" t="s">
        <v>33</v>
      </c>
      <c r="K18" s="41" t="s">
        <v>40</v>
      </c>
      <c r="L18" s="40"/>
      <c r="M18" s="41" t="s">
        <v>31</v>
      </c>
      <c r="N18" s="41" t="s">
        <v>24</v>
      </c>
      <c r="O18" s="53"/>
      <c r="P18" s="39">
        <f>IF([1]計算!U9=0," ",[1]計算!U9)</f>
        <v>658.8821999999999</v>
      </c>
      <c r="Q18" s="43" t="s">
        <v>10</v>
      </c>
      <c r="R18" s="5" t="s">
        <v>68</v>
      </c>
      <c r="S18" s="4"/>
    </row>
    <row r="19" spans="1:19" ht="17.25" customHeight="1" x14ac:dyDescent="0.4">
      <c r="A19" s="105"/>
      <c r="B19" s="141"/>
      <c r="C19" s="116"/>
      <c r="D19" s="119"/>
      <c r="E19" s="123" t="str">
        <f>IF(ISERROR(VLOOKUP(4,[1]作成!$H$168:$K$222,3,FALSE))," ",VLOOKUP(4,[1]作成!$H$168:$K$222,3,FALSE))</f>
        <v>はりはりあえ</v>
      </c>
      <c r="F19" s="124"/>
      <c r="G19" s="42" t="s">
        <v>16</v>
      </c>
      <c r="H19" s="41" t="s">
        <v>84</v>
      </c>
      <c r="I19" s="49"/>
      <c r="J19" s="42" t="s">
        <v>87</v>
      </c>
      <c r="K19" s="41" t="s">
        <v>156</v>
      </c>
      <c r="L19" s="49"/>
      <c r="M19" s="41" t="s">
        <v>95</v>
      </c>
      <c r="N19" s="41" t="s">
        <v>155</v>
      </c>
      <c r="O19" s="53"/>
      <c r="P19" s="39">
        <f>IF([1]計算!X9=0," ",[1]計算!X9)</f>
        <v>27.739620000000006</v>
      </c>
      <c r="Q19" s="38" t="s">
        <v>70</v>
      </c>
      <c r="R19" s="5" t="s">
        <v>81</v>
      </c>
      <c r="S19" s="4"/>
    </row>
    <row r="20" spans="1:19" ht="17.25" customHeight="1" x14ac:dyDescent="0.4">
      <c r="A20" s="105"/>
      <c r="B20" s="141"/>
      <c r="C20" s="116"/>
      <c r="D20" s="119"/>
      <c r="E20" s="123" t="str">
        <f>IF(ISERROR(VLOOKUP(5,[1]作成!$H$168:$K$222,3,FALSE))," ",VLOOKUP(5,[1]作成!$H$168:$K$222,3,FALSE))</f>
        <v>ふとやさいのみそしる</v>
      </c>
      <c r="F20" s="124"/>
      <c r="G20" s="42" t="s">
        <v>91</v>
      </c>
      <c r="H20" s="41" t="s">
        <v>145</v>
      </c>
      <c r="I20" s="49"/>
      <c r="J20" s="42" t="s">
        <v>154</v>
      </c>
      <c r="K20" s="41" t="s">
        <v>141</v>
      </c>
      <c r="L20" s="49"/>
      <c r="M20" s="41" t="s">
        <v>51</v>
      </c>
      <c r="N20" s="41" t="s">
        <v>82</v>
      </c>
      <c r="O20" s="53"/>
      <c r="P20" s="39">
        <f>IF([1]計算!Z9=0," ",[1]計算!Z9)</f>
        <v>20.860890000000005</v>
      </c>
      <c r="Q20" s="38" t="s">
        <v>70</v>
      </c>
      <c r="R20" s="5" t="s">
        <v>0</v>
      </c>
      <c r="S20" s="4"/>
    </row>
    <row r="21" spans="1:19" ht="17.25" customHeight="1" x14ac:dyDescent="0.4">
      <c r="A21" s="106"/>
      <c r="B21" s="141"/>
      <c r="C21" s="117"/>
      <c r="D21" s="120"/>
      <c r="E21" s="37" t="str">
        <f>IF(ISERROR(VLOOKUP(6,[1]作成!$H$168:$K$222,3,FALSE))," ",VLOOKUP(6,[1]作成!$H$168:$K$222,3,FALSE))</f>
        <v xml:space="preserve"> </v>
      </c>
      <c r="F21" s="36" t="str">
        <f>IF(ISERROR(VLOOKUP(7,[1]作成!$H$168:$K$222,3,FALSE))," ",VLOOKUP(7,[1]作成!$H$168:$K$222,3,FALSE))</f>
        <v xml:space="preserve"> </v>
      </c>
      <c r="G21" s="42" t="s">
        <v>124</v>
      </c>
      <c r="H21" s="41"/>
      <c r="I21" s="49"/>
      <c r="J21" s="42" t="s">
        <v>20</v>
      </c>
      <c r="K21" s="41" t="s">
        <v>72</v>
      </c>
      <c r="L21" s="49"/>
      <c r="M21" s="41" t="s">
        <v>18</v>
      </c>
      <c r="N21" s="52" t="s">
        <v>103</v>
      </c>
      <c r="O21" s="53"/>
      <c r="P21" s="139"/>
      <c r="Q21" s="140"/>
      <c r="R21" s="5" t="s">
        <v>81</v>
      </c>
      <c r="S21" s="4"/>
    </row>
    <row r="22" spans="1:19" ht="17.25" customHeight="1" x14ac:dyDescent="0.4">
      <c r="A22" s="104">
        <f>IF([1]人数!$F16=0," ",[1]人数!$F16)</f>
        <v>4</v>
      </c>
      <c r="B22" s="141" t="s">
        <v>8</v>
      </c>
      <c r="C22" s="115" t="str">
        <f>IF(ISERROR(VLOOKUP(1,[1]作成!$H$223:$K$277,3,FALSE))," ",VLOOKUP(1,[1]作成!$H$223:$K$277,3,FALSE))</f>
        <v>ごはん</v>
      </c>
      <c r="D22" s="118" t="str">
        <f>IF(ISERROR(VLOOKUP(2,[1]作成!$H$223:$K$277,4,FALSE))," ",VLOOKUP(2,[1]作成!$H$223:$K$277,4,FALSE))</f>
        <v>牛乳</v>
      </c>
      <c r="E22" s="121" t="str">
        <f>IF(ISERROR(VLOOKUP(3,[1]作成!$H$223:$K$277,3,FALSE))," ",VLOOKUP(3,[1]作成!$H$223:$K$277,3,FALSE))</f>
        <v>さかなのフライ</v>
      </c>
      <c r="F22" s="122"/>
      <c r="G22" s="46" t="s">
        <v>35</v>
      </c>
      <c r="H22" s="45" t="s">
        <v>135</v>
      </c>
      <c r="I22" s="50" t="s">
        <v>153</v>
      </c>
      <c r="J22" s="46" t="s">
        <v>53</v>
      </c>
      <c r="K22" s="45" t="s">
        <v>152</v>
      </c>
      <c r="L22" s="44"/>
      <c r="M22" s="45" t="s">
        <v>31</v>
      </c>
      <c r="N22" s="45" t="s">
        <v>151</v>
      </c>
      <c r="O22" s="44"/>
      <c r="P22" s="39">
        <f>IF([1]計算!U10=0," ",[1]計算!U10)</f>
        <v>658.61373999999989</v>
      </c>
      <c r="Q22" s="43" t="s">
        <v>6</v>
      </c>
      <c r="R22" s="5" t="s">
        <v>0</v>
      </c>
      <c r="S22" s="4"/>
    </row>
    <row r="23" spans="1:19" ht="17.25" customHeight="1" x14ac:dyDescent="0.4">
      <c r="A23" s="105"/>
      <c r="B23" s="141"/>
      <c r="C23" s="116"/>
      <c r="D23" s="119"/>
      <c r="E23" s="123" t="str">
        <f>IF(ISERROR(VLOOKUP(4,[1]作成!$H$223:$K$277,3,FALSE))," ",VLOOKUP(4,[1]作成!$H$223:$K$277,3,FALSE))</f>
        <v>ラタトゥイユ</v>
      </c>
      <c r="F23" s="124"/>
      <c r="G23" s="42" t="s">
        <v>150</v>
      </c>
      <c r="H23" s="41" t="s">
        <v>149</v>
      </c>
      <c r="I23" s="49" t="s">
        <v>106</v>
      </c>
      <c r="J23" s="42" t="s">
        <v>33</v>
      </c>
      <c r="K23" s="41" t="s">
        <v>44</v>
      </c>
      <c r="L23" s="40"/>
      <c r="M23" s="41" t="s">
        <v>51</v>
      </c>
      <c r="N23" s="41" t="s">
        <v>148</v>
      </c>
      <c r="O23" s="40"/>
      <c r="P23" s="39">
        <f>IF([1]計算!X10=0," ",[1]計算!X10)</f>
        <v>29.175761999999995</v>
      </c>
      <c r="Q23" s="38" t="s">
        <v>41</v>
      </c>
      <c r="R23" s="5" t="s">
        <v>0</v>
      </c>
      <c r="S23" s="4"/>
    </row>
    <row r="24" spans="1:19" ht="17.25" customHeight="1" x14ac:dyDescent="0.4">
      <c r="A24" s="105"/>
      <c r="B24" s="141"/>
      <c r="C24" s="116"/>
      <c r="D24" s="119"/>
      <c r="E24" s="123" t="str">
        <f>IF(ISERROR(VLOOKUP(5,[1]作成!$H$223:$K$277,3,FALSE))," ",VLOOKUP(5,[1]作成!$H$223:$K$277,3,FALSE))</f>
        <v>とうふとわかめのみそしる</v>
      </c>
      <c r="F24" s="124"/>
      <c r="G24" s="42" t="s">
        <v>67</v>
      </c>
      <c r="H24" s="41" t="s">
        <v>27</v>
      </c>
      <c r="I24" s="49"/>
      <c r="J24" s="42" t="s">
        <v>147</v>
      </c>
      <c r="K24" s="41" t="s">
        <v>72</v>
      </c>
      <c r="L24" s="40"/>
      <c r="M24" s="41" t="s">
        <v>61</v>
      </c>
      <c r="N24" s="41"/>
      <c r="O24" s="49"/>
      <c r="P24" s="39">
        <f>IF([1]計算!Z10=0," ",[1]計算!Z10)</f>
        <v>18.796417999999996</v>
      </c>
      <c r="Q24" s="38" t="s">
        <v>70</v>
      </c>
      <c r="R24" s="5" t="s">
        <v>0</v>
      </c>
      <c r="S24" s="4"/>
    </row>
    <row r="25" spans="1:19" ht="17.25" customHeight="1" x14ac:dyDescent="0.4">
      <c r="A25" s="106"/>
      <c r="B25" s="141"/>
      <c r="C25" s="117"/>
      <c r="D25" s="120"/>
      <c r="E25" s="37" t="str">
        <f>IF(ISERROR(VLOOKUP(6,[1]作成!$H$223:$K$277,3,FALSE))," ",VLOOKUP(6,[1]作成!$H$223:$K$277,3,FALSE))</f>
        <v xml:space="preserve"> </v>
      </c>
      <c r="F25" s="36" t="str">
        <f>IF(ISERROR(VLOOKUP(7,[1]作成!$H$223:$K$277,3,FALSE))," ",VLOOKUP(7,[1]作成!$H$223:$K$277,3,FALSE))</f>
        <v xml:space="preserve"> </v>
      </c>
      <c r="G25" s="35" t="s">
        <v>98</v>
      </c>
      <c r="H25" s="34" t="s">
        <v>84</v>
      </c>
      <c r="I25" s="48"/>
      <c r="J25" s="35" t="s">
        <v>25</v>
      </c>
      <c r="K25" s="34"/>
      <c r="L25" s="33"/>
      <c r="M25" s="34" t="s">
        <v>18</v>
      </c>
      <c r="N25" s="34"/>
      <c r="O25" s="48"/>
      <c r="P25" s="139"/>
      <c r="Q25" s="140"/>
      <c r="R25" s="5" t="s">
        <v>0</v>
      </c>
      <c r="S25" s="4"/>
    </row>
    <row r="26" spans="1:19" ht="17.25" customHeight="1" x14ac:dyDescent="0.4">
      <c r="A26" s="104">
        <f>IF([1]人数!$F17=0," ",[1]人数!$F17)</f>
        <v>7</v>
      </c>
      <c r="B26" s="142" t="s">
        <v>7</v>
      </c>
      <c r="C26" s="115" t="str">
        <f>IF(ISERROR(VLOOKUP(1,[1]作成!$H$278:$K$332,3,FALSE))," ",VLOOKUP(1,[1]作成!$H$278:$K$332,3,FALSE))</f>
        <v>ごはん</v>
      </c>
      <c r="D26" s="118" t="str">
        <f>IF(ISERROR(VLOOKUP(2,[1]作成!$H$278:$K$332,4,FALSE))," ",VLOOKUP(2,[1]作成!$H$278:$K$332,4,FALSE))</f>
        <v>牛乳</v>
      </c>
      <c r="E26" s="121" t="str">
        <f>IF(ISERROR(VLOOKUP(3,[1]作成!$H$278:$K$332,3,FALSE))," ",VLOOKUP(3,[1]作成!$H$278:$K$332,3,FALSE))</f>
        <v>ハンバーグのデミソースがけ</v>
      </c>
      <c r="F26" s="122"/>
      <c r="G26" s="42" t="s">
        <v>35</v>
      </c>
      <c r="H26" s="41" t="s">
        <v>67</v>
      </c>
      <c r="I26" s="40" t="s">
        <v>27</v>
      </c>
      <c r="J26" s="42" t="s">
        <v>113</v>
      </c>
      <c r="K26" s="41" t="s">
        <v>72</v>
      </c>
      <c r="L26" s="40"/>
      <c r="M26" s="41" t="s">
        <v>31</v>
      </c>
      <c r="N26" s="41" t="s">
        <v>43</v>
      </c>
      <c r="O26" s="41"/>
      <c r="P26" s="39">
        <f>IF([1]計算!U11=0," ",[1]計算!U11)</f>
        <v>707.3955999999996</v>
      </c>
      <c r="Q26" s="43" t="s">
        <v>6</v>
      </c>
      <c r="R26" s="5" t="s">
        <v>0</v>
      </c>
      <c r="S26" s="4"/>
    </row>
    <row r="27" spans="1:19" ht="17.25" customHeight="1" x14ac:dyDescent="0.4">
      <c r="A27" s="105"/>
      <c r="B27" s="143"/>
      <c r="C27" s="116"/>
      <c r="D27" s="119"/>
      <c r="E27" s="123" t="str">
        <f>IF(ISERROR(VLOOKUP(4,[1]作成!$H$278:$K$332,3,FALSE))," ",VLOOKUP(4,[1]作成!$H$278:$K$332,3,FALSE))</f>
        <v>マセドアンサラダ</v>
      </c>
      <c r="F27" s="124"/>
      <c r="G27" s="42" t="s">
        <v>16</v>
      </c>
      <c r="H27" s="41" t="s">
        <v>62</v>
      </c>
      <c r="I27" s="40"/>
      <c r="J27" s="42" t="s">
        <v>33</v>
      </c>
      <c r="K27" s="41" t="s">
        <v>15</v>
      </c>
      <c r="L27" s="49"/>
      <c r="M27" s="41" t="s">
        <v>61</v>
      </c>
      <c r="N27" s="41" t="s">
        <v>136</v>
      </c>
      <c r="O27" s="52"/>
      <c r="P27" s="39">
        <f>IF([1]計算!X11=0," ",[1]計算!X11)</f>
        <v>29.120850000000001</v>
      </c>
      <c r="Q27" s="38" t="s">
        <v>70</v>
      </c>
      <c r="R27" s="5" t="s">
        <v>37</v>
      </c>
      <c r="S27" s="4"/>
    </row>
    <row r="28" spans="1:19" ht="17.25" customHeight="1" x14ac:dyDescent="0.4">
      <c r="A28" s="105"/>
      <c r="B28" s="143"/>
      <c r="C28" s="116"/>
      <c r="D28" s="119"/>
      <c r="E28" s="123" t="str">
        <f>IF(ISERROR(VLOOKUP(5,[1]作成!$H$278:$K$332,3,FALSE))," ",VLOOKUP(5,[1]作成!$H$278:$K$332,3,FALSE))</f>
        <v>キャベツとあつあげのみそしる</v>
      </c>
      <c r="F28" s="124"/>
      <c r="G28" s="42" t="s">
        <v>48</v>
      </c>
      <c r="H28" s="41" t="s">
        <v>34</v>
      </c>
      <c r="I28" s="40"/>
      <c r="J28" s="42" t="s">
        <v>25</v>
      </c>
      <c r="K28" s="41"/>
      <c r="L28" s="49"/>
      <c r="M28" s="41" t="s">
        <v>18</v>
      </c>
      <c r="N28" s="41"/>
      <c r="O28" s="52"/>
      <c r="P28" s="39">
        <f>IF([1]計算!Z11=0," ",[1]計算!Z11)</f>
        <v>23.861339999999995</v>
      </c>
      <c r="Q28" s="38" t="s">
        <v>41</v>
      </c>
      <c r="R28" s="5" t="s">
        <v>57</v>
      </c>
      <c r="S28" s="4"/>
    </row>
    <row r="29" spans="1:19" ht="17.25" customHeight="1" x14ac:dyDescent="0.4">
      <c r="A29" s="106"/>
      <c r="B29" s="144"/>
      <c r="C29" s="117"/>
      <c r="D29" s="120"/>
      <c r="E29" s="47" t="str">
        <f>IF(ISERROR(VLOOKUP(6,[1]作成!$H$278:$K$332,3,FALSE))," ",VLOOKUP(6,[1]作成!$H$278:$K$332,3,FALSE))</f>
        <v xml:space="preserve"> </v>
      </c>
      <c r="F29" s="47" t="str">
        <f>IF(ISERROR(VLOOKUP(7,[1]作成!$H$278:$K$332,3,FALSE))," ",VLOOKUP(7,[1]作成!$H$278:$K$332,3,FALSE))</f>
        <v xml:space="preserve"> </v>
      </c>
      <c r="G29" s="42" t="s">
        <v>56</v>
      </c>
      <c r="H29" s="41" t="s">
        <v>84</v>
      </c>
      <c r="I29" s="40"/>
      <c r="J29" s="42" t="s">
        <v>40</v>
      </c>
      <c r="K29" s="41"/>
      <c r="L29" s="49"/>
      <c r="M29" s="41" t="s">
        <v>13</v>
      </c>
      <c r="N29" s="41"/>
      <c r="O29" s="52"/>
      <c r="P29" s="139"/>
      <c r="Q29" s="140"/>
      <c r="R29" s="5" t="s">
        <v>0</v>
      </c>
      <c r="S29" s="4"/>
    </row>
    <row r="30" spans="1:19" ht="17.25" customHeight="1" x14ac:dyDescent="0.4">
      <c r="A30" s="104">
        <f>IF([1]人数!$F18=0," ",[1]人数!$F18)</f>
        <v>8</v>
      </c>
      <c r="B30" s="141" t="s">
        <v>54</v>
      </c>
      <c r="C30" s="115" t="str">
        <f>IF(ISERROR(VLOOKUP(1,[1]作成!$H$333:$K$387,3,FALSE))," ",VLOOKUP(1,[1]作成!$H$333:$K$387,3,FALSE))</f>
        <v>すしごはん</v>
      </c>
      <c r="D30" s="118" t="str">
        <f>IF(ISERROR(VLOOKUP(2,[1]作成!$H$333:$K$387,4,FALSE))," ",VLOOKUP(2,[1]作成!$H$333:$K$387,4,FALSE))</f>
        <v>牛乳</v>
      </c>
      <c r="E30" s="121" t="str">
        <f>IF(ISERROR(VLOOKUP(3,[1]作成!$H$333:$K$387,3,FALSE))," ",VLOOKUP(3,[1]作成!$H$333:$K$387,3,FALSE))</f>
        <v>きんじそうずし</v>
      </c>
      <c r="F30" s="122"/>
      <c r="G30" s="46" t="s">
        <v>35</v>
      </c>
      <c r="H30" s="45" t="s">
        <v>146</v>
      </c>
      <c r="I30" s="44" t="s">
        <v>145</v>
      </c>
      <c r="J30" s="46" t="s">
        <v>33</v>
      </c>
      <c r="K30" s="45" t="s">
        <v>64</v>
      </c>
      <c r="L30" s="44"/>
      <c r="M30" s="45" t="s">
        <v>144</v>
      </c>
      <c r="N30" s="45" t="s">
        <v>111</v>
      </c>
      <c r="O30" s="44"/>
      <c r="P30" s="39">
        <f>IF([1]計算!U12=0," ",[1]計算!U12)</f>
        <v>674.65559999999982</v>
      </c>
      <c r="Q30" s="43" t="s">
        <v>49</v>
      </c>
      <c r="R30" s="5" t="s">
        <v>0</v>
      </c>
      <c r="S30" s="4"/>
    </row>
    <row r="31" spans="1:19" ht="17.25" customHeight="1" x14ac:dyDescent="0.4">
      <c r="A31" s="105"/>
      <c r="B31" s="141"/>
      <c r="C31" s="116"/>
      <c r="D31" s="119"/>
      <c r="E31" s="123" t="str">
        <f>IF(ISERROR(VLOOKUP(4,[1]作成!$H$333:$K$387,3,FALSE))," ",VLOOKUP(4,[1]作成!$H$333:$K$387,3,FALSE))</f>
        <v>だいずとえびのゴマからめ</v>
      </c>
      <c r="F31" s="124"/>
      <c r="G31" s="42" t="s">
        <v>60</v>
      </c>
      <c r="H31" s="41" t="s">
        <v>143</v>
      </c>
      <c r="I31" s="49"/>
      <c r="J31" s="42" t="s">
        <v>26</v>
      </c>
      <c r="K31" s="41" t="s">
        <v>19</v>
      </c>
      <c r="L31" s="40"/>
      <c r="M31" s="41" t="s">
        <v>18</v>
      </c>
      <c r="N31" s="41"/>
      <c r="O31" s="40"/>
      <c r="P31" s="39">
        <f>IF([1]計算!X12=0," ",[1]計算!X12)</f>
        <v>29.468059999999998</v>
      </c>
      <c r="Q31" s="38" t="s">
        <v>5</v>
      </c>
      <c r="R31" s="5" t="s">
        <v>0</v>
      </c>
      <c r="S31" s="4"/>
    </row>
    <row r="32" spans="1:19" ht="17.25" customHeight="1" x14ac:dyDescent="0.4">
      <c r="A32" s="105"/>
      <c r="B32" s="141"/>
      <c r="C32" s="116"/>
      <c r="D32" s="119"/>
      <c r="E32" s="123" t="str">
        <f>IF(ISERROR(VLOOKUP(5,[1]作成!$H$333:$K$387,3,FALSE))," ",VLOOKUP(5,[1]作成!$H$333:$K$387,3,FALSE))</f>
        <v>けんちんじる</v>
      </c>
      <c r="F32" s="124"/>
      <c r="G32" s="42" t="s">
        <v>56</v>
      </c>
      <c r="H32" s="41" t="s">
        <v>16</v>
      </c>
      <c r="I32" s="49"/>
      <c r="J32" s="42" t="s">
        <v>32</v>
      </c>
      <c r="K32" s="41"/>
      <c r="L32" s="40"/>
      <c r="M32" s="41" t="s">
        <v>24</v>
      </c>
      <c r="N32" s="41"/>
      <c r="O32" s="40"/>
      <c r="P32" s="39">
        <f>IF([1]計算!Z12=0," ",[1]計算!Z12)</f>
        <v>19.351160000000004</v>
      </c>
      <c r="Q32" s="38" t="s">
        <v>5</v>
      </c>
      <c r="R32" s="5" t="s">
        <v>37</v>
      </c>
      <c r="S32" s="4"/>
    </row>
    <row r="33" spans="1:19" ht="17.25" customHeight="1" x14ac:dyDescent="0.4">
      <c r="A33" s="106"/>
      <c r="B33" s="141"/>
      <c r="C33" s="117"/>
      <c r="D33" s="120"/>
      <c r="E33" s="37" t="str">
        <f>IF(ISERROR(VLOOKUP(6,[1]作成!$H$333:$K$387,3,FALSE))," ",VLOOKUP(6,[1]作成!$H$333:$K$387,3,FALSE))</f>
        <v>デザート</v>
      </c>
      <c r="F33" s="36" t="str">
        <f>IF(ISERROR(VLOOKUP(7,[1]作成!$H$333:$K$387,3,FALSE))," ",VLOOKUP(7,[1]作成!$H$333:$K$387,3,FALSE))</f>
        <v xml:space="preserve"> </v>
      </c>
      <c r="G33" s="35" t="s">
        <v>67</v>
      </c>
      <c r="H33" s="34" t="s">
        <v>142</v>
      </c>
      <c r="I33" s="48"/>
      <c r="J33" s="35" t="s">
        <v>141</v>
      </c>
      <c r="K33" s="34"/>
      <c r="L33" s="48"/>
      <c r="M33" s="34" t="s">
        <v>43</v>
      </c>
      <c r="N33" s="34"/>
      <c r="O33" s="48"/>
      <c r="P33" s="139"/>
      <c r="Q33" s="140"/>
      <c r="R33" s="5" t="s">
        <v>0</v>
      </c>
      <c r="S33" s="4"/>
    </row>
    <row r="34" spans="1:19" ht="17.25" customHeight="1" x14ac:dyDescent="0.4">
      <c r="A34" s="104">
        <f>IF([1]人数!$F19=0," ",[1]人数!$F19)</f>
        <v>9</v>
      </c>
      <c r="B34" s="141" t="s">
        <v>36</v>
      </c>
      <c r="C34" s="115" t="str">
        <f>IF(ISERROR(VLOOKUP(1,[1]作成!$H$388:$K$442,3,FALSE))," ",VLOOKUP(1,[1]作成!$H$388:$K$442,3,FALSE))</f>
        <v>しょくパン</v>
      </c>
      <c r="D34" s="118" t="str">
        <f>IF(ISERROR(VLOOKUP(2,[1]作成!$H$388:$K$442,4,FALSE))," ",VLOOKUP(2,[1]作成!$H$388:$K$442,4,FALSE))</f>
        <v>牛乳</v>
      </c>
      <c r="E34" s="121" t="str">
        <f>IF(ISERROR(VLOOKUP(3,[1]作成!$H$388:$K$442,3,FALSE))," ",VLOOKUP(3,[1]作成!$H$388:$K$442,3,FALSE))</f>
        <v>ハムカツ･ｹﾁｬｯﾌﾟｿｰｽ</v>
      </c>
      <c r="F34" s="122"/>
      <c r="G34" s="42" t="s">
        <v>35</v>
      </c>
      <c r="H34" s="41" t="s">
        <v>98</v>
      </c>
      <c r="I34" s="40"/>
      <c r="J34" s="42" t="s">
        <v>33</v>
      </c>
      <c r="K34" s="41" t="s">
        <v>140</v>
      </c>
      <c r="L34" s="40"/>
      <c r="M34" s="41" t="s">
        <v>139</v>
      </c>
      <c r="N34" s="41" t="s">
        <v>138</v>
      </c>
      <c r="O34" s="40"/>
      <c r="P34" s="39">
        <f>IF([1]計算!U13=0," ",[1]計算!U13)</f>
        <v>615.26480000000015</v>
      </c>
      <c r="Q34" s="43" t="s">
        <v>6</v>
      </c>
      <c r="R34" s="5" t="s">
        <v>0</v>
      </c>
      <c r="S34" s="4"/>
    </row>
    <row r="35" spans="1:19" ht="17.25" customHeight="1" x14ac:dyDescent="0.4">
      <c r="A35" s="105"/>
      <c r="B35" s="141"/>
      <c r="C35" s="116"/>
      <c r="D35" s="119"/>
      <c r="E35" s="123" t="str">
        <f>IF(ISERROR(VLOOKUP(4,[1]作成!$H$388:$K$442,3,FALSE))," ",VLOOKUP(4,[1]作成!$H$388:$K$442,3,FALSE))</f>
        <v>コールスローサラダ</v>
      </c>
      <c r="F35" s="124"/>
      <c r="G35" s="42" t="s">
        <v>137</v>
      </c>
      <c r="H35" s="41"/>
      <c r="I35" s="40"/>
      <c r="J35" s="42" t="s">
        <v>87</v>
      </c>
      <c r="K35" s="41" t="s">
        <v>25</v>
      </c>
      <c r="L35" s="40"/>
      <c r="M35" s="41" t="s">
        <v>51</v>
      </c>
      <c r="N35" s="41" t="s">
        <v>136</v>
      </c>
      <c r="O35" s="40"/>
      <c r="P35" s="39">
        <f>IF([1]計算!X13=0," ",[1]計算!X13)</f>
        <v>25.794669999999986</v>
      </c>
      <c r="Q35" s="38" t="s">
        <v>70</v>
      </c>
      <c r="R35" s="5" t="s">
        <v>0</v>
      </c>
      <c r="S35" s="4"/>
    </row>
    <row r="36" spans="1:19" ht="17.25" customHeight="1" x14ac:dyDescent="0.4">
      <c r="A36" s="105"/>
      <c r="B36" s="141"/>
      <c r="C36" s="116"/>
      <c r="D36" s="119"/>
      <c r="E36" s="123" t="str">
        <f>IF(ISERROR(VLOOKUP(5,[1]作成!$H$388:$K$442,3,FALSE))," ",VLOOKUP(5,[1]作成!$H$388:$K$442,3,FALSE))</f>
        <v>オニオンスープ</v>
      </c>
      <c r="F36" s="124"/>
      <c r="G36" s="42" t="s">
        <v>67</v>
      </c>
      <c r="H36" s="41"/>
      <c r="I36" s="49"/>
      <c r="J36" s="42" t="s">
        <v>15</v>
      </c>
      <c r="K36" s="41" t="s">
        <v>129</v>
      </c>
      <c r="L36" s="40"/>
      <c r="M36" s="41" t="s">
        <v>61</v>
      </c>
      <c r="N36" s="52" t="s">
        <v>43</v>
      </c>
      <c r="O36" s="40"/>
      <c r="P36" s="39">
        <f>IF([1]計算!Z13=0," ",[1]計算!Z13)</f>
        <v>26.414259999999995</v>
      </c>
      <c r="Q36" s="38" t="s">
        <v>5</v>
      </c>
      <c r="R36" s="5" t="s">
        <v>0</v>
      </c>
      <c r="S36" s="4"/>
    </row>
    <row r="37" spans="1:19" ht="17.25" customHeight="1" x14ac:dyDescent="0.4">
      <c r="A37" s="106"/>
      <c r="B37" s="141"/>
      <c r="C37" s="117"/>
      <c r="D37" s="120"/>
      <c r="E37" s="37" t="str">
        <f>IF(ISERROR(VLOOKUP(6,[1]作成!$H$388:$K$442,3,FALSE))," ",VLOOKUP(6,[1]作成!$H$388:$K$442,3,FALSE))</f>
        <v>ジャム</v>
      </c>
      <c r="F37" s="36" t="str">
        <f>IF(ISERROR(VLOOKUP(7,[1]作成!$H$388:$K$442,3,FALSE))," ",VLOOKUP(7,[1]作成!$H$388:$K$442,3,FALSE))</f>
        <v xml:space="preserve"> </v>
      </c>
      <c r="G37" s="42" t="s">
        <v>91</v>
      </c>
      <c r="H37" s="41"/>
      <c r="I37" s="49"/>
      <c r="J37" s="42" t="s">
        <v>40</v>
      </c>
      <c r="K37" s="41" t="s">
        <v>97</v>
      </c>
      <c r="L37" s="49"/>
      <c r="M37" s="41" t="s">
        <v>18</v>
      </c>
      <c r="N37" s="52"/>
      <c r="O37" s="40"/>
      <c r="P37" s="139"/>
      <c r="Q37" s="140"/>
      <c r="R37" s="5" t="s">
        <v>0</v>
      </c>
      <c r="S37" s="4"/>
    </row>
    <row r="38" spans="1:19" ht="17.25" customHeight="1" x14ac:dyDescent="0.4">
      <c r="A38" s="145">
        <f>IF([1]人数!$F20=0," ",[1]人数!$F20)</f>
        <v>10</v>
      </c>
      <c r="B38" s="141" t="s">
        <v>11</v>
      </c>
      <c r="C38" s="115" t="str">
        <f>IF(ISERROR(VLOOKUP(1,[1]作成!$H$443:$K$497,3,FALSE))," ",VLOOKUP(1,[1]作成!$H$443:$K$497,3,FALSE))</f>
        <v>チャーハン</v>
      </c>
      <c r="D38" s="118" t="str">
        <f>IF(ISERROR(VLOOKUP(2,[1]作成!$H$443:$K$497,4,FALSE))," ",VLOOKUP(2,[1]作成!$H$443:$K$497,4,FALSE))</f>
        <v>牛乳</v>
      </c>
      <c r="E38" s="121" t="str">
        <f>IF(ISERROR(VLOOKUP(3,[1]作成!$H$443:$K$497,3,FALSE))," ",VLOOKUP(3,[1]作成!$H$443:$K$497,3,FALSE))</f>
        <v>ぶたにくのプルコギふう</v>
      </c>
      <c r="F38" s="122"/>
      <c r="G38" s="46" t="s">
        <v>35</v>
      </c>
      <c r="H38" s="45" t="s">
        <v>135</v>
      </c>
      <c r="I38" s="50"/>
      <c r="J38" s="46" t="s">
        <v>33</v>
      </c>
      <c r="K38" s="45" t="s">
        <v>26</v>
      </c>
      <c r="L38" s="44" t="s">
        <v>97</v>
      </c>
      <c r="M38" s="45" t="s">
        <v>134</v>
      </c>
      <c r="N38" s="45" t="s">
        <v>82</v>
      </c>
      <c r="O38" s="44"/>
      <c r="P38" s="39">
        <f>IF([1]計算!U14=0," ",[1]計算!U14)</f>
        <v>647.08717999999999</v>
      </c>
      <c r="Q38" s="43" t="s">
        <v>6</v>
      </c>
      <c r="R38" s="5" t="s">
        <v>81</v>
      </c>
      <c r="S38" s="4"/>
    </row>
    <row r="39" spans="1:19" ht="17.25" customHeight="1" x14ac:dyDescent="0.4">
      <c r="A39" s="146"/>
      <c r="B39" s="141"/>
      <c r="C39" s="116"/>
      <c r="D39" s="119"/>
      <c r="E39" s="123" t="str">
        <f>IF(ISERROR(VLOOKUP(4,[1]作成!$H$443:$K$497,3,FALSE))," ",VLOOKUP(4,[1]作成!$H$443:$K$497,3,FALSE))</f>
        <v>わかめスープ</v>
      </c>
      <c r="F39" s="124"/>
      <c r="G39" s="42" t="s">
        <v>133</v>
      </c>
      <c r="H39" s="41" t="s">
        <v>106</v>
      </c>
      <c r="I39" s="49"/>
      <c r="J39" s="42" t="s">
        <v>79</v>
      </c>
      <c r="K39" s="41" t="s">
        <v>44</v>
      </c>
      <c r="L39" s="40"/>
      <c r="M39" s="41" t="s">
        <v>18</v>
      </c>
      <c r="N39" s="41" t="s">
        <v>127</v>
      </c>
      <c r="O39" s="49"/>
      <c r="P39" s="39">
        <f>IF([1]計算!X14=0," ",[1]計算!X14)</f>
        <v>24.227043999999989</v>
      </c>
      <c r="Q39" s="38" t="s">
        <v>5</v>
      </c>
      <c r="R39" s="5" t="s">
        <v>0</v>
      </c>
      <c r="S39" s="4"/>
    </row>
    <row r="40" spans="1:19" ht="17.25" customHeight="1" x14ac:dyDescent="0.4">
      <c r="A40" s="146"/>
      <c r="B40" s="141"/>
      <c r="C40" s="116"/>
      <c r="D40" s="119"/>
      <c r="E40" s="123" t="str">
        <f>IF(ISERROR(VLOOKUP(5,[1]作成!$H$443:$K$497,3,FALSE))," ",VLOOKUP(5,[1]作成!$H$443:$K$497,3,FALSE))</f>
        <v>ヨーグルト</v>
      </c>
      <c r="F40" s="124"/>
      <c r="G40" s="42" t="s">
        <v>16</v>
      </c>
      <c r="H40" s="41" t="s">
        <v>132</v>
      </c>
      <c r="I40" s="49"/>
      <c r="J40" s="42" t="s">
        <v>131</v>
      </c>
      <c r="K40" s="41" t="s">
        <v>19</v>
      </c>
      <c r="L40" s="40"/>
      <c r="M40" s="41" t="s">
        <v>80</v>
      </c>
      <c r="N40" s="41"/>
      <c r="O40" s="49"/>
      <c r="P40" s="39">
        <f>IF([1]計算!Z14=0," ",[1]計算!Z14)</f>
        <v>18.612065999999992</v>
      </c>
      <c r="Q40" s="38" t="s">
        <v>9</v>
      </c>
      <c r="R40" s="5" t="s">
        <v>0</v>
      </c>
      <c r="S40" s="4"/>
    </row>
    <row r="41" spans="1:19" ht="17.25" customHeight="1" x14ac:dyDescent="0.4">
      <c r="A41" s="147"/>
      <c r="B41" s="141"/>
      <c r="C41" s="117"/>
      <c r="D41" s="120"/>
      <c r="E41" s="37" t="str">
        <f>IF(ISERROR(VLOOKUP(6,[1]作成!$H$443:$K$497,3,FALSE))," ",VLOOKUP(6,[1]作成!$H$443:$K$497,3,FALSE))</f>
        <v xml:space="preserve"> </v>
      </c>
      <c r="F41" s="36" t="str">
        <f>IF(ISERROR(VLOOKUP(7,[1]作成!$H$443:$K$497,3,FALSE))," ",VLOOKUP(7,[1]作成!$H$443:$K$497,3,FALSE))</f>
        <v xml:space="preserve"> </v>
      </c>
      <c r="G41" s="35" t="s">
        <v>130</v>
      </c>
      <c r="H41" s="34"/>
      <c r="I41" s="48"/>
      <c r="J41" s="35" t="s">
        <v>25</v>
      </c>
      <c r="K41" s="34" t="s">
        <v>129</v>
      </c>
      <c r="L41" s="33"/>
      <c r="M41" s="34" t="s">
        <v>43</v>
      </c>
      <c r="N41" s="34"/>
      <c r="O41" s="48"/>
      <c r="P41" s="139"/>
      <c r="Q41" s="140"/>
      <c r="R41" s="5" t="s">
        <v>0</v>
      </c>
      <c r="S41" s="4"/>
    </row>
    <row r="42" spans="1:19" ht="17.25" customHeight="1" x14ac:dyDescent="0.4">
      <c r="A42" s="145">
        <f>IF([1]人数!$F21=0," ",[1]人数!$F21)</f>
        <v>11</v>
      </c>
      <c r="B42" s="141" t="s">
        <v>8</v>
      </c>
      <c r="C42" s="115" t="str">
        <f>IF(ISERROR(VLOOKUP(1,[1]作成!$H$498:$K$552,3,FALSE))," ",VLOOKUP(1,[1]作成!$H$498:$K$552,3,FALSE))</f>
        <v>ごはん</v>
      </c>
      <c r="D42" s="118" t="str">
        <f>IF(ISERROR(VLOOKUP(2,[1]作成!$H$498:$K$552,4,FALSE))," ",VLOOKUP(2,[1]作成!$H$498:$K$552,4,FALSE))</f>
        <v>牛乳</v>
      </c>
      <c r="E42" s="121" t="str">
        <f>IF(ISERROR(VLOOKUP(3,[1]作成!$H$498:$K$552,3,FALSE))," ",VLOOKUP(3,[1]作成!$H$498:$K$552,3,FALSE))</f>
        <v>さばのたつたあげ</v>
      </c>
      <c r="F42" s="122"/>
      <c r="G42" s="42" t="s">
        <v>35</v>
      </c>
      <c r="H42" s="41"/>
      <c r="I42" s="49"/>
      <c r="J42" s="42" t="s">
        <v>128</v>
      </c>
      <c r="K42" s="41" t="s">
        <v>14</v>
      </c>
      <c r="L42" s="40"/>
      <c r="M42" s="41" t="s">
        <v>31</v>
      </c>
      <c r="N42" s="41" t="s">
        <v>43</v>
      </c>
      <c r="O42" s="40"/>
      <c r="P42" s="39">
        <f>IF([1]計算!U15=0," ",[1]計算!U15)</f>
        <v>678.40299999999991</v>
      </c>
      <c r="Q42" s="43" t="s">
        <v>6</v>
      </c>
      <c r="R42" s="5" t="s">
        <v>0</v>
      </c>
      <c r="S42" s="4"/>
    </row>
    <row r="43" spans="1:19" ht="17.25" customHeight="1" x14ac:dyDescent="0.4">
      <c r="A43" s="146"/>
      <c r="B43" s="141"/>
      <c r="C43" s="116"/>
      <c r="D43" s="119"/>
      <c r="E43" s="123" t="str">
        <f>IF(ISERROR(VLOOKUP(4,[1]作成!$H$498:$K$552,3,FALSE))," ",VLOOKUP(4,[1]作成!$H$498:$K$552,3,FALSE))</f>
        <v>ひじきのいために</v>
      </c>
      <c r="F43" s="124"/>
      <c r="G43" s="42" t="s">
        <v>127</v>
      </c>
      <c r="H43" s="41"/>
      <c r="I43" s="49"/>
      <c r="J43" s="42" t="s">
        <v>33</v>
      </c>
      <c r="K43" s="41" t="s">
        <v>126</v>
      </c>
      <c r="L43" s="40"/>
      <c r="M43" s="41" t="s">
        <v>24</v>
      </c>
      <c r="N43" s="41" t="s">
        <v>103</v>
      </c>
      <c r="O43" s="40"/>
      <c r="P43" s="39">
        <f>IF([1]計算!X15=0," ",[1]計算!X15)</f>
        <v>24.786259999999999</v>
      </c>
      <c r="Q43" s="38" t="s">
        <v>70</v>
      </c>
      <c r="R43" s="5" t="s">
        <v>68</v>
      </c>
      <c r="S43" s="4"/>
    </row>
    <row r="44" spans="1:19" ht="17.25" customHeight="1" x14ac:dyDescent="0.4">
      <c r="A44" s="146"/>
      <c r="B44" s="141"/>
      <c r="C44" s="116"/>
      <c r="D44" s="119"/>
      <c r="E44" s="123" t="str">
        <f>IF(ISERROR(VLOOKUP(5,[1]作成!$H$498:$K$552,3,FALSE))," ",VLOOKUP(5,[1]作成!$H$498:$K$552,3,FALSE))</f>
        <v>ひやしそうめん</v>
      </c>
      <c r="F44" s="124"/>
      <c r="G44" s="42" t="s">
        <v>123</v>
      </c>
      <c r="H44" s="41"/>
      <c r="I44" s="49"/>
      <c r="J44" s="42" t="s">
        <v>87</v>
      </c>
      <c r="K44" s="41" t="s">
        <v>19</v>
      </c>
      <c r="L44" s="40"/>
      <c r="M44" s="41" t="s">
        <v>18</v>
      </c>
      <c r="N44" s="41"/>
      <c r="O44" s="40"/>
      <c r="P44" s="39">
        <f>IF([1]計算!Z15=0," ",[1]計算!Z15)</f>
        <v>22.262719999999998</v>
      </c>
      <c r="Q44" s="38" t="s">
        <v>70</v>
      </c>
      <c r="R44" s="5" t="s">
        <v>0</v>
      </c>
      <c r="S44" s="4"/>
    </row>
    <row r="45" spans="1:19" ht="17.25" customHeight="1" x14ac:dyDescent="0.4">
      <c r="A45" s="147"/>
      <c r="B45" s="141"/>
      <c r="C45" s="117"/>
      <c r="D45" s="120"/>
      <c r="E45" s="37" t="str">
        <f>IF(ISERROR(VLOOKUP(6,[1]作成!$H$498:$K$552,3,FALSE))," ",VLOOKUP(6,[1]作成!$H$498:$K$552,3,FALSE))</f>
        <v xml:space="preserve"> </v>
      </c>
      <c r="F45" s="36" t="str">
        <f>IF(ISERROR(VLOOKUP(7,[1]作成!$H$498:$K$552,3,FALSE))," ",VLOOKUP(7,[1]作成!$H$498:$K$552,3,FALSE))</f>
        <v xml:space="preserve"> </v>
      </c>
      <c r="G45" s="42" t="s">
        <v>124</v>
      </c>
      <c r="H45" s="41"/>
      <c r="I45" s="49"/>
      <c r="J45" s="42" t="s">
        <v>26</v>
      </c>
      <c r="K45" s="41" t="s">
        <v>64</v>
      </c>
      <c r="L45" s="49"/>
      <c r="M45" s="41" t="s">
        <v>125</v>
      </c>
      <c r="N45" s="52"/>
      <c r="O45" s="40"/>
      <c r="P45" s="139"/>
      <c r="Q45" s="140"/>
      <c r="R45" s="5" t="s">
        <v>0</v>
      </c>
      <c r="S45" s="4"/>
    </row>
    <row r="46" spans="1:19" ht="17.25" customHeight="1" x14ac:dyDescent="0.4">
      <c r="A46" s="145">
        <f>IF([1]人数!$F22=0," ",[1]人数!$F22)</f>
        <v>14</v>
      </c>
      <c r="B46" s="142" t="s">
        <v>7</v>
      </c>
      <c r="C46" s="115" t="str">
        <f>IF(ISERROR(VLOOKUP(1,[1]作成!$H$553:$K$607,3,FALSE))," ",VLOOKUP(1,[1]作成!$H$553:$K$607,3,FALSE))</f>
        <v>ごはん</v>
      </c>
      <c r="D46" s="118" t="str">
        <f>IF(ISERROR(VLOOKUP(2,[1]作成!$H$553:$K$607,4,FALSE))," ",VLOOKUP(2,[1]作成!$H$553:$K$607,4,FALSE))</f>
        <v>牛乳</v>
      </c>
      <c r="E46" s="121" t="str">
        <f>IF(ISERROR(VLOOKUP(3,[1]作成!$H$553:$K$607,3,FALSE))," ",VLOOKUP(3,[1]作成!$H$553:$K$607,3,FALSE))</f>
        <v>ちくわチーズフライ</v>
      </c>
      <c r="F46" s="122"/>
      <c r="G46" s="46" t="s">
        <v>35</v>
      </c>
      <c r="H46" s="45" t="s">
        <v>124</v>
      </c>
      <c r="I46" s="44"/>
      <c r="J46" s="46" t="s">
        <v>33</v>
      </c>
      <c r="K46" s="45" t="s">
        <v>20</v>
      </c>
      <c r="L46" s="50"/>
      <c r="M46" s="45" t="s">
        <v>31</v>
      </c>
      <c r="N46" s="45" t="s">
        <v>13</v>
      </c>
      <c r="O46" s="44"/>
      <c r="P46" s="39">
        <f>IF([1]計算!U16=0," ",[1]計算!U16)</f>
        <v>625.3594999999998</v>
      </c>
      <c r="Q46" s="43" t="s">
        <v>6</v>
      </c>
      <c r="R46" s="5" t="s">
        <v>0</v>
      </c>
      <c r="S46" s="4"/>
    </row>
    <row r="47" spans="1:19" ht="17.25" customHeight="1" x14ac:dyDescent="0.4">
      <c r="A47" s="146"/>
      <c r="B47" s="143"/>
      <c r="C47" s="116"/>
      <c r="D47" s="119"/>
      <c r="E47" s="123" t="str">
        <f>IF(ISERROR(VLOOKUP(4,[1]作成!$H$553:$K$607,3,FALSE))," ",VLOOKUP(4,[1]作成!$H$553:$K$607,3,FALSE))</f>
        <v>やさいのおかかあえ</v>
      </c>
      <c r="F47" s="124"/>
      <c r="G47" s="42" t="s">
        <v>123</v>
      </c>
      <c r="H47" s="41" t="s">
        <v>27</v>
      </c>
      <c r="I47" s="49"/>
      <c r="J47" s="42" t="s">
        <v>87</v>
      </c>
      <c r="K47" s="41" t="s">
        <v>25</v>
      </c>
      <c r="L47" s="49"/>
      <c r="M47" s="41" t="s">
        <v>51</v>
      </c>
      <c r="N47" s="41" t="s">
        <v>122</v>
      </c>
      <c r="O47" s="40"/>
      <c r="P47" s="39">
        <f>IF([1]計算!X16=0," ",[1]計算!X16)</f>
        <v>22.571400000000008</v>
      </c>
      <c r="Q47" s="38" t="s">
        <v>5</v>
      </c>
      <c r="R47" s="5" t="s">
        <v>0</v>
      </c>
      <c r="S47" s="4"/>
    </row>
    <row r="48" spans="1:19" ht="17.25" customHeight="1" x14ac:dyDescent="0.4">
      <c r="A48" s="146"/>
      <c r="B48" s="143"/>
      <c r="C48" s="116"/>
      <c r="D48" s="119"/>
      <c r="E48" s="123" t="str">
        <f>IF(ISERROR(VLOOKUP(5,[1]作成!$H$553:$K$607,3,FALSE))," ",VLOOKUP(5,[1]作成!$H$553:$K$607,3,FALSE))</f>
        <v>じゃがいもとたまねぎのみそしる</v>
      </c>
      <c r="F48" s="124"/>
      <c r="G48" s="42" t="s">
        <v>67</v>
      </c>
      <c r="H48" s="41" t="s">
        <v>69</v>
      </c>
      <c r="I48" s="49"/>
      <c r="J48" s="42" t="s">
        <v>40</v>
      </c>
      <c r="K48" s="41" t="s">
        <v>19</v>
      </c>
      <c r="L48" s="49"/>
      <c r="M48" s="41" t="s">
        <v>61</v>
      </c>
      <c r="N48" s="41" t="s">
        <v>121</v>
      </c>
      <c r="O48" s="40"/>
      <c r="P48" s="39">
        <f>IF([1]計算!Z16=0," ",[1]計算!Z16)</f>
        <v>16.593199999999996</v>
      </c>
      <c r="Q48" s="38" t="s">
        <v>5</v>
      </c>
      <c r="R48" s="5" t="s">
        <v>0</v>
      </c>
      <c r="S48" s="4"/>
    </row>
    <row r="49" spans="1:19" ht="17.25" customHeight="1" x14ac:dyDescent="0.4">
      <c r="A49" s="147"/>
      <c r="B49" s="144"/>
      <c r="C49" s="117"/>
      <c r="D49" s="120"/>
      <c r="E49" s="47" t="str">
        <f>IF(ISERROR(VLOOKUP(6,[1]作成!$H$553:$K$607,3,FALSE))," ",VLOOKUP(6,[1]作成!$H$553:$K$607,3,FALSE))</f>
        <v xml:space="preserve"> </v>
      </c>
      <c r="F49" s="47" t="str">
        <f>IF(ISERROR(VLOOKUP(7,[1]作成!$H$553:$K$607,3,FALSE))," ",VLOOKUP(7,[1]作成!$H$553:$K$607,3,FALSE))</f>
        <v xml:space="preserve"> </v>
      </c>
      <c r="G49" s="35" t="s">
        <v>85</v>
      </c>
      <c r="H49" s="34"/>
      <c r="I49" s="48"/>
      <c r="J49" s="35" t="s">
        <v>15</v>
      </c>
      <c r="K49" s="34"/>
      <c r="L49" s="48"/>
      <c r="M49" s="34" t="s">
        <v>18</v>
      </c>
      <c r="N49" s="51"/>
      <c r="O49" s="33"/>
      <c r="P49" s="139"/>
      <c r="Q49" s="140"/>
      <c r="R49" s="5" t="s">
        <v>0</v>
      </c>
      <c r="S49" s="4"/>
    </row>
    <row r="50" spans="1:19" ht="17.25" customHeight="1" x14ac:dyDescent="0.4">
      <c r="A50" s="145">
        <f>IF([1]人数!$F23=0," ",[1]人数!$F23)</f>
        <v>15</v>
      </c>
      <c r="B50" s="141" t="s">
        <v>54</v>
      </c>
      <c r="C50" s="115" t="str">
        <f>IF(ISERROR(VLOOKUP(1,[1]作成!$H$608:$K$662,3,FALSE))," ",VLOOKUP(1,[1]作成!$H$608:$K$662,3,FALSE))</f>
        <v>ごはん</v>
      </c>
      <c r="D50" s="118" t="str">
        <f>IF(ISERROR(VLOOKUP(2,[1]作成!$H$608:$K$662,4,FALSE))," ",VLOOKUP(2,[1]作成!$H$608:$K$662,4,FALSE))</f>
        <v>牛乳</v>
      </c>
      <c r="E50" s="121" t="str">
        <f>IF(ISERROR(VLOOKUP(3,[1]作成!$H$608:$K$662,3,FALSE))," ",VLOOKUP(3,[1]作成!$H$608:$K$662,3,FALSE))</f>
        <v>ししゃものなんばんづけ</v>
      </c>
      <c r="F50" s="122"/>
      <c r="G50" s="42" t="s">
        <v>35</v>
      </c>
      <c r="H50" s="41"/>
      <c r="I50" s="40"/>
      <c r="J50" s="42" t="s">
        <v>33</v>
      </c>
      <c r="K50" s="41" t="s">
        <v>44</v>
      </c>
      <c r="L50" s="40" t="s">
        <v>72</v>
      </c>
      <c r="M50" s="41" t="s">
        <v>31</v>
      </c>
      <c r="N50" s="41" t="s">
        <v>120</v>
      </c>
      <c r="O50" s="40"/>
      <c r="P50" s="39">
        <f>IF([1]計算!U17=0," ",[1]計算!U17)</f>
        <v>650.25049999999987</v>
      </c>
      <c r="Q50" s="43" t="s">
        <v>6</v>
      </c>
      <c r="R50" s="5" t="s">
        <v>37</v>
      </c>
      <c r="S50" s="4"/>
    </row>
    <row r="51" spans="1:19" ht="17.25" customHeight="1" x14ac:dyDescent="0.4">
      <c r="A51" s="146"/>
      <c r="B51" s="141"/>
      <c r="C51" s="116"/>
      <c r="D51" s="119"/>
      <c r="E51" s="123" t="str">
        <f>IF(ISERROR(VLOOKUP(4,[1]作成!$H$608:$K$662,3,FALSE))," ",VLOOKUP(4,[1]作成!$H$608:$K$662,3,FALSE))</f>
        <v>やさいのピリから</v>
      </c>
      <c r="F51" s="124"/>
      <c r="G51" s="42" t="s">
        <v>16</v>
      </c>
      <c r="H51" s="41"/>
      <c r="I51" s="49"/>
      <c r="J51" s="42" t="s">
        <v>19</v>
      </c>
      <c r="K51" s="41" t="s">
        <v>26</v>
      </c>
      <c r="L51" s="40" t="s">
        <v>14</v>
      </c>
      <c r="M51" s="41" t="s">
        <v>51</v>
      </c>
      <c r="N51" s="41" t="s">
        <v>119</v>
      </c>
      <c r="O51" s="40"/>
      <c r="P51" s="39">
        <f>IF([1]計算!X17=0," ",[1]計算!X17)</f>
        <v>27.083020000000001</v>
      </c>
      <c r="Q51" s="38" t="s">
        <v>5</v>
      </c>
      <c r="R51" s="5" t="s">
        <v>0</v>
      </c>
      <c r="S51" s="4"/>
    </row>
    <row r="52" spans="1:19" ht="17.25" customHeight="1" x14ac:dyDescent="0.4">
      <c r="A52" s="146"/>
      <c r="B52" s="141"/>
      <c r="C52" s="116"/>
      <c r="D52" s="119"/>
      <c r="E52" s="123" t="str">
        <f>IF(ISERROR(VLOOKUP(5,[1]作成!$H$608:$K$662,3,FALSE))," ",VLOOKUP(5,[1]作成!$H$608:$K$662,3,FALSE))</f>
        <v>にくどうふ</v>
      </c>
      <c r="F52" s="124"/>
      <c r="G52" s="42" t="s">
        <v>118</v>
      </c>
      <c r="H52" s="41"/>
      <c r="I52" s="49"/>
      <c r="J52" s="42" t="s">
        <v>40</v>
      </c>
      <c r="K52" s="41" t="s">
        <v>25</v>
      </c>
      <c r="L52" s="49"/>
      <c r="M52" s="41" t="s">
        <v>24</v>
      </c>
      <c r="N52" s="41"/>
      <c r="O52" s="40"/>
      <c r="P52" s="39">
        <f>IF([1]計算!Z17=0," ",[1]計算!Z17)</f>
        <v>21.362520000000004</v>
      </c>
      <c r="Q52" s="38" t="s">
        <v>5</v>
      </c>
      <c r="R52" s="5" t="s">
        <v>37</v>
      </c>
      <c r="S52" s="4"/>
    </row>
    <row r="53" spans="1:19" ht="17.25" customHeight="1" x14ac:dyDescent="0.4">
      <c r="A53" s="147"/>
      <c r="B53" s="141"/>
      <c r="C53" s="117"/>
      <c r="D53" s="120"/>
      <c r="E53" s="37" t="str">
        <f>IF(ISERROR(VLOOKUP(6,[1]作成!$H$608:$K$662,3,FALSE))," ",VLOOKUP(6,[1]作成!$H$608:$K$662,3,FALSE))</f>
        <v xml:space="preserve"> </v>
      </c>
      <c r="F53" s="36" t="str">
        <f>IF(ISERROR(VLOOKUP(7,[1]作成!$H$608:$K$662,3,FALSE))," ",VLOOKUP(7,[1]作成!$H$608:$K$662,3,FALSE))</f>
        <v xml:space="preserve"> </v>
      </c>
      <c r="G53" s="42" t="s">
        <v>117</v>
      </c>
      <c r="H53" s="41"/>
      <c r="I53" s="49"/>
      <c r="J53" s="42" t="s">
        <v>15</v>
      </c>
      <c r="K53" s="41" t="s">
        <v>74</v>
      </c>
      <c r="L53" s="49"/>
      <c r="M53" s="41" t="s">
        <v>18</v>
      </c>
      <c r="N53" s="52"/>
      <c r="O53" s="40"/>
      <c r="P53" s="139"/>
      <c r="Q53" s="140"/>
      <c r="R53" s="5" t="s">
        <v>0</v>
      </c>
      <c r="S53" s="4"/>
    </row>
    <row r="54" spans="1:19" ht="17.25" customHeight="1" x14ac:dyDescent="0.4">
      <c r="A54" s="145">
        <f>IF([1]人数!$F24=0," ",[1]人数!$F24)</f>
        <v>16</v>
      </c>
      <c r="B54" s="141" t="s">
        <v>36</v>
      </c>
      <c r="C54" s="115" t="str">
        <f>IF(ISERROR(VLOOKUP(1,[1]作成!$H$663:$K$717,3,FALSE))," ",VLOOKUP(1,[1]作成!$H$663:$K$717,3,FALSE))</f>
        <v>むぎごはん</v>
      </c>
      <c r="D54" s="118" t="str">
        <f>IF(ISERROR(VLOOKUP(2,[1]作成!$H$663:$K$717,4,FALSE))," ",VLOOKUP(2,[1]作成!$H$663:$K$717,4,FALSE))</f>
        <v>牛乳</v>
      </c>
      <c r="E54" s="121" t="str">
        <f>IF(ISERROR(VLOOKUP(3,[1]作成!$H$663:$K$717,3,FALSE))," ",VLOOKUP(3,[1]作成!$H$663:$K$717,3,FALSE))</f>
        <v>カレーライス</v>
      </c>
      <c r="F54" s="122"/>
      <c r="G54" s="46" t="s">
        <v>35</v>
      </c>
      <c r="H54" s="45"/>
      <c r="I54" s="44"/>
      <c r="J54" s="46" t="s">
        <v>33</v>
      </c>
      <c r="K54" s="45" t="s">
        <v>25</v>
      </c>
      <c r="L54" s="44"/>
      <c r="M54" s="45" t="s">
        <v>116</v>
      </c>
      <c r="N54" s="45" t="s">
        <v>115</v>
      </c>
      <c r="O54" s="44" t="s">
        <v>114</v>
      </c>
      <c r="P54" s="39">
        <f>IF([1]計算!U18=0," ",[1]計算!U18)</f>
        <v>748.67689999999982</v>
      </c>
      <c r="Q54" s="43" t="s">
        <v>6</v>
      </c>
      <c r="R54" s="5" t="s">
        <v>0</v>
      </c>
      <c r="S54" s="4"/>
    </row>
    <row r="55" spans="1:19" ht="17.25" customHeight="1" x14ac:dyDescent="0.4">
      <c r="A55" s="146"/>
      <c r="B55" s="141"/>
      <c r="C55" s="116"/>
      <c r="D55" s="119"/>
      <c r="E55" s="123" t="str">
        <f>IF(ISERROR(VLOOKUP(4,[1]作成!$H$663:$K$717,3,FALSE))," ",VLOOKUP(4,[1]作成!$H$663:$K$717,3,FALSE))</f>
        <v>フルーツミルクゼリー</v>
      </c>
      <c r="F55" s="124"/>
      <c r="G55" s="42" t="s">
        <v>60</v>
      </c>
      <c r="H55" s="41"/>
      <c r="I55" s="40"/>
      <c r="J55" s="42" t="s">
        <v>113</v>
      </c>
      <c r="K55" s="41" t="s">
        <v>112</v>
      </c>
      <c r="L55" s="40"/>
      <c r="M55" s="41" t="s">
        <v>13</v>
      </c>
      <c r="N55" s="41" t="s">
        <v>111</v>
      </c>
      <c r="O55" s="40" t="s">
        <v>71</v>
      </c>
      <c r="P55" s="39">
        <f>IF([1]計算!X18=0," ",[1]計算!X18)</f>
        <v>19.598970000000001</v>
      </c>
      <c r="Q55" s="38" t="s">
        <v>17</v>
      </c>
      <c r="R55" s="5" t="s">
        <v>12</v>
      </c>
      <c r="S55" s="4"/>
    </row>
    <row r="56" spans="1:19" ht="17.25" customHeight="1" x14ac:dyDescent="0.4">
      <c r="A56" s="146"/>
      <c r="B56" s="141"/>
      <c r="C56" s="116"/>
      <c r="D56" s="119"/>
      <c r="E56" s="123" t="str">
        <f>IF(ISERROR(VLOOKUP(5,[1]作成!$H$663:$K$717,3,FALSE))," ",VLOOKUP(5,[1]作成!$H$663:$K$717,3,FALSE))</f>
        <v xml:space="preserve"> </v>
      </c>
      <c r="F56" s="124"/>
      <c r="G56" s="42" t="s">
        <v>69</v>
      </c>
      <c r="H56" s="41"/>
      <c r="I56" s="40"/>
      <c r="J56" s="42" t="s">
        <v>26</v>
      </c>
      <c r="K56" s="41" t="s">
        <v>110</v>
      </c>
      <c r="L56" s="49"/>
      <c r="M56" s="41" t="s">
        <v>51</v>
      </c>
      <c r="N56" s="41" t="s">
        <v>109</v>
      </c>
      <c r="O56" s="40"/>
      <c r="P56" s="39">
        <f>IF([1]計算!Z18=0," ",[1]計算!Z18)</f>
        <v>18.977649999999997</v>
      </c>
      <c r="Q56" s="38" t="s">
        <v>17</v>
      </c>
      <c r="R56" s="5" t="s">
        <v>81</v>
      </c>
      <c r="S56" s="4"/>
    </row>
    <row r="57" spans="1:19" ht="17.25" customHeight="1" x14ac:dyDescent="0.4">
      <c r="A57" s="147"/>
      <c r="B57" s="141"/>
      <c r="C57" s="117"/>
      <c r="D57" s="120"/>
      <c r="E57" s="37" t="str">
        <f>IF(ISERROR(VLOOKUP(6,[1]作成!$H$663:$K$717,3,FALSE))," ",VLOOKUP(6,[1]作成!$H$663:$K$717,3,FALSE))</f>
        <v xml:space="preserve"> </v>
      </c>
      <c r="F57" s="36" t="str">
        <f>IF(ISERROR(VLOOKUP(7,[1]作成!$H$663:$K$717,3,FALSE))," ",VLOOKUP(7,[1]作成!$H$663:$K$717,3,FALSE))</f>
        <v xml:space="preserve"> </v>
      </c>
      <c r="G57" s="35"/>
      <c r="H57" s="34"/>
      <c r="I57" s="33"/>
      <c r="J57" s="35" t="s">
        <v>44</v>
      </c>
      <c r="K57" s="34" t="s">
        <v>108</v>
      </c>
      <c r="L57" s="48"/>
      <c r="M57" s="34" t="s">
        <v>107</v>
      </c>
      <c r="N57" s="51" t="s">
        <v>43</v>
      </c>
      <c r="O57" s="33"/>
      <c r="P57" s="139"/>
      <c r="Q57" s="140"/>
      <c r="R57" s="5" t="s">
        <v>12</v>
      </c>
      <c r="S57" s="4"/>
    </row>
    <row r="58" spans="1:19" ht="17.25" customHeight="1" x14ac:dyDescent="0.4">
      <c r="A58" s="145">
        <f>IF([1]人数!$F25=0," ",[1]人数!$F25)</f>
        <v>17</v>
      </c>
      <c r="B58" s="141" t="s">
        <v>11</v>
      </c>
      <c r="C58" s="115" t="str">
        <f>IF(ISERROR(VLOOKUP(1,[1]作成!$H$718:$K$772,3,FALSE))," ",VLOOKUP(1,[1]作成!$H$718:$K$772,3,FALSE))</f>
        <v>ごはん</v>
      </c>
      <c r="D58" s="118" t="str">
        <f>IF(ISERROR(VLOOKUP(2,[1]作成!$H$718:$K$772,4,FALSE))," ",VLOOKUP(2,[1]作成!$H$718:$K$772,4,FALSE))</f>
        <v>牛乳</v>
      </c>
      <c r="E58" s="121" t="str">
        <f>IF(ISERROR(VLOOKUP(3,[1]作成!$H$718:$K$772,3,FALSE))," ",VLOOKUP(3,[1]作成!$H$718:$K$772,3,FALSE))</f>
        <v>とりてんぷら</v>
      </c>
      <c r="F58" s="122"/>
      <c r="G58" s="42" t="s">
        <v>35</v>
      </c>
      <c r="H58" s="41" t="s">
        <v>106</v>
      </c>
      <c r="I58" s="49"/>
      <c r="J58" s="42" t="s">
        <v>33</v>
      </c>
      <c r="K58" s="41" t="s">
        <v>40</v>
      </c>
      <c r="L58" s="40"/>
      <c r="M58" s="41" t="s">
        <v>31</v>
      </c>
      <c r="N58" s="41" t="s">
        <v>105</v>
      </c>
      <c r="O58" s="40"/>
      <c r="P58" s="39">
        <f>IF([1]計算!U19=0," ",[1]計算!U19)</f>
        <v>623.99499999999978</v>
      </c>
      <c r="Q58" s="43" t="s">
        <v>10</v>
      </c>
      <c r="R58" s="5" t="s">
        <v>81</v>
      </c>
      <c r="S58" s="4"/>
    </row>
    <row r="59" spans="1:19" ht="17.25" customHeight="1" x14ac:dyDescent="0.4">
      <c r="A59" s="146"/>
      <c r="B59" s="141"/>
      <c r="C59" s="116"/>
      <c r="D59" s="119"/>
      <c r="E59" s="123" t="str">
        <f>IF(ISERROR(VLOOKUP(4,[1]作成!$H$718:$K$772,3,FALSE))," ",VLOOKUP(4,[1]作成!$H$718:$K$772,3,FALSE))</f>
        <v>きんぴらごぼう</v>
      </c>
      <c r="F59" s="124"/>
      <c r="G59" s="42" t="s">
        <v>60</v>
      </c>
      <c r="H59" s="41"/>
      <c r="I59" s="49"/>
      <c r="J59" s="42" t="s">
        <v>104</v>
      </c>
      <c r="K59" s="41" t="s">
        <v>64</v>
      </c>
      <c r="L59" s="40"/>
      <c r="M59" s="41" t="s">
        <v>51</v>
      </c>
      <c r="N59" s="41" t="s">
        <v>103</v>
      </c>
      <c r="O59" s="40"/>
      <c r="P59" s="39">
        <f>IF([1]計算!X19=0," ",[1]計算!X19)</f>
        <v>26.069399999999995</v>
      </c>
      <c r="Q59" s="38" t="s">
        <v>9</v>
      </c>
      <c r="R59" s="5" t="s">
        <v>81</v>
      </c>
      <c r="S59" s="4"/>
    </row>
    <row r="60" spans="1:19" ht="17.25" customHeight="1" x14ac:dyDescent="0.4">
      <c r="A60" s="146"/>
      <c r="B60" s="141"/>
      <c r="C60" s="116"/>
      <c r="D60" s="119"/>
      <c r="E60" s="123" t="str">
        <f>IF(ISERROR(VLOOKUP(5,[1]作成!$H$718:$K$772,3,FALSE))," ",VLOOKUP(5,[1]作成!$H$718:$K$772,3,FALSE))</f>
        <v>ひやしうどん</v>
      </c>
      <c r="F60" s="124"/>
      <c r="G60" s="42" t="s">
        <v>16</v>
      </c>
      <c r="H60" s="41"/>
      <c r="I60" s="49"/>
      <c r="J60" s="42" t="s">
        <v>32</v>
      </c>
      <c r="K60" s="41"/>
      <c r="L60" s="40"/>
      <c r="M60" s="41" t="s">
        <v>95</v>
      </c>
      <c r="N60" s="41" t="s">
        <v>102</v>
      </c>
      <c r="O60" s="40"/>
      <c r="P60" s="39">
        <f>IF([1]計算!Z19=0," ",[1]計算!Z19)</f>
        <v>15.243899999999996</v>
      </c>
      <c r="Q60" s="38" t="s">
        <v>9</v>
      </c>
      <c r="R60" s="5" t="s">
        <v>81</v>
      </c>
      <c r="S60" s="4"/>
    </row>
    <row r="61" spans="1:19" ht="17.25" customHeight="1" x14ac:dyDescent="0.4">
      <c r="A61" s="147"/>
      <c r="B61" s="141"/>
      <c r="C61" s="117"/>
      <c r="D61" s="120"/>
      <c r="E61" s="37" t="str">
        <f>IF(ISERROR(VLOOKUP(6,[1]作成!$H$718:$K$772,3,FALSE))," ",VLOOKUP(6,[1]作成!$H$718:$K$772,3,FALSE))</f>
        <v xml:space="preserve"> </v>
      </c>
      <c r="F61" s="36" t="str">
        <f>IF(ISERROR(VLOOKUP(7,[1]作成!$H$718:$K$772,3,FALSE))," ",VLOOKUP(7,[1]作成!$H$718:$K$772,3,FALSE))</f>
        <v xml:space="preserve"> </v>
      </c>
      <c r="G61" s="42" t="s">
        <v>101</v>
      </c>
      <c r="H61" s="41"/>
      <c r="I61" s="49"/>
      <c r="J61" s="42" t="s">
        <v>14</v>
      </c>
      <c r="K61" s="41"/>
      <c r="L61" s="40"/>
      <c r="M61" s="41" t="s">
        <v>18</v>
      </c>
      <c r="N61" s="41" t="s">
        <v>82</v>
      </c>
      <c r="O61" s="40"/>
      <c r="P61" s="139"/>
      <c r="Q61" s="140"/>
      <c r="R61" s="5" t="s">
        <v>81</v>
      </c>
      <c r="S61" s="4"/>
    </row>
    <row r="62" spans="1:19" ht="17.25" customHeight="1" x14ac:dyDescent="0.4">
      <c r="A62" s="145">
        <f>IF([1]人数!$F26=0," ",[1]人数!$F26)</f>
        <v>18</v>
      </c>
      <c r="B62" s="141" t="s">
        <v>8</v>
      </c>
      <c r="C62" s="115" t="str">
        <f>IF(ISERROR(VLOOKUP(1,[1]作成!$H$773:$K$827,3,FALSE))," ",VLOOKUP(1,[1]作成!$H$773:$K$827,3,FALSE))</f>
        <v>フォカッチャ</v>
      </c>
      <c r="D62" s="118" t="str">
        <f>IF(ISERROR(VLOOKUP(2,[1]作成!$H$773:$K$827,4,FALSE))," ",VLOOKUP(2,[1]作成!$H$773:$K$827,4,FALSE))</f>
        <v>牛乳</v>
      </c>
      <c r="E62" s="121" t="str">
        <f>IF(ISERROR(VLOOKUP(3,[1]作成!$H$773:$K$827,3,FALSE))," ",VLOOKUP(3,[1]作成!$H$773:$K$827,3,FALSE))</f>
        <v>ウインナーのケチャップからめ</v>
      </c>
      <c r="F62" s="122"/>
      <c r="G62" s="46" t="s">
        <v>35</v>
      </c>
      <c r="H62" s="45" t="s">
        <v>60</v>
      </c>
      <c r="I62" s="50"/>
      <c r="J62" s="46" t="s">
        <v>33</v>
      </c>
      <c r="K62" s="45" t="s">
        <v>25</v>
      </c>
      <c r="L62" s="44"/>
      <c r="M62" s="45" t="s">
        <v>100</v>
      </c>
      <c r="N62" s="45" t="s">
        <v>43</v>
      </c>
      <c r="O62" s="44"/>
      <c r="P62" s="39">
        <f>IF([1]計算!U20=0," ",[1]計算!U20)</f>
        <v>624.80110000000002</v>
      </c>
      <c r="Q62" s="43" t="s">
        <v>6</v>
      </c>
      <c r="R62" s="5" t="s">
        <v>0</v>
      </c>
      <c r="S62" s="4"/>
    </row>
    <row r="63" spans="1:19" ht="17.25" customHeight="1" x14ac:dyDescent="0.4">
      <c r="A63" s="146"/>
      <c r="B63" s="141"/>
      <c r="C63" s="116"/>
      <c r="D63" s="119"/>
      <c r="E63" s="123" t="str">
        <f>IF(ISERROR(VLOOKUP(4,[1]作成!$H$773:$K$827,3,FALSE))," ",VLOOKUP(4,[1]作成!$H$773:$K$827,3,FALSE))</f>
        <v>カレーソテー</v>
      </c>
      <c r="F63" s="124"/>
      <c r="G63" s="42" t="s">
        <v>99</v>
      </c>
      <c r="H63" s="41" t="s">
        <v>69</v>
      </c>
      <c r="I63" s="49"/>
      <c r="J63" s="42" t="s">
        <v>66</v>
      </c>
      <c r="K63" s="41" t="s">
        <v>15</v>
      </c>
      <c r="L63" s="40"/>
      <c r="M63" s="41" t="s">
        <v>18</v>
      </c>
      <c r="N63" s="41" t="s">
        <v>39</v>
      </c>
      <c r="O63" s="40"/>
      <c r="P63" s="39">
        <f>IF([1]計算!X20=0," ",[1]計算!X20)</f>
        <v>29.787629999999993</v>
      </c>
      <c r="Q63" s="38" t="s">
        <v>5</v>
      </c>
      <c r="R63" s="5" t="s">
        <v>0</v>
      </c>
      <c r="S63" s="4"/>
    </row>
    <row r="64" spans="1:19" ht="17.25" customHeight="1" x14ac:dyDescent="0.4">
      <c r="A64" s="146"/>
      <c r="B64" s="141"/>
      <c r="C64" s="116"/>
      <c r="D64" s="119"/>
      <c r="E64" s="123" t="str">
        <f>IF(ISERROR(VLOOKUP(5,[1]作成!$H$773:$K$827,3,FALSE))," ",VLOOKUP(5,[1]作成!$H$773:$K$827,3,FALSE))</f>
        <v>クラムチャウダー</v>
      </c>
      <c r="F64" s="124"/>
      <c r="G64" s="42" t="s">
        <v>98</v>
      </c>
      <c r="H64" s="41"/>
      <c r="I64" s="49"/>
      <c r="J64" s="42" t="s">
        <v>44</v>
      </c>
      <c r="K64" s="41" t="s">
        <v>97</v>
      </c>
      <c r="L64" s="40"/>
      <c r="M64" s="41" t="s">
        <v>13</v>
      </c>
      <c r="N64" s="41"/>
      <c r="O64" s="40"/>
      <c r="P64" s="39">
        <f>IF([1]計算!Z20=0," ",[1]計算!Z20)</f>
        <v>26.99726999999999</v>
      </c>
      <c r="Q64" s="38" t="s">
        <v>58</v>
      </c>
      <c r="R64" s="5" t="s">
        <v>57</v>
      </c>
      <c r="S64" s="4"/>
    </row>
    <row r="65" spans="1:19" ht="17.25" customHeight="1" x14ac:dyDescent="0.4">
      <c r="A65" s="147"/>
      <c r="B65" s="141"/>
      <c r="C65" s="117"/>
      <c r="D65" s="120"/>
      <c r="E65" s="37" t="str">
        <f>IF(ISERROR(VLOOKUP(6,[1]作成!$H$773:$K$827,3,FALSE))," ",VLOOKUP(6,[1]作成!$H$773:$K$827,3,FALSE))</f>
        <v>スライスチーズ</v>
      </c>
      <c r="F65" s="36" t="str">
        <f>IF(ISERROR(VLOOKUP(7,[1]作成!$H$773:$K$827,3,FALSE))," ",VLOOKUP(7,[1]作成!$H$773:$K$827,3,FALSE))</f>
        <v xml:space="preserve"> </v>
      </c>
      <c r="G65" s="35" t="s">
        <v>96</v>
      </c>
      <c r="H65" s="34"/>
      <c r="I65" s="48"/>
      <c r="J65" s="35" t="s">
        <v>26</v>
      </c>
      <c r="K65" s="34"/>
      <c r="L65" s="48"/>
      <c r="M65" s="34" t="s">
        <v>95</v>
      </c>
      <c r="N65" s="34"/>
      <c r="O65" s="33"/>
      <c r="P65" s="139" t="s">
        <v>94</v>
      </c>
      <c r="Q65" s="140"/>
      <c r="R65" s="5" t="s">
        <v>68</v>
      </c>
      <c r="S65" s="4"/>
    </row>
    <row r="66" spans="1:19" ht="11.25" customHeight="1" x14ac:dyDescent="0.4">
      <c r="A66" s="145">
        <f>IF([1]人数!$F27=0," ",[1]人数!$F27)</f>
        <v>21</v>
      </c>
      <c r="B66" s="142" t="s">
        <v>7</v>
      </c>
      <c r="C66" s="148" t="s">
        <v>93</v>
      </c>
      <c r="D66" s="149"/>
      <c r="E66" s="149"/>
      <c r="F66" s="149"/>
      <c r="G66" s="149"/>
      <c r="H66" s="149"/>
      <c r="I66" s="149"/>
      <c r="J66" s="149"/>
      <c r="K66" s="149"/>
      <c r="L66" s="149"/>
      <c r="M66" s="149"/>
      <c r="N66" s="149"/>
      <c r="O66" s="149"/>
      <c r="P66" s="149"/>
      <c r="Q66" s="150"/>
      <c r="R66" s="5" t="s">
        <v>57</v>
      </c>
      <c r="S66" s="4"/>
    </row>
    <row r="67" spans="1:19" ht="11.25" customHeight="1" x14ac:dyDescent="0.4">
      <c r="A67" s="146"/>
      <c r="B67" s="143"/>
      <c r="C67" s="151"/>
      <c r="D67" s="152"/>
      <c r="E67" s="152"/>
      <c r="F67" s="152"/>
      <c r="G67" s="152"/>
      <c r="H67" s="152"/>
      <c r="I67" s="152"/>
      <c r="J67" s="152"/>
      <c r="K67" s="152"/>
      <c r="L67" s="152"/>
      <c r="M67" s="152"/>
      <c r="N67" s="152"/>
      <c r="O67" s="152"/>
      <c r="P67" s="152"/>
      <c r="Q67" s="153"/>
      <c r="R67" s="5" t="s">
        <v>57</v>
      </c>
      <c r="S67" s="4"/>
    </row>
    <row r="68" spans="1:19" ht="11.25" customHeight="1" x14ac:dyDescent="0.4">
      <c r="A68" s="146"/>
      <c r="B68" s="143"/>
      <c r="C68" s="151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3"/>
      <c r="R68" s="5" t="s">
        <v>57</v>
      </c>
      <c r="S68" s="4"/>
    </row>
    <row r="69" spans="1:19" ht="11.25" customHeight="1" x14ac:dyDescent="0.4">
      <c r="A69" s="147"/>
      <c r="B69" s="144"/>
      <c r="C69" s="154"/>
      <c r="D69" s="155"/>
      <c r="E69" s="155"/>
      <c r="F69" s="155"/>
      <c r="G69" s="155"/>
      <c r="H69" s="155"/>
      <c r="I69" s="155"/>
      <c r="J69" s="155"/>
      <c r="K69" s="155"/>
      <c r="L69" s="155"/>
      <c r="M69" s="155"/>
      <c r="N69" s="155"/>
      <c r="O69" s="155"/>
      <c r="P69" s="155"/>
      <c r="Q69" s="156"/>
      <c r="R69" s="5" t="s">
        <v>57</v>
      </c>
      <c r="S69" s="4"/>
    </row>
    <row r="70" spans="1:19" ht="11.25" customHeight="1" x14ac:dyDescent="0.4">
      <c r="A70" s="145">
        <f>IF([1]人数!$F28=0," ",[1]人数!$F28)</f>
        <v>22</v>
      </c>
      <c r="B70" s="141" t="s">
        <v>54</v>
      </c>
      <c r="C70" s="148" t="s">
        <v>92</v>
      </c>
      <c r="D70" s="149"/>
      <c r="E70" s="149"/>
      <c r="F70" s="149"/>
      <c r="G70" s="149"/>
      <c r="H70" s="149"/>
      <c r="I70" s="149"/>
      <c r="J70" s="149"/>
      <c r="K70" s="149"/>
      <c r="L70" s="149"/>
      <c r="M70" s="149"/>
      <c r="N70" s="149"/>
      <c r="O70" s="149"/>
      <c r="P70" s="149"/>
      <c r="Q70" s="150"/>
      <c r="R70" s="5" t="s">
        <v>57</v>
      </c>
      <c r="S70" s="4"/>
    </row>
    <row r="71" spans="1:19" ht="11.25" customHeight="1" x14ac:dyDescent="0.4">
      <c r="A71" s="146"/>
      <c r="B71" s="141"/>
      <c r="C71" s="151"/>
      <c r="D71" s="152"/>
      <c r="E71" s="152"/>
      <c r="F71" s="152"/>
      <c r="G71" s="152"/>
      <c r="H71" s="152"/>
      <c r="I71" s="152"/>
      <c r="J71" s="152"/>
      <c r="K71" s="152"/>
      <c r="L71" s="152"/>
      <c r="M71" s="152"/>
      <c r="N71" s="152"/>
      <c r="O71" s="152"/>
      <c r="P71" s="152"/>
      <c r="Q71" s="153"/>
      <c r="R71" s="5" t="s">
        <v>57</v>
      </c>
      <c r="S71" s="4"/>
    </row>
    <row r="72" spans="1:19" ht="11.25" customHeight="1" x14ac:dyDescent="0.4">
      <c r="A72" s="146"/>
      <c r="B72" s="141"/>
      <c r="C72" s="151"/>
      <c r="D72" s="152"/>
      <c r="E72" s="152"/>
      <c r="F72" s="152"/>
      <c r="G72" s="152"/>
      <c r="H72" s="152"/>
      <c r="I72" s="152"/>
      <c r="J72" s="152"/>
      <c r="K72" s="152"/>
      <c r="L72" s="152"/>
      <c r="M72" s="152"/>
      <c r="N72" s="152"/>
      <c r="O72" s="152"/>
      <c r="P72" s="152"/>
      <c r="Q72" s="153"/>
      <c r="R72" s="5" t="s">
        <v>37</v>
      </c>
      <c r="S72" s="4"/>
    </row>
    <row r="73" spans="1:19" ht="11.25" customHeight="1" x14ac:dyDescent="0.4">
      <c r="A73" s="147"/>
      <c r="B73" s="141"/>
      <c r="C73" s="154"/>
      <c r="D73" s="155"/>
      <c r="E73" s="155"/>
      <c r="F73" s="155"/>
      <c r="G73" s="155"/>
      <c r="H73" s="155"/>
      <c r="I73" s="155"/>
      <c r="J73" s="155"/>
      <c r="K73" s="155"/>
      <c r="L73" s="155"/>
      <c r="M73" s="155"/>
      <c r="N73" s="155"/>
      <c r="O73" s="155"/>
      <c r="P73" s="155"/>
      <c r="Q73" s="156"/>
      <c r="R73" s="5" t="s">
        <v>37</v>
      </c>
      <c r="S73" s="4"/>
    </row>
    <row r="74" spans="1:19" ht="17.25" customHeight="1" x14ac:dyDescent="0.4">
      <c r="A74" s="145">
        <f>IF([1]人数!$F29=0," ",[1]人数!$F29)</f>
        <v>23</v>
      </c>
      <c r="B74" s="141" t="s">
        <v>36</v>
      </c>
      <c r="C74" s="115" t="str">
        <f>IF(ISERROR(VLOOKUP(1,[1]作成!$H$938:$K$992,3,FALSE))," ",VLOOKUP(1,[1]作成!$H$938:$K$992,3,FALSE))</f>
        <v>ごはん</v>
      </c>
      <c r="D74" s="118" t="str">
        <f>IF(ISERROR(VLOOKUP(2,[1]作成!$H$938:$K$992,4,FALSE))," ",VLOOKUP(2,[1]作成!$H$938:$K$992,4,FALSE))</f>
        <v>牛乳</v>
      </c>
      <c r="E74" s="121" t="str">
        <f>IF(ISERROR(VLOOKUP(3,[1]作成!$H$938:$K$992,3,FALSE))," ",VLOOKUP(3,[1]作成!$H$938:$K$992,3,FALSE))</f>
        <v>おこのみやき</v>
      </c>
      <c r="F74" s="122"/>
      <c r="G74" s="46" t="s">
        <v>35</v>
      </c>
      <c r="H74" s="45" t="s">
        <v>91</v>
      </c>
      <c r="I74" s="44" t="s">
        <v>90</v>
      </c>
      <c r="J74" s="46" t="s">
        <v>33</v>
      </c>
      <c r="K74" s="45" t="s">
        <v>89</v>
      </c>
      <c r="L74" s="44"/>
      <c r="M74" s="46" t="s">
        <v>31</v>
      </c>
      <c r="N74" s="45" t="s">
        <v>18</v>
      </c>
      <c r="O74" s="44"/>
      <c r="P74" s="39">
        <f>IF([1]計算!U23=0," ",[1]計算!U23)</f>
        <v>626.5427000000002</v>
      </c>
      <c r="Q74" s="43" t="s">
        <v>29</v>
      </c>
      <c r="R74" s="5" t="s">
        <v>12</v>
      </c>
      <c r="S74" s="4"/>
    </row>
    <row r="75" spans="1:19" ht="17.25" customHeight="1" x14ac:dyDescent="0.4">
      <c r="A75" s="146"/>
      <c r="B75" s="141"/>
      <c r="C75" s="116"/>
      <c r="D75" s="119"/>
      <c r="E75" s="123" t="str">
        <f>IF(ISERROR(VLOOKUP(4,[1]作成!$H$938:$K$992,3,FALSE))," ",VLOOKUP(4,[1]作成!$H$938:$K$992,3,FALSE))</f>
        <v>ツナサラダ</v>
      </c>
      <c r="F75" s="124"/>
      <c r="G75" s="42" t="s">
        <v>67</v>
      </c>
      <c r="H75" s="41" t="s">
        <v>34</v>
      </c>
      <c r="I75" s="40" t="s">
        <v>88</v>
      </c>
      <c r="J75" s="42" t="s">
        <v>87</v>
      </c>
      <c r="K75" s="41" t="s">
        <v>40</v>
      </c>
      <c r="L75" s="40"/>
      <c r="M75" s="42" t="s">
        <v>51</v>
      </c>
      <c r="N75" s="41" t="s">
        <v>43</v>
      </c>
      <c r="O75" s="40"/>
      <c r="P75" s="39">
        <f>IF([1]計算!X23=0," ",[1]計算!X23)</f>
        <v>25.931579999999997</v>
      </c>
      <c r="Q75" s="38" t="s">
        <v>17</v>
      </c>
      <c r="R75" s="5" t="s">
        <v>57</v>
      </c>
      <c r="S75" s="4"/>
    </row>
    <row r="76" spans="1:19" ht="17.25" customHeight="1" x14ac:dyDescent="0.4">
      <c r="A76" s="146"/>
      <c r="B76" s="141"/>
      <c r="C76" s="116"/>
      <c r="D76" s="119"/>
      <c r="E76" s="123" t="str">
        <f>IF(ISERROR(VLOOKUP(5,[1]作成!$H$938:$K$992,3,FALSE))," ",VLOOKUP(5,[1]作成!$H$938:$K$992,3,FALSE))</f>
        <v>こまつなとあげのみそしる</v>
      </c>
      <c r="F76" s="124"/>
      <c r="G76" s="42" t="s">
        <v>16</v>
      </c>
      <c r="H76" s="41" t="s">
        <v>27</v>
      </c>
      <c r="I76" s="40"/>
      <c r="J76" s="42" t="s">
        <v>15</v>
      </c>
      <c r="K76" s="41" t="s">
        <v>52</v>
      </c>
      <c r="L76" s="40"/>
      <c r="M76" s="42" t="s">
        <v>86</v>
      </c>
      <c r="N76" s="41"/>
      <c r="O76" s="40"/>
      <c r="P76" s="39">
        <f>IF([1]計算!Z23=0," ",[1]計算!Z23)</f>
        <v>19.665170000000007</v>
      </c>
      <c r="Q76" s="38" t="s">
        <v>17</v>
      </c>
      <c r="R76" s="5" t="s">
        <v>12</v>
      </c>
      <c r="S76" s="4"/>
    </row>
    <row r="77" spans="1:19" ht="17.25" customHeight="1" x14ac:dyDescent="0.4">
      <c r="A77" s="147"/>
      <c r="B77" s="141"/>
      <c r="C77" s="117"/>
      <c r="D77" s="120"/>
      <c r="E77" s="37" t="str">
        <f>IF(ISERROR(VLOOKUP(6,[1]作成!$H$938:$K$992,3,FALSE))," ",VLOOKUP(6,[1]作成!$H$938:$K$992,3,FALSE))</f>
        <v>ふりかけ</v>
      </c>
      <c r="F77" s="36" t="str">
        <f>IF(ISERROR(VLOOKUP(7,[1]作成!$H$938:$K$992,3,FALSE))," ",VLOOKUP(7,[1]作成!$H$938:$K$992,3,FALSE))</f>
        <v xml:space="preserve"> </v>
      </c>
      <c r="G77" s="35" t="s">
        <v>85</v>
      </c>
      <c r="H77" s="34" t="s">
        <v>84</v>
      </c>
      <c r="I77" s="33"/>
      <c r="J77" s="35" t="s">
        <v>19</v>
      </c>
      <c r="K77" s="34" t="s">
        <v>25</v>
      </c>
      <c r="L77" s="33"/>
      <c r="M77" s="35" t="s">
        <v>83</v>
      </c>
      <c r="N77" s="34"/>
      <c r="O77" s="33"/>
      <c r="P77" s="139"/>
      <c r="Q77" s="140"/>
      <c r="R77" s="5" t="s">
        <v>57</v>
      </c>
      <c r="S77" s="4"/>
    </row>
    <row r="78" spans="1:19" ht="17.25" customHeight="1" x14ac:dyDescent="0.4">
      <c r="A78" s="145">
        <f>IF([1]人数!$F30=0," ",[1]人数!$F30)</f>
        <v>24</v>
      </c>
      <c r="B78" s="141" t="s">
        <v>11</v>
      </c>
      <c r="C78" s="115" t="str">
        <f>IF(ISERROR(VLOOKUP(1,[1]作成!$H$993:$K$1047,3,FALSE))," ",VLOOKUP(1,[1]作成!$H$993:$K$1047,3,FALSE))</f>
        <v>ごはん</v>
      </c>
      <c r="D78" s="118" t="str">
        <f>IF(ISERROR(VLOOKUP(2,[1]作成!$H$993:$K$1047,4,FALSE))," ",VLOOKUP(2,[1]作成!$H$993:$K$1047,4,FALSE))</f>
        <v>牛乳</v>
      </c>
      <c r="E78" s="121" t="str">
        <f>IF(ISERROR(VLOOKUP(3,[1]作成!$H$993:$K$1047,3,FALSE))," ",VLOOKUP(3,[1]作成!$H$993:$K$1047,3,FALSE))</f>
        <v>チンジャオロースーどん</v>
      </c>
      <c r="F78" s="122"/>
      <c r="G78" s="46" t="s">
        <v>35</v>
      </c>
      <c r="H78" s="45"/>
      <c r="I78" s="44"/>
      <c r="J78" s="46" t="s">
        <v>33</v>
      </c>
      <c r="K78" s="45" t="s">
        <v>74</v>
      </c>
      <c r="L78" s="44" t="s">
        <v>20</v>
      </c>
      <c r="M78" s="46" t="s">
        <v>31</v>
      </c>
      <c r="N78" s="45" t="s">
        <v>43</v>
      </c>
      <c r="O78" s="44"/>
      <c r="P78" s="39">
        <f>IF([1]計算!U24=0," ",[1]計算!U24)</f>
        <v>655.33880000000011</v>
      </c>
      <c r="Q78" s="43" t="s">
        <v>10</v>
      </c>
      <c r="R78" s="5" t="s">
        <v>81</v>
      </c>
      <c r="S78" s="4"/>
    </row>
    <row r="79" spans="1:19" ht="17.25" customHeight="1" x14ac:dyDescent="0.4">
      <c r="A79" s="146"/>
      <c r="B79" s="141"/>
      <c r="C79" s="116"/>
      <c r="D79" s="119"/>
      <c r="E79" s="123" t="str">
        <f>IF(ISERROR(VLOOKUP(4,[1]作成!$H$993:$K$1047,3,FALSE))," ",VLOOKUP(4,[1]作成!$H$993:$K$1047,3,FALSE))</f>
        <v>はるさめサンラータン</v>
      </c>
      <c r="F79" s="124"/>
      <c r="G79" s="42" t="s">
        <v>16</v>
      </c>
      <c r="H79" s="41"/>
      <c r="I79" s="40"/>
      <c r="J79" s="42" t="s">
        <v>79</v>
      </c>
      <c r="K79" s="41" t="s">
        <v>25</v>
      </c>
      <c r="L79" s="40" t="s">
        <v>19</v>
      </c>
      <c r="M79" s="42" t="s">
        <v>24</v>
      </c>
      <c r="N79" s="41" t="s">
        <v>82</v>
      </c>
      <c r="O79" s="40"/>
      <c r="P79" s="39">
        <f>IF([1]計算!X24=0," ",[1]計算!X24)</f>
        <v>25.381019999999999</v>
      </c>
      <c r="Q79" s="38" t="s">
        <v>58</v>
      </c>
      <c r="R79" s="5" t="s">
        <v>81</v>
      </c>
      <c r="S79" s="4"/>
    </row>
    <row r="80" spans="1:19" ht="17.25" customHeight="1" x14ac:dyDescent="0.4">
      <c r="A80" s="146"/>
      <c r="B80" s="141"/>
      <c r="C80" s="116"/>
      <c r="D80" s="119"/>
      <c r="E80" s="123" t="str">
        <f>IF(ISERROR(VLOOKUP(5,[1]作成!$H$993:$K$1047,3,FALSE))," ",VLOOKUP(5,[1]作成!$H$993:$K$1047,3,FALSE))</f>
        <v xml:space="preserve"> </v>
      </c>
      <c r="F80" s="124"/>
      <c r="G80" s="42" t="s">
        <v>60</v>
      </c>
      <c r="H80" s="41"/>
      <c r="I80" s="40"/>
      <c r="J80" s="42" t="s">
        <v>73</v>
      </c>
      <c r="K80" s="41" t="s">
        <v>44</v>
      </c>
      <c r="L80" s="40"/>
      <c r="M80" s="42" t="s">
        <v>18</v>
      </c>
      <c r="N80" s="41"/>
      <c r="O80" s="40"/>
      <c r="P80" s="39">
        <f>IF([1]計算!Z24=0," ",[1]計算!Z24)</f>
        <v>19.777660000000001</v>
      </c>
      <c r="Q80" s="38" t="s">
        <v>9</v>
      </c>
      <c r="R80" s="5" t="s">
        <v>57</v>
      </c>
      <c r="S80" s="4"/>
    </row>
    <row r="81" spans="1:19" ht="17.25" customHeight="1" x14ac:dyDescent="0.4">
      <c r="A81" s="147"/>
      <c r="B81" s="141"/>
      <c r="C81" s="117"/>
      <c r="D81" s="120"/>
      <c r="E81" s="37" t="str">
        <f>IF(ISERROR(VLOOKUP(6,[1]作成!$H$993:$K$1047,3,FALSE))," ",VLOOKUP(6,[1]作成!$H$993:$K$1047,3,FALSE))</f>
        <v xml:space="preserve"> </v>
      </c>
      <c r="F81" s="36" t="str">
        <f>IF(ISERROR(VLOOKUP(7,[1]作成!$H$993:$K$1047,3,FALSE))," ",VLOOKUP(7,[1]作成!$H$993:$K$1047,3,FALSE))</f>
        <v xml:space="preserve"> </v>
      </c>
      <c r="G81" s="35" t="s">
        <v>67</v>
      </c>
      <c r="H81" s="34"/>
      <c r="I81" s="33"/>
      <c r="J81" s="35" t="s">
        <v>59</v>
      </c>
      <c r="K81" s="34" t="s">
        <v>26</v>
      </c>
      <c r="L81" s="33"/>
      <c r="M81" s="35" t="s">
        <v>80</v>
      </c>
      <c r="N81" s="34"/>
      <c r="O81" s="33"/>
      <c r="P81" s="139"/>
      <c r="Q81" s="140"/>
      <c r="R81" s="5" t="s">
        <v>57</v>
      </c>
      <c r="S81" s="4"/>
    </row>
    <row r="82" spans="1:19" ht="17.25" customHeight="1" x14ac:dyDescent="0.4">
      <c r="A82" s="145">
        <f>IF([1]人数!$F31=0," ",[1]人数!$F31)</f>
        <v>25</v>
      </c>
      <c r="B82" s="141" t="s">
        <v>8</v>
      </c>
      <c r="C82" s="115" t="str">
        <f>IF(ISERROR(VLOOKUP(1,[1]作成!$H$1048:$K$1102,3,FALSE))," ",VLOOKUP(1,[1]作成!$H$1048:$K$1102,3,FALSE))</f>
        <v>ごはん</v>
      </c>
      <c r="D82" s="118" t="str">
        <f>IF(ISERROR(VLOOKUP(2,[1]作成!$H$1048:$K$1102,4,FALSE))," ",VLOOKUP(2,[1]作成!$H$1048:$K$1102,4,FALSE))</f>
        <v>牛乳</v>
      </c>
      <c r="E82" s="121" t="str">
        <f>IF(ISERROR(VLOOKUP(3,[1]作成!$H$1048:$K$1102,3,FALSE))," ",VLOOKUP(3,[1]作成!$H$1048:$K$1102,3,FALSE))</f>
        <v>さかなのカラフルやき</v>
      </c>
      <c r="F82" s="122"/>
      <c r="G82" s="46" t="s">
        <v>35</v>
      </c>
      <c r="H82" s="45"/>
      <c r="I82" s="44"/>
      <c r="J82" s="46" t="s">
        <v>79</v>
      </c>
      <c r="K82" s="45" t="s">
        <v>78</v>
      </c>
      <c r="L82" s="44" t="s">
        <v>32</v>
      </c>
      <c r="M82" s="46" t="s">
        <v>31</v>
      </c>
      <c r="N82" s="45"/>
      <c r="O82" s="44"/>
      <c r="P82" s="39">
        <f>IF([1]計算!U25=0," ",[1]計算!U25)</f>
        <v>616.57100000000014</v>
      </c>
      <c r="Q82" s="43" t="s">
        <v>77</v>
      </c>
      <c r="R82" s="5" t="s">
        <v>68</v>
      </c>
      <c r="S82" s="4"/>
    </row>
    <row r="83" spans="1:19" ht="17.25" customHeight="1" x14ac:dyDescent="0.4">
      <c r="A83" s="146"/>
      <c r="B83" s="141"/>
      <c r="C83" s="116"/>
      <c r="D83" s="119"/>
      <c r="E83" s="123" t="str">
        <f>IF(ISERROR(VLOOKUP(4,[1]作成!$H$1048:$K$1102,3,FALSE))," ",VLOOKUP(4,[1]作成!$H$1048:$K$1102,3,FALSE))</f>
        <v>ゆかりあえ</v>
      </c>
      <c r="F83" s="124"/>
      <c r="G83" s="42" t="s">
        <v>76</v>
      </c>
      <c r="H83" s="41"/>
      <c r="I83" s="40"/>
      <c r="J83" s="42" t="s">
        <v>75</v>
      </c>
      <c r="K83" s="41" t="s">
        <v>25</v>
      </c>
      <c r="L83" s="40" t="s">
        <v>74</v>
      </c>
      <c r="M83" s="42" t="s">
        <v>61</v>
      </c>
      <c r="N83" s="41"/>
      <c r="O83" s="40"/>
      <c r="P83" s="39">
        <f>IF([1]計算!X25=0," ",[1]計算!X25)</f>
        <v>27.135989999999993</v>
      </c>
      <c r="Q83" s="38" t="s">
        <v>70</v>
      </c>
      <c r="R83" s="5" t="s">
        <v>68</v>
      </c>
      <c r="S83" s="4"/>
    </row>
    <row r="84" spans="1:19" ht="17.25" customHeight="1" x14ac:dyDescent="0.4">
      <c r="A84" s="146"/>
      <c r="B84" s="141"/>
      <c r="C84" s="116"/>
      <c r="D84" s="119"/>
      <c r="E84" s="123" t="str">
        <f>IF(ISERROR(VLOOKUP(5,[1]作成!$H$1048:$K$1102,3,FALSE))," ",VLOOKUP(5,[1]作成!$H$1048:$K$1102,3,FALSE))</f>
        <v>さわにわん</v>
      </c>
      <c r="F84" s="124"/>
      <c r="G84" s="42" t="s">
        <v>16</v>
      </c>
      <c r="H84" s="41"/>
      <c r="I84" s="40"/>
      <c r="J84" s="42" t="s">
        <v>73</v>
      </c>
      <c r="K84" s="41" t="s">
        <v>15</v>
      </c>
      <c r="L84" s="40" t="s">
        <v>72</v>
      </c>
      <c r="M84" s="42" t="s">
        <v>71</v>
      </c>
      <c r="N84" s="41"/>
      <c r="O84" s="40"/>
      <c r="P84" s="39">
        <f>IF([1]計算!Z25=0," ",[1]計算!Z25)</f>
        <v>14.6182</v>
      </c>
      <c r="Q84" s="38" t="s">
        <v>70</v>
      </c>
      <c r="R84" s="5" t="s">
        <v>68</v>
      </c>
      <c r="S84" s="4"/>
    </row>
    <row r="85" spans="1:19" ht="17.25" customHeight="1" x14ac:dyDescent="0.4">
      <c r="A85" s="147"/>
      <c r="B85" s="141"/>
      <c r="C85" s="117"/>
      <c r="D85" s="120"/>
      <c r="E85" s="37" t="str">
        <f>IF(ISERROR(VLOOKUP(6,[1]作成!$H$1048:$K$1102,3,FALSE))," ",VLOOKUP(6,[1]作成!$H$1048:$K$1102,3,FALSE))</f>
        <v>ぶどうゼリー</v>
      </c>
      <c r="F85" s="36" t="str">
        <f>IF(ISERROR(VLOOKUP(7,[1]作成!$H$1048:$K$1102,3,FALSE))," ",VLOOKUP(7,[1]作成!$H$1048:$K$1102,3,FALSE))</f>
        <v xml:space="preserve"> </v>
      </c>
      <c r="G85" s="35" t="s">
        <v>69</v>
      </c>
      <c r="H85" s="34"/>
      <c r="I85" s="33"/>
      <c r="J85" s="35" t="s">
        <v>33</v>
      </c>
      <c r="K85" s="34" t="s">
        <v>40</v>
      </c>
      <c r="L85" s="33" t="s">
        <v>64</v>
      </c>
      <c r="M85" s="35"/>
      <c r="N85" s="34"/>
      <c r="O85" s="33"/>
      <c r="P85" s="139"/>
      <c r="Q85" s="140"/>
      <c r="R85" s="5" t="s">
        <v>68</v>
      </c>
      <c r="S85" s="4"/>
    </row>
    <row r="86" spans="1:19" ht="17.25" customHeight="1" x14ac:dyDescent="0.4">
      <c r="A86" s="145">
        <f>IF([1]人数!$F32=0," ",[1]人数!$F32)</f>
        <v>28</v>
      </c>
      <c r="B86" s="142" t="s">
        <v>7</v>
      </c>
      <c r="C86" s="115" t="str">
        <f>IF(ISERROR(VLOOKUP(1,[1]作成!$H$1103:$K$1157,3,FALSE))," ",VLOOKUP(1,[1]作成!$H$1103:$K$1157,3,FALSE))</f>
        <v>ごはん</v>
      </c>
      <c r="D86" s="118" t="str">
        <f>IF(ISERROR(VLOOKUP(2,[1]作成!$H$1103:$K$1157,4,FALSE))," ",VLOOKUP(2,[1]作成!$H$1103:$K$1157,4,FALSE))</f>
        <v>牛乳</v>
      </c>
      <c r="E86" s="121" t="str">
        <f>IF(ISERROR(VLOOKUP(3,[1]作成!$H$1103:$K$1157,3,FALSE))," ",VLOOKUP(3,[1]作成!$H$1103:$K$1157,3,FALSE))</f>
        <v>やきメンチ</v>
      </c>
      <c r="F86" s="122"/>
      <c r="G86" s="46" t="s">
        <v>35</v>
      </c>
      <c r="H86" s="45" t="s">
        <v>67</v>
      </c>
      <c r="I86" s="44"/>
      <c r="J86" s="46" t="s">
        <v>66</v>
      </c>
      <c r="K86" s="45" t="s">
        <v>65</v>
      </c>
      <c r="L86" s="44" t="s">
        <v>64</v>
      </c>
      <c r="M86" s="46" t="s">
        <v>31</v>
      </c>
      <c r="N86" s="45" t="s">
        <v>63</v>
      </c>
      <c r="O86" s="44"/>
      <c r="P86" s="39">
        <f>IF([1]計算!U26=0," ",[1]計算!U26)</f>
        <v>639.66732999999988</v>
      </c>
      <c r="Q86" s="43" t="s">
        <v>49</v>
      </c>
      <c r="R86" s="5" t="s">
        <v>57</v>
      </c>
      <c r="S86" s="4"/>
    </row>
    <row r="87" spans="1:19" ht="17.25" customHeight="1" x14ac:dyDescent="0.4">
      <c r="A87" s="146"/>
      <c r="B87" s="143"/>
      <c r="C87" s="116"/>
      <c r="D87" s="119"/>
      <c r="E87" s="123" t="str">
        <f>IF(ISERROR(VLOOKUP(4,[1]作成!$H$1103:$K$1157,3,FALSE))," ",VLOOKUP(4,[1]作成!$H$1103:$K$1157,3,FALSE))</f>
        <v>アーモンドサラダ</v>
      </c>
      <c r="F87" s="124"/>
      <c r="G87" s="42" t="s">
        <v>16</v>
      </c>
      <c r="H87" s="41" t="s">
        <v>62</v>
      </c>
      <c r="I87" s="40"/>
      <c r="J87" s="42" t="s">
        <v>33</v>
      </c>
      <c r="K87" s="41" t="s">
        <v>15</v>
      </c>
      <c r="L87" s="40"/>
      <c r="M87" s="42" t="s">
        <v>61</v>
      </c>
      <c r="N87" s="41" t="s">
        <v>43</v>
      </c>
      <c r="O87" s="40"/>
      <c r="P87" s="39">
        <f>IF([1]計算!X26=0," ",[1]計算!X26)</f>
        <v>29.017350999999998</v>
      </c>
      <c r="Q87" s="38" t="s">
        <v>58</v>
      </c>
      <c r="R87" s="5" t="s">
        <v>37</v>
      </c>
      <c r="S87" s="4"/>
    </row>
    <row r="88" spans="1:19" ht="17.25" customHeight="1" x14ac:dyDescent="0.4">
      <c r="A88" s="146"/>
      <c r="B88" s="143"/>
      <c r="C88" s="116"/>
      <c r="D88" s="119"/>
      <c r="E88" s="123" t="str">
        <f>IF(ISERROR(VLOOKUP(5,[1]作成!$H$1103:$K$1157,3,FALSE))," ",VLOOKUP(5,[1]作成!$H$1103:$K$1157,3,FALSE))</f>
        <v>とうがんのみそしる</v>
      </c>
      <c r="F88" s="124"/>
      <c r="G88" s="42" t="s">
        <v>60</v>
      </c>
      <c r="H88" s="41" t="s">
        <v>16</v>
      </c>
      <c r="I88" s="40"/>
      <c r="J88" s="42" t="s">
        <v>59</v>
      </c>
      <c r="K88" s="41" t="s">
        <v>40</v>
      </c>
      <c r="L88" s="40"/>
      <c r="M88" s="42" t="s">
        <v>18</v>
      </c>
      <c r="N88" s="41"/>
      <c r="O88" s="40"/>
      <c r="P88" s="39">
        <f>IF([1]計算!Z26=0," ",[1]計算!Z26)</f>
        <v>18.519575999999997</v>
      </c>
      <c r="Q88" s="38" t="s">
        <v>58</v>
      </c>
      <c r="R88" s="5" t="s">
        <v>57</v>
      </c>
      <c r="S88" s="4"/>
    </row>
    <row r="89" spans="1:19" ht="17.25" customHeight="1" x14ac:dyDescent="0.4">
      <c r="A89" s="147"/>
      <c r="B89" s="144"/>
      <c r="C89" s="117"/>
      <c r="D89" s="120"/>
      <c r="E89" s="47" t="str">
        <f>IF(ISERROR(VLOOKUP(6,[1]作成!$H$1103:$K$1157,3,FALSE))," ",VLOOKUP(6,[1]作成!$H$1103:$K$1157,3,FALSE))</f>
        <v xml:space="preserve"> </v>
      </c>
      <c r="F89" s="47" t="str">
        <f>IF(ISERROR(VLOOKUP(7,[1]作成!$H$1103:$K$1157,3,FALSE))," ",VLOOKUP(7,[1]作成!$H$1103:$K$1157,3,FALSE))</f>
        <v xml:space="preserve"> </v>
      </c>
      <c r="G89" s="35" t="s">
        <v>56</v>
      </c>
      <c r="H89" s="34" t="s">
        <v>27</v>
      </c>
      <c r="I89" s="33"/>
      <c r="J89" s="35" t="s">
        <v>25</v>
      </c>
      <c r="K89" s="34" t="s">
        <v>55</v>
      </c>
      <c r="L89" s="33"/>
      <c r="M89" s="35" t="s">
        <v>42</v>
      </c>
      <c r="N89" s="34"/>
      <c r="O89" s="33"/>
      <c r="P89" s="139"/>
      <c r="Q89" s="140"/>
      <c r="R89" s="5" t="s">
        <v>37</v>
      </c>
      <c r="S89" s="4"/>
    </row>
    <row r="90" spans="1:19" ht="17.25" customHeight="1" x14ac:dyDescent="0.4">
      <c r="A90" s="145">
        <f>IF([1]人数!$F33=0," ",[1]人数!$F33)</f>
        <v>29</v>
      </c>
      <c r="B90" s="141" t="s">
        <v>54</v>
      </c>
      <c r="C90" s="115" t="str">
        <f>IF(ISERROR(VLOOKUP(1,[1]作成!$H$1158:$K$1212,3,FALSE))," ",VLOOKUP(1,[1]作成!$H$1158:$K$1212,3,FALSE))</f>
        <v>むぎごはん</v>
      </c>
      <c r="D90" s="118" t="str">
        <f>IF(ISERROR(VLOOKUP(2,[1]作成!$H$1158:$K$1212,4,FALSE))," ",VLOOKUP(2,[1]作成!$H$1158:$K$1212,4,FALSE))</f>
        <v>牛乳</v>
      </c>
      <c r="E90" s="121" t="str">
        <f>IF(ISERROR(VLOOKUP(3,[1]作成!$H$1158:$K$1212,3,FALSE))," ",VLOOKUP(3,[1]作成!$H$1158:$K$1212,3,FALSE))</f>
        <v>のとぎゅうストロガノフ</v>
      </c>
      <c r="F90" s="122"/>
      <c r="G90" s="46" t="s">
        <v>35</v>
      </c>
      <c r="H90" s="45"/>
      <c r="I90" s="44"/>
      <c r="J90" s="46" t="s">
        <v>53</v>
      </c>
      <c r="K90" s="45" t="s">
        <v>25</v>
      </c>
      <c r="L90" s="44" t="s">
        <v>52</v>
      </c>
      <c r="M90" s="46" t="s">
        <v>51</v>
      </c>
      <c r="N90" s="45" t="s">
        <v>50</v>
      </c>
      <c r="O90" s="44"/>
      <c r="P90" s="39">
        <f>IF([1]計算!U27=0," ",[1]計算!U27)</f>
        <v>734.79139999999984</v>
      </c>
      <c r="Q90" s="43" t="s">
        <v>49</v>
      </c>
      <c r="R90" s="5" t="s">
        <v>12</v>
      </c>
      <c r="S90" s="4"/>
    </row>
    <row r="91" spans="1:19" ht="17.25" customHeight="1" x14ac:dyDescent="0.4">
      <c r="A91" s="146"/>
      <c r="B91" s="141"/>
      <c r="C91" s="116"/>
      <c r="D91" s="119"/>
      <c r="E91" s="123" t="str">
        <f>IF(ISERROR(VLOOKUP(4,[1]作成!$H$1158:$K$1212,3,FALSE))," ",VLOOKUP(4,[1]作成!$H$1158:$K$1212,3,FALSE))</f>
        <v>コーンサラダ</v>
      </c>
      <c r="F91" s="124"/>
      <c r="G91" s="42" t="s">
        <v>48</v>
      </c>
      <c r="H91" s="41"/>
      <c r="I91" s="40"/>
      <c r="J91" s="42" t="s">
        <v>33</v>
      </c>
      <c r="K91" s="41" t="s">
        <v>47</v>
      </c>
      <c r="L91" s="40"/>
      <c r="M91" s="42" t="s">
        <v>18</v>
      </c>
      <c r="N91" s="41" t="s">
        <v>46</v>
      </c>
      <c r="O91" s="40"/>
      <c r="P91" s="39">
        <f>IF([1]計算!X27=0," ",[1]計算!X27)</f>
        <v>25.645920000000007</v>
      </c>
      <c r="Q91" s="38" t="s">
        <v>41</v>
      </c>
      <c r="R91" s="5" t="s">
        <v>37</v>
      </c>
      <c r="S91" s="4"/>
    </row>
    <row r="92" spans="1:19" ht="17.25" customHeight="1" x14ac:dyDescent="0.4">
      <c r="A92" s="146"/>
      <c r="B92" s="141"/>
      <c r="C92" s="116"/>
      <c r="D92" s="119"/>
      <c r="E92" s="123" t="str">
        <f>IF(ISERROR(VLOOKUP(5,[1]作成!$H$1158:$K$1212,3,FALSE))," ",VLOOKUP(5,[1]作成!$H$1158:$K$1212,3,FALSE))</f>
        <v xml:space="preserve"> </v>
      </c>
      <c r="F92" s="124"/>
      <c r="G92" s="42" t="s">
        <v>45</v>
      </c>
      <c r="H92" s="41"/>
      <c r="I92" s="40"/>
      <c r="J92" s="42" t="s">
        <v>44</v>
      </c>
      <c r="K92" s="41" t="s">
        <v>15</v>
      </c>
      <c r="L92" s="40"/>
      <c r="M92" s="42" t="s">
        <v>43</v>
      </c>
      <c r="N92" s="41" t="s">
        <v>42</v>
      </c>
      <c r="O92" s="40"/>
      <c r="P92" s="39">
        <f>IF([1]計算!Z27=0," ",[1]計算!Z27)</f>
        <v>23.794080000000008</v>
      </c>
      <c r="Q92" s="38" t="s">
        <v>41</v>
      </c>
      <c r="R92" s="5" t="s">
        <v>37</v>
      </c>
      <c r="S92" s="4"/>
    </row>
    <row r="93" spans="1:19" ht="17.25" customHeight="1" x14ac:dyDescent="0.4">
      <c r="A93" s="147"/>
      <c r="B93" s="141"/>
      <c r="C93" s="117"/>
      <c r="D93" s="120"/>
      <c r="E93" s="37" t="str">
        <f>IF(ISERROR(VLOOKUP(6,[1]作成!$H$1158:$K$1212,3,FALSE))," ",VLOOKUP(6,[1]作成!$H$1158:$K$1212,3,FALSE))</f>
        <v xml:space="preserve"> </v>
      </c>
      <c r="F93" s="36" t="str">
        <f>IF(ISERROR(VLOOKUP(7,[1]作成!$H$1158:$K$1212,3,FALSE))," ",VLOOKUP(7,[1]作成!$H$1158:$K$1212,3,FALSE))</f>
        <v xml:space="preserve"> </v>
      </c>
      <c r="G93" s="35"/>
      <c r="H93" s="34"/>
      <c r="I93" s="33"/>
      <c r="J93" s="35" t="s">
        <v>26</v>
      </c>
      <c r="K93" s="34" t="s">
        <v>40</v>
      </c>
      <c r="L93" s="33"/>
      <c r="M93" s="35" t="s">
        <v>39</v>
      </c>
      <c r="N93" s="34"/>
      <c r="O93" s="33"/>
      <c r="P93" s="157" t="s">
        <v>38</v>
      </c>
      <c r="Q93" s="157"/>
      <c r="R93" s="5" t="s">
        <v>37</v>
      </c>
      <c r="S93" s="4"/>
    </row>
    <row r="94" spans="1:19" ht="17.25" customHeight="1" x14ac:dyDescent="0.4">
      <c r="A94" s="145">
        <f>IF([1]人数!$F34=0," ",[1]人数!$F34)</f>
        <v>30</v>
      </c>
      <c r="B94" s="141" t="s">
        <v>36</v>
      </c>
      <c r="C94" s="115" t="str">
        <f>IF(ISERROR(VLOOKUP(1,[1]作成!$H$1213:$K$1267,3,FALSE))," ",VLOOKUP(1,[1]作成!$H$1213:$K$1267,3,FALSE))</f>
        <v>ごはん</v>
      </c>
      <c r="D94" s="118" t="str">
        <f>IF(ISERROR(VLOOKUP(2,[1]作成!$H$1213:$K$1267,4,FALSE))," ",VLOOKUP(2,[1]作成!$H$1213:$K$1267,4,FALSE))</f>
        <v>牛乳</v>
      </c>
      <c r="E94" s="121" t="str">
        <f>IF(ISERROR(VLOOKUP(3,[1]作成!$H$1213:$K$1267,3,FALSE))," ",VLOOKUP(3,[1]作成!$H$1213:$K$1267,3,FALSE))</f>
        <v>さんまのかばやき</v>
      </c>
      <c r="F94" s="122"/>
      <c r="G94" s="46" t="s">
        <v>35</v>
      </c>
      <c r="H94" s="45" t="s">
        <v>34</v>
      </c>
      <c r="I94" s="44"/>
      <c r="J94" s="46" t="s">
        <v>33</v>
      </c>
      <c r="K94" s="45" t="s">
        <v>32</v>
      </c>
      <c r="L94" s="44"/>
      <c r="M94" s="46" t="s">
        <v>31</v>
      </c>
      <c r="N94" s="45" t="s">
        <v>30</v>
      </c>
      <c r="O94" s="44"/>
      <c r="P94" s="39">
        <f>IF([1]計算!U28=0," ",[1]計算!U28)</f>
        <v>690.56050000000005</v>
      </c>
      <c r="Q94" s="43" t="s">
        <v>29</v>
      </c>
      <c r="R94" s="5" t="s">
        <v>12</v>
      </c>
      <c r="S94" s="4"/>
    </row>
    <row r="95" spans="1:19" ht="17.25" customHeight="1" x14ac:dyDescent="0.4">
      <c r="A95" s="146"/>
      <c r="B95" s="141"/>
      <c r="C95" s="116"/>
      <c r="D95" s="119"/>
      <c r="E95" s="123" t="str">
        <f>IF(ISERROR(VLOOKUP(4,[1]作成!$H$1213:$K$1267,3,FALSE))," ",VLOOKUP(4,[1]作成!$H$1213:$K$1267,3,FALSE))</f>
        <v>こんぶあえ</v>
      </c>
      <c r="F95" s="124"/>
      <c r="G95" s="42" t="s">
        <v>28</v>
      </c>
      <c r="H95" s="41" t="s">
        <v>27</v>
      </c>
      <c r="I95" s="40"/>
      <c r="J95" s="42" t="s">
        <v>26</v>
      </c>
      <c r="K95" s="41" t="s">
        <v>25</v>
      </c>
      <c r="L95" s="40"/>
      <c r="M95" s="42" t="s">
        <v>24</v>
      </c>
      <c r="N95" s="41" t="s">
        <v>23</v>
      </c>
      <c r="O95" s="40"/>
      <c r="P95" s="39">
        <f>IF([1]計算!X28=0," ",[1]計算!X28)</f>
        <v>25.887069999999998</v>
      </c>
      <c r="Q95" s="38" t="s">
        <v>17</v>
      </c>
      <c r="R95" s="5" t="s">
        <v>12</v>
      </c>
      <c r="S95" s="4"/>
    </row>
    <row r="96" spans="1:19" ht="17.25" customHeight="1" x14ac:dyDescent="0.4">
      <c r="A96" s="146"/>
      <c r="B96" s="141"/>
      <c r="C96" s="116"/>
      <c r="D96" s="119"/>
      <c r="E96" s="123" t="str">
        <f>IF(ISERROR(VLOOKUP(5,[1]作成!$H$1213:$K$1267,3,FALSE))," ",VLOOKUP(5,[1]作成!$H$1213:$K$1267,3,FALSE))</f>
        <v>とんじる</v>
      </c>
      <c r="F96" s="124"/>
      <c r="G96" s="42" t="s">
        <v>22</v>
      </c>
      <c r="H96" s="41" t="s">
        <v>21</v>
      </c>
      <c r="I96" s="40"/>
      <c r="J96" s="42" t="s">
        <v>20</v>
      </c>
      <c r="K96" s="41" t="s">
        <v>19</v>
      </c>
      <c r="L96" s="40"/>
      <c r="M96" s="42" t="s">
        <v>18</v>
      </c>
      <c r="N96" s="41"/>
      <c r="O96" s="40"/>
      <c r="P96" s="39">
        <f>IF([1]計算!Z28=0," ",[1]計算!Z28)</f>
        <v>25.071009999999998</v>
      </c>
      <c r="Q96" s="38" t="s">
        <v>17</v>
      </c>
      <c r="R96" s="5" t="s">
        <v>12</v>
      </c>
      <c r="S96" s="4"/>
    </row>
    <row r="97" spans="1:19" ht="17.25" customHeight="1" x14ac:dyDescent="0.4">
      <c r="A97" s="147"/>
      <c r="B97" s="141"/>
      <c r="C97" s="117"/>
      <c r="D97" s="120"/>
      <c r="E97" s="37" t="str">
        <f>IF(ISERROR(VLOOKUP(6,[1]作成!$H$1213:$K$1267,3,FALSE))," ",VLOOKUP(6,[1]作成!$H$1213:$K$1267,3,FALSE))</f>
        <v xml:space="preserve"> </v>
      </c>
      <c r="F97" s="36" t="str">
        <f>IF(ISERROR(VLOOKUP(7,[1]作成!$H$1213:$K$1267,3,FALSE))," ",VLOOKUP(7,[1]作成!$H$1213:$K$1267,3,FALSE))</f>
        <v xml:space="preserve"> </v>
      </c>
      <c r="G97" s="35" t="s">
        <v>16</v>
      </c>
      <c r="H97" s="34"/>
      <c r="I97" s="33"/>
      <c r="J97" s="35" t="s">
        <v>15</v>
      </c>
      <c r="K97" s="34" t="s">
        <v>14</v>
      </c>
      <c r="L97" s="33"/>
      <c r="M97" s="35" t="s">
        <v>13</v>
      </c>
      <c r="N97" s="34"/>
      <c r="O97" s="33"/>
      <c r="P97" s="139"/>
      <c r="Q97" s="140"/>
      <c r="R97" s="5" t="s">
        <v>12</v>
      </c>
      <c r="S97" s="4"/>
    </row>
    <row r="98" spans="1:19" ht="17.25" hidden="1" customHeight="1" x14ac:dyDescent="0.4">
      <c r="A98" s="125" t="str">
        <f>IF([1]人数!$F35=0," ",[1]人数!$F35)</f>
        <v xml:space="preserve"> </v>
      </c>
      <c r="B98" s="158" t="s">
        <v>11</v>
      </c>
      <c r="C98" s="131" t="str">
        <f>IF(ISERROR(VLOOKUP(1,[1]作成!$H$1268:$K$1322,3,FALSE))," ",VLOOKUP(1,[1]作成!$H$1268:$K$1322,3,FALSE))</f>
        <v xml:space="preserve"> </v>
      </c>
      <c r="D98" s="134" t="str">
        <f>IF(ISERROR(VLOOKUP(2,[1]作成!$H$1268:$K$1322,4,FALSE))," ",VLOOKUP(2,[1]作成!$H$1268:$K$1322,4,FALSE))</f>
        <v xml:space="preserve"> </v>
      </c>
      <c r="E98" s="137" t="str">
        <f>IF(ISERROR(VLOOKUP(3,[1]作成!$H$1268:$K$1322,3,FALSE))," ",VLOOKUP(3,[1]作成!$H$1268:$K$1322,3,FALSE))</f>
        <v xml:space="preserve"> </v>
      </c>
      <c r="F98" s="138"/>
      <c r="G98" s="32"/>
      <c r="H98" s="31"/>
      <c r="I98" s="30"/>
      <c r="J98" s="32"/>
      <c r="K98" s="31"/>
      <c r="L98" s="30"/>
      <c r="M98" s="32"/>
      <c r="N98" s="31"/>
      <c r="O98" s="30"/>
      <c r="P98" s="16" t="str">
        <f>IF([1]計算!U29=0," ",[1]計算!U29)</f>
        <v xml:space="preserve"> </v>
      </c>
      <c r="Q98" s="20" t="s">
        <v>10</v>
      </c>
    </row>
    <row r="99" spans="1:19" ht="17.25" hidden="1" customHeight="1" x14ac:dyDescent="0.4">
      <c r="A99" s="126"/>
      <c r="B99" s="158"/>
      <c r="C99" s="132"/>
      <c r="D99" s="135"/>
      <c r="E99" s="100" t="str">
        <f>IF(ISERROR(VLOOKUP(4,[1]作成!$H$1268:$K$1322,3,FALSE))," ",VLOOKUP(4,[1]作成!$H$1268:$K$1322,3,FALSE))</f>
        <v xml:space="preserve"> </v>
      </c>
      <c r="F99" s="101"/>
      <c r="G99" s="29"/>
      <c r="H99" s="28"/>
      <c r="I99" s="27"/>
      <c r="J99" s="29"/>
      <c r="K99" s="28"/>
      <c r="L99" s="27"/>
      <c r="M99" s="29"/>
      <c r="N99" s="28"/>
      <c r="O99" s="27"/>
      <c r="P99" s="16" t="str">
        <f>IF([1]計算!X29=0," ",[1]計算!X29)</f>
        <v xml:space="preserve"> </v>
      </c>
      <c r="Q99" s="15" t="s">
        <v>5</v>
      </c>
    </row>
    <row r="100" spans="1:19" ht="17.25" hidden="1" customHeight="1" x14ac:dyDescent="0.4">
      <c r="A100" s="126"/>
      <c r="B100" s="158"/>
      <c r="C100" s="132"/>
      <c r="D100" s="135"/>
      <c r="E100" s="100" t="str">
        <f>IF(ISERROR(VLOOKUP(5,[1]作成!$H$1268:$K$1322,3,FALSE))," ",VLOOKUP(5,[1]作成!$H$1268:$K$1322,3,FALSE))</f>
        <v xml:space="preserve"> </v>
      </c>
      <c r="F100" s="101"/>
      <c r="G100" s="29"/>
      <c r="H100" s="28"/>
      <c r="I100" s="27"/>
      <c r="J100" s="29"/>
      <c r="K100" s="28"/>
      <c r="L100" s="27"/>
      <c r="M100" s="29"/>
      <c r="N100" s="28"/>
      <c r="O100" s="27"/>
      <c r="P100" s="16" t="str">
        <f>IF([1]計算!Z29=0," ",[1]計算!Z29)</f>
        <v xml:space="preserve"> </v>
      </c>
      <c r="Q100" s="15" t="s">
        <v>9</v>
      </c>
    </row>
    <row r="101" spans="1:19" ht="17.25" hidden="1" customHeight="1" x14ac:dyDescent="0.4">
      <c r="A101" s="127"/>
      <c r="B101" s="158"/>
      <c r="C101" s="133"/>
      <c r="D101" s="136"/>
      <c r="E101" s="14" t="str">
        <f>IF(ISERROR(VLOOKUP(6,[1]作成!$H$1268:$K$1322,3,FALSE))," ",VLOOKUP(6,[1]作成!$H$1268:$K$1322,3,FALSE))</f>
        <v xml:space="preserve"> </v>
      </c>
      <c r="F101" s="13" t="str">
        <f>IF(ISERROR(VLOOKUP(7,[1]作成!$H$1268:$K$1322,3,FALSE))," ",VLOOKUP(7,[1]作成!$H$1268:$K$1322,3,FALSE))</f>
        <v xml:space="preserve"> </v>
      </c>
      <c r="G101" s="26"/>
      <c r="H101" s="25"/>
      <c r="I101" s="24"/>
      <c r="J101" s="26"/>
      <c r="K101" s="25"/>
      <c r="L101" s="24"/>
      <c r="M101" s="26"/>
      <c r="N101" s="25"/>
      <c r="O101" s="24"/>
      <c r="P101" s="159" t="str">
        <f>IF([1]人数!I35=0," ",[1]人数!I35)</f>
        <v>館野6年なし(10/1)</v>
      </c>
      <c r="Q101" s="159"/>
    </row>
    <row r="102" spans="1:19" ht="17.25" hidden="1" customHeight="1" x14ac:dyDescent="0.4">
      <c r="A102" s="125" t="str">
        <f>IF([1]人数!$F36=0," ",[1]人数!$F36)</f>
        <v xml:space="preserve"> </v>
      </c>
      <c r="B102" s="128" t="s">
        <v>8</v>
      </c>
      <c r="C102" s="131" t="str">
        <f>IF(ISERROR(VLOOKUP(1,[1]作成!$H$1323:$K$1377,3,FALSE))," ",VLOOKUP(1,[1]作成!$H$1323:$K$1377,3,FALSE))</f>
        <v xml:space="preserve"> </v>
      </c>
      <c r="D102" s="134" t="str">
        <f>IF(ISERROR(VLOOKUP(2,[1]作成!$H$1323:$K$1377,4,FALSE))," ",VLOOKUP(2,[1]作成!$H$1323:$K$1377,4,FALSE))</f>
        <v xml:space="preserve"> </v>
      </c>
      <c r="E102" s="137" t="str">
        <f>IF(ISERROR(VLOOKUP(3,[1]作成!$H$1323:$K$1377,3,FALSE))," ",VLOOKUP(3,[1]作成!$H$1323:$K$1377,3,FALSE))</f>
        <v xml:space="preserve"> </v>
      </c>
      <c r="F102" s="138"/>
      <c r="G102" s="19"/>
      <c r="H102" s="18"/>
      <c r="I102" s="17"/>
      <c r="J102" s="19"/>
      <c r="K102" s="18"/>
      <c r="L102" s="17"/>
      <c r="M102" s="19"/>
      <c r="N102" s="18"/>
      <c r="O102" s="17"/>
      <c r="P102" s="16" t="str">
        <f>IF([1]計算!U30=0," ",[1]計算!U30)</f>
        <v xml:space="preserve"> </v>
      </c>
      <c r="Q102" s="20" t="s">
        <v>6</v>
      </c>
    </row>
    <row r="103" spans="1:19" ht="17.25" hidden="1" customHeight="1" x14ac:dyDescent="0.4">
      <c r="A103" s="126"/>
      <c r="B103" s="129"/>
      <c r="C103" s="132"/>
      <c r="D103" s="135"/>
      <c r="E103" s="100" t="str">
        <f>IF(ISERROR(VLOOKUP(4,[1]作成!$H$1323:$K$1377,3,FALSE))," ",VLOOKUP(4,[1]作成!$H$1323:$K$1377,3,FALSE))</f>
        <v xml:space="preserve"> </v>
      </c>
      <c r="F103" s="101"/>
      <c r="G103" s="19"/>
      <c r="H103" s="18"/>
      <c r="I103" s="17"/>
      <c r="J103" s="19"/>
      <c r="K103" s="18"/>
      <c r="L103" s="17"/>
      <c r="M103" s="19"/>
      <c r="N103" s="18"/>
      <c r="O103" s="17"/>
      <c r="P103" s="16" t="str">
        <f>IF([1]計算!X30=0," ",[1]計算!X30)</f>
        <v xml:space="preserve"> </v>
      </c>
      <c r="Q103" s="15" t="s">
        <v>5</v>
      </c>
    </row>
    <row r="104" spans="1:19" ht="17.25" hidden="1" customHeight="1" x14ac:dyDescent="0.4">
      <c r="A104" s="126"/>
      <c r="B104" s="129"/>
      <c r="C104" s="132"/>
      <c r="D104" s="135"/>
      <c r="E104" s="100" t="str">
        <f>IF(ISERROR(VLOOKUP(5,[1]作成!$H$1323:$K$1377,3,FALSE))," ",VLOOKUP(5,[1]作成!$H$1323:$K$1377,3,FALSE))</f>
        <v xml:space="preserve"> </v>
      </c>
      <c r="F104" s="101"/>
      <c r="G104" s="19"/>
      <c r="H104" s="18"/>
      <c r="I104" s="17"/>
      <c r="J104" s="19"/>
      <c r="K104" s="18"/>
      <c r="L104" s="17"/>
      <c r="M104" s="19"/>
      <c r="N104" s="18"/>
      <c r="O104" s="17"/>
      <c r="P104" s="16" t="str">
        <f>IF([1]計算!Z30=0," ",[1]計算!Z30)</f>
        <v xml:space="preserve"> </v>
      </c>
      <c r="Q104" s="15" t="s">
        <v>5</v>
      </c>
    </row>
    <row r="105" spans="1:19" ht="17.25" hidden="1" customHeight="1" x14ac:dyDescent="0.4">
      <c r="A105" s="127"/>
      <c r="B105" s="130"/>
      <c r="C105" s="133"/>
      <c r="D105" s="136"/>
      <c r="E105" s="14" t="str">
        <f>IF(ISERROR(VLOOKUP(6,[1]作成!$H$1323:$K$1377,3,FALSE))," ",VLOOKUP(6,[1]作成!$H$1323:$K$1377,3,FALSE))</f>
        <v xml:space="preserve"> </v>
      </c>
      <c r="F105" s="13" t="str">
        <f>IF(ISERROR(VLOOKUP(7,[1]作成!$H$1323:$K$1377,3,FALSE))," ",VLOOKUP(7,[1]作成!$H$1323:$K$1377,3,FALSE))</f>
        <v xml:space="preserve"> </v>
      </c>
      <c r="G105" s="12"/>
      <c r="H105" s="11"/>
      <c r="I105" s="10"/>
      <c r="J105" s="12"/>
      <c r="K105" s="11"/>
      <c r="L105" s="10"/>
      <c r="M105" s="12"/>
      <c r="N105" s="11"/>
      <c r="O105" s="10"/>
      <c r="P105" s="159" t="str">
        <f>IF([1]人数!I36=0," ",[1]人数!I36)</f>
        <v xml:space="preserve"> </v>
      </c>
      <c r="Q105" s="159"/>
    </row>
    <row r="106" spans="1:19" ht="17.25" hidden="1" customHeight="1" x14ac:dyDescent="0.4">
      <c r="A106" s="125" t="str">
        <f>IF([1]人数!$F37=0," ",[1]人数!$F37)</f>
        <v xml:space="preserve"> </v>
      </c>
      <c r="B106" s="128" t="s">
        <v>7</v>
      </c>
      <c r="C106" s="131" t="str">
        <f>IF(ISERROR(VLOOKUP(1,[1]作成!$H$1378:$K$1432,3,FALSE))," ",VLOOKUP(1,[1]作成!$H$1378:$K$1432,3,FALSE))</f>
        <v xml:space="preserve"> </v>
      </c>
      <c r="D106" s="134" t="str">
        <f>IF(ISERROR(VLOOKUP(2,[1]作成!$H$1378:$K$1432,4,FALSE))," ",VLOOKUP(2,[1]作成!$H$1378:$K$1432,4,FALSE))</f>
        <v xml:space="preserve"> </v>
      </c>
      <c r="E106" s="137" t="str">
        <f>IF(ISERROR(VLOOKUP(3,[1]作成!$H$1378:$K$1432,3,FALSE))," ",VLOOKUP(3,[1]作成!$H$1378:$K$1432,3,FALSE))</f>
        <v xml:space="preserve"> </v>
      </c>
      <c r="F106" s="138"/>
      <c r="G106" s="23"/>
      <c r="H106" s="22"/>
      <c r="I106" s="21"/>
      <c r="J106" s="23"/>
      <c r="K106" s="22"/>
      <c r="L106" s="21"/>
      <c r="M106" s="23"/>
      <c r="N106" s="22"/>
      <c r="O106" s="21"/>
      <c r="P106" s="16" t="str">
        <f>IF([1]計算!U31=0," ",[1]計算!U31)</f>
        <v xml:space="preserve"> </v>
      </c>
      <c r="Q106" s="20" t="s">
        <v>6</v>
      </c>
    </row>
    <row r="107" spans="1:19" ht="17.25" hidden="1" customHeight="1" x14ac:dyDescent="0.4">
      <c r="A107" s="126"/>
      <c r="B107" s="129"/>
      <c r="C107" s="132"/>
      <c r="D107" s="135"/>
      <c r="E107" s="100" t="str">
        <f>IF(ISERROR(VLOOKUP(4,[1]作成!$H$1378:$K$1432,3,FALSE))," ",VLOOKUP(4,[1]作成!$H$1378:$K$1432,3,FALSE))</f>
        <v xml:space="preserve"> </v>
      </c>
      <c r="F107" s="101"/>
      <c r="G107" s="19"/>
      <c r="H107" s="18"/>
      <c r="I107" s="17"/>
      <c r="J107" s="19"/>
      <c r="K107" s="18"/>
      <c r="L107" s="17"/>
      <c r="M107" s="19"/>
      <c r="N107" s="18"/>
      <c r="O107" s="17"/>
      <c r="P107" s="16" t="str">
        <f>IF([1]計算!X31=0," ",[1]計算!X31)</f>
        <v xml:space="preserve"> </v>
      </c>
      <c r="Q107" s="15" t="s">
        <v>5</v>
      </c>
    </row>
    <row r="108" spans="1:19" ht="17.25" hidden="1" customHeight="1" x14ac:dyDescent="0.4">
      <c r="A108" s="126"/>
      <c r="B108" s="129"/>
      <c r="C108" s="132"/>
      <c r="D108" s="135"/>
      <c r="E108" s="100" t="str">
        <f>IF(ISERROR(VLOOKUP(5,[1]作成!$H$1378:$K$1432,3,FALSE))," ",VLOOKUP(5,[1]作成!$H$1378:$K$1432,3,FALSE))</f>
        <v xml:space="preserve"> </v>
      </c>
      <c r="F108" s="101"/>
      <c r="G108" s="19"/>
      <c r="H108" s="18"/>
      <c r="I108" s="17"/>
      <c r="J108" s="19"/>
      <c r="K108" s="18"/>
      <c r="L108" s="17"/>
      <c r="M108" s="19"/>
      <c r="N108" s="18"/>
      <c r="O108" s="17"/>
      <c r="P108" s="16" t="str">
        <f>IF([1]計算!Z31=0," ",[1]計算!Z31)</f>
        <v xml:space="preserve"> </v>
      </c>
      <c r="Q108" s="15" t="s">
        <v>5</v>
      </c>
    </row>
    <row r="109" spans="1:19" ht="17.25" hidden="1" customHeight="1" x14ac:dyDescent="0.4">
      <c r="A109" s="127"/>
      <c r="B109" s="130"/>
      <c r="C109" s="133"/>
      <c r="D109" s="136"/>
      <c r="E109" s="14" t="str">
        <f>IF(ISERROR(VLOOKUP(6,[1]作成!$H$1378:$K$1432,3,FALSE))," ",VLOOKUP(6,[1]作成!$H$1378:$K$1432,3,FALSE))</f>
        <v xml:space="preserve"> </v>
      </c>
      <c r="F109" s="13" t="str">
        <f>IF(ISERROR(VLOOKUP(7,[1]作成!$H$1378:$K$1432,3,FALSE))," ",VLOOKUP(7,[1]作成!$H$1378:$K$1432,3,FALSE))</f>
        <v xml:space="preserve"> </v>
      </c>
      <c r="G109" s="12"/>
      <c r="H109" s="11"/>
      <c r="I109" s="10"/>
      <c r="J109" s="12"/>
      <c r="K109" s="11"/>
      <c r="L109" s="10"/>
      <c r="M109" s="12"/>
      <c r="N109" s="11"/>
      <c r="O109" s="10"/>
      <c r="P109" s="159" t="str">
        <f>IF([1]人数!I37=0," ",[1]人数!I37)</f>
        <v xml:space="preserve"> </v>
      </c>
      <c r="Q109" s="159"/>
    </row>
    <row r="110" spans="1:19" ht="15.95" customHeight="1" x14ac:dyDescent="0.4">
      <c r="A110" s="5"/>
      <c r="B110" s="5" t="s">
        <v>4</v>
      </c>
      <c r="C110" s="8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 t="s">
        <v>0</v>
      </c>
      <c r="S110" s="4"/>
    </row>
    <row r="111" spans="1:19" ht="15.95" customHeight="1" x14ac:dyDescent="0.4">
      <c r="A111" s="5"/>
      <c r="B111" s="5" t="s">
        <v>3</v>
      </c>
      <c r="C111" s="8"/>
      <c r="D111" s="5"/>
      <c r="E111" s="5"/>
      <c r="F111" s="5"/>
      <c r="G111" s="5"/>
      <c r="H111" s="5"/>
      <c r="I111" s="5"/>
      <c r="J111" s="5"/>
      <c r="K111" s="5"/>
      <c r="L111" s="9" t="s">
        <v>2</v>
      </c>
      <c r="M111" s="9"/>
      <c r="N111" s="9"/>
      <c r="O111" s="5"/>
      <c r="P111" s="5"/>
      <c r="Q111" s="5"/>
      <c r="R111" s="5" t="s">
        <v>0</v>
      </c>
      <c r="S111" s="4"/>
    </row>
    <row r="112" spans="1:19" ht="15.95" customHeight="1" x14ac:dyDescent="0.4">
      <c r="A112" s="5"/>
      <c r="B112" s="5" t="s">
        <v>1</v>
      </c>
      <c r="C112" s="8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 t="s">
        <v>0</v>
      </c>
      <c r="S112" s="4"/>
    </row>
    <row r="113" spans="3:3" s="2" customFormat="1" ht="15.95" hidden="1" customHeight="1" x14ac:dyDescent="0.4">
      <c r="C113" s="7"/>
    </row>
    <row r="114" spans="3:3" s="2" customFormat="1" ht="15.95" hidden="1" customHeight="1" x14ac:dyDescent="0.4">
      <c r="C114" s="7"/>
    </row>
    <row r="115" spans="3:3" s="2" customFormat="1" ht="15.95" hidden="1" customHeight="1" x14ac:dyDescent="0.4">
      <c r="C115" s="7"/>
    </row>
    <row r="116" spans="3:3" s="2" customFormat="1" ht="15.95" hidden="1" customHeight="1" x14ac:dyDescent="0.4">
      <c r="C116" s="7"/>
    </row>
    <row r="117" spans="3:3" s="2" customFormat="1" ht="15.95" hidden="1" customHeight="1" x14ac:dyDescent="0.4">
      <c r="C117" s="7"/>
    </row>
    <row r="118" spans="3:3" s="2" customFormat="1" ht="15.95" hidden="1" customHeight="1" x14ac:dyDescent="0.4">
      <c r="C118" s="7"/>
    </row>
    <row r="119" spans="3:3" s="2" customFormat="1" ht="15.95" hidden="1" customHeight="1" x14ac:dyDescent="0.4">
      <c r="C119" s="7"/>
    </row>
    <row r="120" spans="3:3" s="2" customFormat="1" ht="15.95" hidden="1" customHeight="1" x14ac:dyDescent="0.4">
      <c r="C120" s="7"/>
    </row>
    <row r="121" spans="3:3" s="2" customFormat="1" ht="15.95" hidden="1" customHeight="1" x14ac:dyDescent="0.4">
      <c r="C121" s="7"/>
    </row>
    <row r="122" spans="3:3" s="2" customFormat="1" ht="15.95" hidden="1" customHeight="1" x14ac:dyDescent="0.4">
      <c r="C122" s="7"/>
    </row>
    <row r="123" spans="3:3" s="2" customFormat="1" ht="15.95" hidden="1" customHeight="1" x14ac:dyDescent="0.4">
      <c r="C123" s="7"/>
    </row>
    <row r="124" spans="3:3" s="2" customFormat="1" ht="15.95" hidden="1" customHeight="1" x14ac:dyDescent="0.4">
      <c r="C124" s="7"/>
    </row>
    <row r="125" spans="3:3" s="2" customFormat="1" ht="15.95" hidden="1" customHeight="1" x14ac:dyDescent="0.4">
      <c r="C125" s="7"/>
    </row>
    <row r="126" spans="3:3" s="2" customFormat="1" ht="15.95" hidden="1" customHeight="1" x14ac:dyDescent="0.4">
      <c r="C126" s="7"/>
    </row>
    <row r="127" spans="3:3" s="2" customFormat="1" ht="15.95" hidden="1" customHeight="1" x14ac:dyDescent="0.4">
      <c r="C127" s="7"/>
    </row>
    <row r="128" spans="3:3" s="2" customFormat="1" ht="15.95" hidden="1" customHeight="1" x14ac:dyDescent="0.4">
      <c r="C128" s="7"/>
    </row>
    <row r="129" spans="1:19" ht="15.95" hidden="1" customHeight="1" x14ac:dyDescent="0.4">
      <c r="A129" s="2"/>
      <c r="B129" s="2"/>
      <c r="C129" s="7"/>
      <c r="D129" s="2"/>
      <c r="E129" s="2"/>
      <c r="F129" s="2"/>
      <c r="P129" s="2"/>
      <c r="Q129" s="2"/>
    </row>
    <row r="130" spans="1:19" ht="15.95" hidden="1" customHeight="1" x14ac:dyDescent="0.4">
      <c r="A130" s="2"/>
      <c r="B130" s="2"/>
      <c r="C130" s="7"/>
      <c r="D130" s="2"/>
      <c r="E130" s="2"/>
      <c r="F130" s="2"/>
      <c r="P130" s="2"/>
      <c r="Q130" s="2"/>
    </row>
    <row r="131" spans="1:19" ht="15.95" hidden="1" customHeight="1" x14ac:dyDescent="0.4">
      <c r="A131" s="2"/>
      <c r="B131" s="2"/>
      <c r="C131" s="7"/>
      <c r="D131" s="2"/>
      <c r="E131" s="2"/>
      <c r="F131" s="2"/>
      <c r="P131" s="2"/>
      <c r="Q131" s="2"/>
    </row>
    <row r="132" spans="1:19" ht="13.5" x14ac:dyDescent="0.4">
      <c r="A132" s="4"/>
      <c r="B132" s="4"/>
      <c r="C132" s="6"/>
      <c r="D132" s="4"/>
      <c r="E132" s="4"/>
      <c r="F132" s="4"/>
      <c r="G132" s="5"/>
      <c r="H132" s="5"/>
      <c r="I132" s="5"/>
      <c r="J132" s="5"/>
      <c r="K132" s="5"/>
      <c r="L132" s="5"/>
      <c r="M132" s="5"/>
      <c r="N132" s="5"/>
      <c r="O132" s="5"/>
      <c r="P132" s="4"/>
      <c r="Q132" s="4"/>
      <c r="R132" s="5"/>
      <c r="S132" s="4"/>
    </row>
    <row r="133" spans="1:19" ht="13.5" x14ac:dyDescent="0.4">
      <c r="A133" s="4"/>
      <c r="B133" s="4"/>
      <c r="C133" s="6"/>
      <c r="D133" s="4"/>
      <c r="E133" s="4"/>
      <c r="F133" s="4"/>
      <c r="G133" s="5"/>
      <c r="H133" s="5"/>
      <c r="I133" s="5"/>
      <c r="J133" s="5"/>
      <c r="K133" s="5"/>
      <c r="L133" s="5"/>
      <c r="M133" s="5"/>
      <c r="N133" s="5"/>
      <c r="O133" s="5"/>
      <c r="P133" s="4"/>
      <c r="Q133" s="4"/>
      <c r="R133" s="5"/>
      <c r="S133" s="4"/>
    </row>
  </sheetData>
  <sheetProtection autoFilter="0"/>
  <autoFilter ref="R1:R131" xr:uid="{00000000-0009-0000-0000-000000000000}">
    <filterColumn colId="0">
      <customFilters>
        <customFilter operator="notEqual" val=" "/>
      </customFilters>
    </filterColumn>
  </autoFilter>
  <mergeCells count="215">
    <mergeCell ref="P109:Q109"/>
    <mergeCell ref="A106:A109"/>
    <mergeCell ref="B106:B109"/>
    <mergeCell ref="C106:C109"/>
    <mergeCell ref="D106:D109"/>
    <mergeCell ref="E106:F106"/>
    <mergeCell ref="E107:F107"/>
    <mergeCell ref="E108:F108"/>
    <mergeCell ref="B98:B101"/>
    <mergeCell ref="C98:C101"/>
    <mergeCell ref="D98:D101"/>
    <mergeCell ref="E98:F98"/>
    <mergeCell ref="E99:F99"/>
    <mergeCell ref="E100:F100"/>
    <mergeCell ref="P101:Q101"/>
    <mergeCell ref="A102:A105"/>
    <mergeCell ref="B102:B105"/>
    <mergeCell ref="C102:C105"/>
    <mergeCell ref="D102:D105"/>
    <mergeCell ref="E102:F102"/>
    <mergeCell ref="E103:F103"/>
    <mergeCell ref="E104:F104"/>
    <mergeCell ref="P105:Q105"/>
    <mergeCell ref="A98:A101"/>
    <mergeCell ref="B90:B93"/>
    <mergeCell ref="C90:C93"/>
    <mergeCell ref="D90:D93"/>
    <mergeCell ref="E90:F90"/>
    <mergeCell ref="E91:F91"/>
    <mergeCell ref="E92:F92"/>
    <mergeCell ref="P93:Q93"/>
    <mergeCell ref="A94:A97"/>
    <mergeCell ref="B94:B97"/>
    <mergeCell ref="C94:C97"/>
    <mergeCell ref="D94:D97"/>
    <mergeCell ref="E94:F94"/>
    <mergeCell ref="E95:F95"/>
    <mergeCell ref="E96:F96"/>
    <mergeCell ref="P97:Q97"/>
    <mergeCell ref="A90:A93"/>
    <mergeCell ref="B82:B85"/>
    <mergeCell ref="C82:C85"/>
    <mergeCell ref="D82:D85"/>
    <mergeCell ref="E82:F82"/>
    <mergeCell ref="E83:F83"/>
    <mergeCell ref="E84:F84"/>
    <mergeCell ref="P85:Q85"/>
    <mergeCell ref="A86:A89"/>
    <mergeCell ref="B86:B89"/>
    <mergeCell ref="C86:C89"/>
    <mergeCell ref="D86:D89"/>
    <mergeCell ref="E86:F86"/>
    <mergeCell ref="E87:F87"/>
    <mergeCell ref="E88:F88"/>
    <mergeCell ref="P89:Q89"/>
    <mergeCell ref="A82:A85"/>
    <mergeCell ref="A78:A81"/>
    <mergeCell ref="B78:B81"/>
    <mergeCell ref="C78:C81"/>
    <mergeCell ref="D78:D81"/>
    <mergeCell ref="E78:F78"/>
    <mergeCell ref="E79:F79"/>
    <mergeCell ref="E80:F80"/>
    <mergeCell ref="P81:Q81"/>
    <mergeCell ref="A74:A77"/>
    <mergeCell ref="A66:A69"/>
    <mergeCell ref="B66:B69"/>
    <mergeCell ref="C66:Q69"/>
    <mergeCell ref="A70:A73"/>
    <mergeCell ref="B70:B73"/>
    <mergeCell ref="C70:Q73"/>
    <mergeCell ref="B74:B77"/>
    <mergeCell ref="C74:C77"/>
    <mergeCell ref="D74:D77"/>
    <mergeCell ref="E74:F74"/>
    <mergeCell ref="E75:F75"/>
    <mergeCell ref="E76:F76"/>
    <mergeCell ref="P77:Q77"/>
    <mergeCell ref="B58:B61"/>
    <mergeCell ref="C58:C61"/>
    <mergeCell ref="D58:D61"/>
    <mergeCell ref="E58:F58"/>
    <mergeCell ref="E59:F59"/>
    <mergeCell ref="E60:F60"/>
    <mergeCell ref="P61:Q61"/>
    <mergeCell ref="A62:A65"/>
    <mergeCell ref="B62:B65"/>
    <mergeCell ref="C62:C65"/>
    <mergeCell ref="D62:D65"/>
    <mergeCell ref="E62:F62"/>
    <mergeCell ref="E63:F63"/>
    <mergeCell ref="E64:F64"/>
    <mergeCell ref="P65:Q65"/>
    <mergeCell ref="A58:A61"/>
    <mergeCell ref="B50:B53"/>
    <mergeCell ref="C50:C53"/>
    <mergeCell ref="D50:D53"/>
    <mergeCell ref="E50:F50"/>
    <mergeCell ref="E51:F51"/>
    <mergeCell ref="E52:F52"/>
    <mergeCell ref="P53:Q53"/>
    <mergeCell ref="A54:A57"/>
    <mergeCell ref="B54:B57"/>
    <mergeCell ref="C54:C57"/>
    <mergeCell ref="D54:D57"/>
    <mergeCell ref="E54:F54"/>
    <mergeCell ref="E55:F55"/>
    <mergeCell ref="E56:F56"/>
    <mergeCell ref="P57:Q57"/>
    <mergeCell ref="A50:A53"/>
    <mergeCell ref="B42:B45"/>
    <mergeCell ref="C42:C45"/>
    <mergeCell ref="D42:D45"/>
    <mergeCell ref="E42:F42"/>
    <mergeCell ref="E43:F43"/>
    <mergeCell ref="E44:F44"/>
    <mergeCell ref="P45:Q45"/>
    <mergeCell ref="A46:A49"/>
    <mergeCell ref="B46:B49"/>
    <mergeCell ref="C46:C49"/>
    <mergeCell ref="D46:D49"/>
    <mergeCell ref="E46:F46"/>
    <mergeCell ref="E47:F47"/>
    <mergeCell ref="E48:F48"/>
    <mergeCell ref="P49:Q49"/>
    <mergeCell ref="A42:A45"/>
    <mergeCell ref="B34:B37"/>
    <mergeCell ref="C34:C37"/>
    <mergeCell ref="D34:D37"/>
    <mergeCell ref="E34:F34"/>
    <mergeCell ref="E35:F35"/>
    <mergeCell ref="E36:F36"/>
    <mergeCell ref="P37:Q37"/>
    <mergeCell ref="A38:A41"/>
    <mergeCell ref="B38:B41"/>
    <mergeCell ref="C38:C41"/>
    <mergeCell ref="D38:D41"/>
    <mergeCell ref="E38:F38"/>
    <mergeCell ref="E39:F39"/>
    <mergeCell ref="E40:F40"/>
    <mergeCell ref="P41:Q41"/>
    <mergeCell ref="A34:A37"/>
    <mergeCell ref="B26:B29"/>
    <mergeCell ref="C26:C29"/>
    <mergeCell ref="D26:D29"/>
    <mergeCell ref="E26:F26"/>
    <mergeCell ref="E27:F27"/>
    <mergeCell ref="E28:F28"/>
    <mergeCell ref="P29:Q29"/>
    <mergeCell ref="A30:A33"/>
    <mergeCell ref="B30:B33"/>
    <mergeCell ref="C30:C33"/>
    <mergeCell ref="D30:D33"/>
    <mergeCell ref="E30:F30"/>
    <mergeCell ref="E31:F31"/>
    <mergeCell ref="E32:F32"/>
    <mergeCell ref="P33:Q33"/>
    <mergeCell ref="A26:A29"/>
    <mergeCell ref="A22:A25"/>
    <mergeCell ref="B22:B25"/>
    <mergeCell ref="C22:C25"/>
    <mergeCell ref="D22:D25"/>
    <mergeCell ref="E22:F22"/>
    <mergeCell ref="E23:F23"/>
    <mergeCell ref="E24:F24"/>
    <mergeCell ref="P25:Q25"/>
    <mergeCell ref="A18:A21"/>
    <mergeCell ref="D14:D17"/>
    <mergeCell ref="E14:F14"/>
    <mergeCell ref="E15:F15"/>
    <mergeCell ref="E16:F16"/>
    <mergeCell ref="P17:Q17"/>
    <mergeCell ref="B10:B13"/>
    <mergeCell ref="B18:B21"/>
    <mergeCell ref="C18:C21"/>
    <mergeCell ref="D18:D21"/>
    <mergeCell ref="E18:F18"/>
    <mergeCell ref="E19:F19"/>
    <mergeCell ref="E20:F20"/>
    <mergeCell ref="P21:Q21"/>
    <mergeCell ref="S6:S17"/>
    <mergeCell ref="E7:F7"/>
    <mergeCell ref="E8:F8"/>
    <mergeCell ref="P9:Q9"/>
    <mergeCell ref="A10:A13"/>
    <mergeCell ref="P2:Q2"/>
    <mergeCell ref="P3:Q3"/>
    <mergeCell ref="C4:C5"/>
    <mergeCell ref="D4:D5"/>
    <mergeCell ref="E4:F5"/>
    <mergeCell ref="C10:C13"/>
    <mergeCell ref="D10:D13"/>
    <mergeCell ref="E10:F10"/>
    <mergeCell ref="E11:F11"/>
    <mergeCell ref="E12:F12"/>
    <mergeCell ref="A6:A9"/>
    <mergeCell ref="B6:B9"/>
    <mergeCell ref="C6:C9"/>
    <mergeCell ref="D6:D9"/>
    <mergeCell ref="E6:F6"/>
    <mergeCell ref="P13:Q13"/>
    <mergeCell ref="A14:A17"/>
    <mergeCell ref="B14:B17"/>
    <mergeCell ref="C14:C17"/>
    <mergeCell ref="M2:O3"/>
    <mergeCell ref="G4:I5"/>
    <mergeCell ref="J4:L5"/>
    <mergeCell ref="M4:O5"/>
    <mergeCell ref="P4:Q4"/>
    <mergeCell ref="P5:Q5"/>
    <mergeCell ref="A2:A5"/>
    <mergeCell ref="B2:B5"/>
    <mergeCell ref="C2:F3"/>
    <mergeCell ref="G2:I3"/>
    <mergeCell ref="J2:L3"/>
  </mergeCells>
  <phoneticPr fontId="3"/>
  <pageMargins left="0.31496062992125984" right="0.31496062992125984" top="0.35433070866141736" bottom="0.15748031496062992" header="0.31496062992125984" footer="0.31496062992125984"/>
  <pageSetup paperSize="9" scale="50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家庭配布 (2)</vt:lpstr>
      <vt:lpstr>'家庭配布 (2)'!Print_Area</vt:lpstr>
    </vt:vector>
  </TitlesOfParts>
  <Company>野々市市教育委員会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2020-08-25T06:13:51Z</cp:lastPrinted>
  <dcterms:created xsi:type="dcterms:W3CDTF">2020-08-25T06:12:15Z</dcterms:created>
  <dcterms:modified xsi:type="dcterms:W3CDTF">2020-08-31T22:53:59Z</dcterms:modified>
</cp:coreProperties>
</file>