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13_ncr:1_{C093EA79-4CB8-4583-8A59-07B70CF251FA}" xr6:coauthVersionLast="44" xr6:coauthVersionMax="44" xr10:uidLastSave="{00000000-0000-0000-0000-000000000000}"/>
  <bookViews>
    <workbookView xWindow="7065" yWindow="1485" windowWidth="19275" windowHeight="13395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  <c r="C6" i="1"/>
  <c r="D6" i="1"/>
  <c r="E6" i="1"/>
  <c r="P6" i="1"/>
  <c r="E7" i="1"/>
  <c r="P7" i="1"/>
  <c r="E8" i="1"/>
  <c r="P8" i="1"/>
  <c r="E9" i="1"/>
  <c r="F9" i="1"/>
  <c r="C10" i="1"/>
  <c r="D10" i="1"/>
  <c r="E10" i="1"/>
  <c r="P10" i="1"/>
  <c r="E11" i="1"/>
  <c r="P11" i="1"/>
  <c r="E12" i="1"/>
  <c r="P12" i="1"/>
  <c r="E13" i="1"/>
  <c r="F13" i="1"/>
  <c r="C14" i="1"/>
  <c r="D14" i="1"/>
  <c r="E14" i="1"/>
  <c r="P14" i="1"/>
  <c r="E15" i="1"/>
  <c r="P15" i="1"/>
  <c r="E16" i="1"/>
  <c r="P16" i="1"/>
  <c r="E17" i="1"/>
  <c r="F17" i="1"/>
  <c r="C18" i="1"/>
  <c r="D18" i="1"/>
  <c r="E18" i="1"/>
  <c r="P18" i="1"/>
  <c r="E19" i="1"/>
  <c r="P19" i="1"/>
  <c r="E20" i="1"/>
  <c r="P20" i="1"/>
  <c r="E21" i="1"/>
  <c r="F21" i="1"/>
  <c r="C22" i="1"/>
  <c r="D22" i="1"/>
  <c r="E22" i="1"/>
  <c r="P22" i="1"/>
  <c r="E23" i="1"/>
  <c r="P23" i="1"/>
  <c r="E24" i="1"/>
  <c r="P24" i="1"/>
  <c r="E25" i="1"/>
  <c r="F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P33" i="1"/>
  <c r="C34" i="1"/>
  <c r="D34" i="1"/>
  <c r="E34" i="1"/>
  <c r="P34" i="1"/>
  <c r="E35" i="1"/>
  <c r="P35" i="1"/>
  <c r="E36" i="1"/>
  <c r="P36" i="1"/>
  <c r="E37" i="1"/>
  <c r="F37" i="1"/>
  <c r="P37" i="1"/>
  <c r="C38" i="1"/>
  <c r="D38" i="1"/>
  <c r="E38" i="1"/>
  <c r="P38" i="1"/>
  <c r="E39" i="1"/>
  <c r="P39" i="1"/>
  <c r="E40" i="1"/>
  <c r="P40" i="1"/>
  <c r="E41" i="1"/>
  <c r="F41" i="1"/>
  <c r="P41" i="1"/>
  <c r="C42" i="1"/>
  <c r="D42" i="1"/>
  <c r="E42" i="1"/>
  <c r="P42" i="1"/>
  <c r="E43" i="1"/>
  <c r="P43" i="1"/>
  <c r="E44" i="1"/>
  <c r="P44" i="1"/>
  <c r="E45" i="1"/>
  <c r="F45" i="1"/>
  <c r="P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C62" i="1"/>
  <c r="D62" i="1"/>
  <c r="E62" i="1"/>
  <c r="P62" i="1"/>
  <c r="E63" i="1"/>
  <c r="P63" i="1"/>
  <c r="E64" i="1"/>
  <c r="P64" i="1"/>
  <c r="E65" i="1"/>
  <c r="F65" i="1"/>
  <c r="C70" i="1"/>
  <c r="D70" i="1"/>
  <c r="E70" i="1"/>
  <c r="P70" i="1"/>
  <c r="E71" i="1"/>
  <c r="P71" i="1"/>
  <c r="E72" i="1"/>
  <c r="P72" i="1"/>
  <c r="E73" i="1"/>
  <c r="F73" i="1"/>
  <c r="P73" i="1"/>
  <c r="C74" i="1"/>
  <c r="D74" i="1"/>
  <c r="E74" i="1"/>
  <c r="P74" i="1"/>
  <c r="E75" i="1"/>
  <c r="P75" i="1"/>
  <c r="E76" i="1"/>
  <c r="P76" i="1"/>
  <c r="E77" i="1"/>
  <c r="F77" i="1"/>
  <c r="C82" i="1"/>
  <c r="D82" i="1"/>
  <c r="E82" i="1"/>
  <c r="P82" i="1"/>
  <c r="E83" i="1"/>
  <c r="P83" i="1"/>
  <c r="E84" i="1"/>
  <c r="P84" i="1"/>
  <c r="E85" i="1"/>
  <c r="F85" i="1"/>
  <c r="C86" i="1"/>
  <c r="D86" i="1"/>
  <c r="E86" i="1"/>
  <c r="P86" i="1"/>
  <c r="E87" i="1"/>
  <c r="P87" i="1"/>
  <c r="E88" i="1"/>
  <c r="P88" i="1"/>
  <c r="E89" i="1"/>
  <c r="F89" i="1"/>
  <c r="C90" i="1"/>
  <c r="D90" i="1"/>
  <c r="E90" i="1"/>
  <c r="P90" i="1"/>
  <c r="E91" i="1"/>
  <c r="P91" i="1"/>
  <c r="E92" i="1"/>
  <c r="P92" i="1"/>
  <c r="E93" i="1"/>
  <c r="F93" i="1"/>
  <c r="C94" i="1"/>
  <c r="D94" i="1"/>
  <c r="E94" i="1"/>
  <c r="P94" i="1"/>
  <c r="E95" i="1"/>
  <c r="P95" i="1"/>
  <c r="E96" i="1"/>
  <c r="P96" i="1"/>
  <c r="E97" i="1"/>
  <c r="F97" i="1"/>
  <c r="C98" i="1"/>
  <c r="D98" i="1"/>
  <c r="E98" i="1"/>
  <c r="P98" i="1"/>
  <c r="E99" i="1"/>
  <c r="P99" i="1"/>
  <c r="E100" i="1"/>
  <c r="P100" i="1"/>
  <c r="E101" i="1"/>
  <c r="F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<sst xmlns="http://schemas.openxmlformats.org/spreadsheetml/2006/main" count="711" uniqueCount="186">
  <si>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</si>
  <si>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</si>
  <si>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</si>
  <si>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</si>
  <si>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</si>
  <si>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</si>
  <si>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</si>
  <si>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ｇ</t>
    <phoneticPr fontId="3"/>
  </si>
  <si>
    <t>金</t>
    <rPh sb="0" eb="1">
      <t>キン</t>
    </rPh>
    <phoneticPr fontId="3"/>
  </si>
  <si>
    <t>●</t>
    <phoneticPr fontId="3"/>
  </si>
  <si>
    <t>春雨</t>
  </si>
  <si>
    <t>チンゲンサイ</t>
  </si>
  <si>
    <t>鶏卵</t>
  </si>
  <si>
    <t>ｇ</t>
    <phoneticPr fontId="3"/>
  </si>
  <si>
    <t>片栗粉</t>
  </si>
  <si>
    <t>ねぎ</t>
  </si>
  <si>
    <t>もやし</t>
  </si>
  <si>
    <t>鶏肉</t>
  </si>
  <si>
    <t>ごま油</t>
  </si>
  <si>
    <t>三温糖</t>
  </si>
  <si>
    <t>切り干し大根</t>
  </si>
  <si>
    <t>こまつな</t>
  </si>
  <si>
    <t>豚肉</t>
  </si>
  <si>
    <t>Kcal</t>
    <phoneticPr fontId="3"/>
  </si>
  <si>
    <t>マスカットゼリー</t>
  </si>
  <si>
    <t>むぎ飯</t>
  </si>
  <si>
    <t>ぜんまい</t>
  </si>
  <si>
    <t>にんじん</t>
  </si>
  <si>
    <t>牛乳</t>
    <rPh sb="0" eb="2">
      <t>ギュウニュウ</t>
    </rPh>
    <phoneticPr fontId="3"/>
  </si>
  <si>
    <t>木</t>
    <rPh sb="0" eb="1">
      <t>モク</t>
    </rPh>
    <phoneticPr fontId="3"/>
  </si>
  <si>
    <t>●</t>
    <phoneticPr fontId="3"/>
  </si>
  <si>
    <t>大豆油</t>
  </si>
  <si>
    <t>だいこん</t>
  </si>
  <si>
    <t>キャベツ</t>
  </si>
  <si>
    <t>木綿豆腐</t>
  </si>
  <si>
    <t>ｇ</t>
    <phoneticPr fontId="3"/>
  </si>
  <si>
    <t>ごぼう</t>
  </si>
  <si>
    <t>しょうが</t>
  </si>
  <si>
    <t>●たまねぎ</t>
  </si>
  <si>
    <t>ゆかり粉</t>
  </si>
  <si>
    <t>さんま</t>
  </si>
  <si>
    <t>Kcal</t>
    <phoneticPr fontId="3"/>
  </si>
  <si>
    <t>サラダ油</t>
  </si>
  <si>
    <t>白飯</t>
  </si>
  <si>
    <t>きゅうり</t>
  </si>
  <si>
    <t>水</t>
    <rPh sb="0" eb="1">
      <t>スイ</t>
    </rPh>
    <phoneticPr fontId="3"/>
  </si>
  <si>
    <t>●</t>
    <phoneticPr fontId="3"/>
  </si>
  <si>
    <t>オリーブ油</t>
  </si>
  <si>
    <t>小麦粉</t>
  </si>
  <si>
    <t>ｇ</t>
    <phoneticPr fontId="3"/>
  </si>
  <si>
    <t>バター</t>
  </si>
  <si>
    <t>大麦</t>
  </si>
  <si>
    <t>干ししいたけ</t>
  </si>
  <si>
    <t>パセリ</t>
  </si>
  <si>
    <t>じゃがいも</t>
  </si>
  <si>
    <t>マッシュルーム</t>
  </si>
  <si>
    <t>青ピーマン</t>
  </si>
  <si>
    <t>ウインナー</t>
  </si>
  <si>
    <t>Kcal</t>
    <phoneticPr fontId="3"/>
  </si>
  <si>
    <t>パン粉</t>
  </si>
  <si>
    <t>ケチャップライス</t>
  </si>
  <si>
    <t>コーン</t>
  </si>
  <si>
    <t>チーズ</t>
  </si>
  <si>
    <t>火</t>
    <rPh sb="0" eb="1">
      <t>カ</t>
    </rPh>
    <phoneticPr fontId="3"/>
  </si>
  <si>
    <t>●</t>
    <phoneticPr fontId="3"/>
  </si>
  <si>
    <t>しめじ</t>
  </si>
  <si>
    <t>みそ</t>
  </si>
  <si>
    <t>まぐろフレーク</t>
  </si>
  <si>
    <t>ｇ</t>
    <phoneticPr fontId="3"/>
  </si>
  <si>
    <t>大豆ペースト</t>
  </si>
  <si>
    <t>ごま</t>
  </si>
  <si>
    <t>あつあげ</t>
  </si>
  <si>
    <t>焼きちくわ</t>
  </si>
  <si>
    <t>Kcal</t>
    <phoneticPr fontId="3"/>
  </si>
  <si>
    <t>かつお節</t>
  </si>
  <si>
    <t>●</t>
    <phoneticPr fontId="3"/>
  </si>
  <si>
    <t>さつまあげ</t>
  </si>
  <si>
    <t>米粉</t>
  </si>
  <si>
    <t>●しいたけ</t>
  </si>
  <si>
    <t>わかめふりかけ</t>
  </si>
  <si>
    <t>ベーコン</t>
  </si>
  <si>
    <t>マヨネーズ</t>
  </si>
  <si>
    <t>りんご</t>
  </si>
  <si>
    <t>アーモンド</t>
  </si>
  <si>
    <t>ブロッコリー</t>
  </si>
  <si>
    <t>秋分の日</t>
    <rPh sb="0" eb="2">
      <t>シュウブン</t>
    </rPh>
    <rPh sb="3" eb="4">
      <t>ヒ</t>
    </rPh>
    <phoneticPr fontId="3"/>
  </si>
  <si>
    <t>ローズマリー</t>
  </si>
  <si>
    <t>生クリーム</t>
  </si>
  <si>
    <t>トマト水煮</t>
  </si>
  <si>
    <t>白いんげん豆</t>
  </si>
  <si>
    <t>レモングラス</t>
  </si>
  <si>
    <t>フォカッチャ</t>
  </si>
  <si>
    <t>バジル</t>
  </si>
  <si>
    <t>●大豆</t>
  </si>
  <si>
    <t>さといも</t>
  </si>
  <si>
    <t>かぼちゃ</t>
  </si>
  <si>
    <t>お月見デザート</t>
  </si>
  <si>
    <t>えだまめ</t>
  </si>
  <si>
    <t>さやいんげん</t>
  </si>
  <si>
    <t>ひじき</t>
  </si>
  <si>
    <t>うすあげ</t>
  </si>
  <si>
    <t>白玉粉</t>
  </si>
  <si>
    <t>さくら麦飯</t>
  </si>
  <si>
    <t>絹ごし豆腐</t>
  </si>
  <si>
    <t>敬老の日</t>
    <rPh sb="0" eb="2">
      <t>ケイロウ</t>
    </rPh>
    <rPh sb="3" eb="4">
      <t>ヒ</t>
    </rPh>
    <phoneticPr fontId="3"/>
  </si>
  <si>
    <t>ご当地丼（沖縄県）</t>
    <rPh sb="1" eb="3">
      <t>トウチ</t>
    </rPh>
    <rPh sb="3" eb="4">
      <t>ドン</t>
    </rPh>
    <rPh sb="5" eb="8">
      <t>オキナワケン</t>
    </rPh>
    <phoneticPr fontId="3"/>
  </si>
  <si>
    <t>えのきたけ</t>
  </si>
  <si>
    <t>赤ピーマン</t>
  </si>
  <si>
    <t>もずく</t>
  </si>
  <si>
    <t>牛肉</t>
  </si>
  <si>
    <t>Kcal</t>
    <phoneticPr fontId="3"/>
  </si>
  <si>
    <t>セロリ</t>
  </si>
  <si>
    <t>トマト</t>
  </si>
  <si>
    <t>こんにゃく</t>
  </si>
  <si>
    <t>糸みつば</t>
  </si>
  <si>
    <t>うめびしお</t>
  </si>
  <si>
    <t>たけのこ</t>
  </si>
  <si>
    <t>さば</t>
  </si>
  <si>
    <t>ひじきふりかけ</t>
  </si>
  <si>
    <t>生姜</t>
  </si>
  <si>
    <t>昆布</t>
  </si>
  <si>
    <t>四方はべん</t>
  </si>
  <si>
    <t>チョコクリーム</t>
  </si>
  <si>
    <t>ミニトマト</t>
  </si>
  <si>
    <t>大豆たんぱく</t>
  </si>
  <si>
    <t>レンズ豆</t>
  </si>
  <si>
    <t>ファルファッレ</t>
  </si>
  <si>
    <t>なす</t>
  </si>
  <si>
    <t>食パン</t>
  </si>
  <si>
    <t>ワンタン</t>
  </si>
  <si>
    <t>わかめ</t>
  </si>
  <si>
    <t>あさりむき身</t>
  </si>
  <si>
    <t>しお昆布</t>
  </si>
  <si>
    <t>しらす干し</t>
  </si>
  <si>
    <t>豆腐</t>
  </si>
  <si>
    <t>そうめん</t>
  </si>
  <si>
    <t>さやいんげん</t>
    <phoneticPr fontId="3"/>
  </si>
  <si>
    <t>ふかし</t>
  </si>
  <si>
    <t>すし飯</t>
  </si>
  <si>
    <t>焼き豆腐</t>
  </si>
  <si>
    <t>かつおぶし</t>
  </si>
  <si>
    <t>ししゃも</t>
  </si>
  <si>
    <t>ズッキーニ　</t>
  </si>
  <si>
    <t>焼きかまぼこ</t>
  </si>
  <si>
    <t>にら</t>
  </si>
  <si>
    <t>ヨーグルト</t>
  </si>
  <si>
    <t>鶏卵</t>
    <rPh sb="0" eb="2">
      <t>ケイラン</t>
    </rPh>
    <phoneticPr fontId="3"/>
  </si>
  <si>
    <t>チャーハンライス</t>
  </si>
  <si>
    <t>マーマレードジャム</t>
  </si>
  <si>
    <t>なし</t>
    <phoneticPr fontId="3"/>
  </si>
  <si>
    <t>魚ふりかけ</t>
  </si>
  <si>
    <t>鮭</t>
  </si>
  <si>
    <t>ごま</t>
    <phoneticPr fontId="3"/>
  </si>
  <si>
    <t>ラーメン</t>
  </si>
  <si>
    <t>高野豆腐</t>
  </si>
  <si>
    <t>春巻き</t>
  </si>
  <si>
    <t>エリンギ</t>
  </si>
  <si>
    <t>ロースハム</t>
  </si>
  <si>
    <t>カクテルゼリー</t>
  </si>
  <si>
    <t>パイン缶</t>
  </si>
  <si>
    <t>カレールウ</t>
  </si>
  <si>
    <t>みかん缶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</si>
  <si>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</si>
  <si>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ぶどうゼリー</t>
  </si>
  <si>
    <t>黄桃缶</t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</si>
  <si>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</si>
  <si>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</si>
  <si>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</si>
  <si>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</si>
  <si>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</si>
  <si>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</si>
  <si>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</si>
  <si>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</si>
  <si>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</si>
  <si>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</si>
  <si>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20"/>
  </si>
  <si>
    <t>体の調子を整える</t>
    <rPh sb="0" eb="1">
      <t>カラダ</t>
    </rPh>
    <rPh sb="2" eb="4">
      <t>チョウシ</t>
    </rPh>
    <rPh sb="5" eb="6">
      <t>トトノ</t>
    </rPh>
    <phoneticPr fontId="20"/>
  </si>
  <si>
    <t>血や肉、骨になる</t>
    <rPh sb="0" eb="1">
      <t>チ</t>
    </rPh>
    <rPh sb="2" eb="3">
      <t>ニク</t>
    </rPh>
    <rPh sb="4" eb="5">
      <t>ホネ</t>
    </rPh>
    <phoneticPr fontId="20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</si>
  <si>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</si>
  <si>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</si>
  <si>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</si>
  <si>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</si>
  <si>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</si>
  <si>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●にんにく</t>
  </si>
  <si>
    <t>●とうがん</t>
  </si>
  <si>
    <t>●きゅうり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</si>
</sst>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176" fontId="7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7" fillId="0" borderId="7" xfId="1" applyFont="1" applyFill="1" applyBorder="1" applyAlignment="1" applyProtection="1">
      <alignment horizontal="center" vertical="center" shrinkToFit="1"/>
      <protection hidden="1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38" fontId="7" fillId="0" borderId="6" xfId="1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Border="1" applyAlignment="1" applyProtection="1">
      <alignment vertical="center" shrinkToFit="1"/>
      <protection locked="0"/>
    </xf>
    <xf numFmtId="0" fontId="8" fillId="0" borderId="12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horizontal="left" vertical="center" shrinkToFit="1"/>
      <protection hidden="1"/>
    </xf>
    <xf numFmtId="0" fontId="15" fillId="0" borderId="4" xfId="0" applyFont="1" applyFill="1" applyBorder="1" applyAlignment="1" applyProtection="1">
      <alignment horizontal="left" vertical="center" shrinkToFit="1"/>
      <protection hidden="1"/>
    </xf>
    <xf numFmtId="176" fontId="13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0" fontId="14" fillId="0" borderId="8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9" xfId="0" applyFont="1" applyFill="1" applyBorder="1" applyAlignment="1" applyProtection="1">
      <alignment vertical="center" shrinkToFit="1"/>
      <protection locked="0"/>
    </xf>
    <xf numFmtId="38" fontId="13" fillId="0" borderId="6" xfId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vertical="center" shrinkToFit="1"/>
      <protection locked="0"/>
    </xf>
    <xf numFmtId="0" fontId="14" fillId="0" borderId="12" xfId="0" applyFont="1" applyFill="1" applyBorder="1" applyAlignment="1" applyProtection="1">
      <alignment vertical="center" shrinkToFit="1"/>
      <protection locked="0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5" fillId="0" borderId="3" xfId="0" applyFont="1" applyFill="1" applyBorder="1" applyAlignment="1" applyProtection="1">
      <alignment horizontal="left" vertical="center" shrinkToFit="1"/>
      <protection hidden="1"/>
    </xf>
    <xf numFmtId="0" fontId="18" fillId="0" borderId="8" xfId="0" applyFont="1" applyFill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vertical="center" shrinkToFit="1"/>
      <protection locked="0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14" fillId="0" borderId="8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locked="0"/>
    </xf>
    <xf numFmtId="0" fontId="18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hidden="1"/>
    </xf>
    <xf numFmtId="0" fontId="22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textRotation="255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38" fontId="7" fillId="0" borderId="1" xfId="1" applyFont="1" applyFill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1" fillId="0" borderId="14" xfId="0" applyFont="1" applyFill="1" applyBorder="1" applyAlignment="1" applyProtection="1">
      <alignment horizontal="center" vertical="center" shrinkToFit="1"/>
      <protection hidden="1"/>
    </xf>
    <xf numFmtId="0" fontId="11" fillId="0" borderId="10" xfId="0" applyFont="1" applyFill="1" applyBorder="1" applyAlignment="1" applyProtection="1">
      <alignment horizontal="center" vertical="center" shrinkToFit="1"/>
      <protection hidden="1"/>
    </xf>
    <xf numFmtId="0" fontId="11" fillId="0" borderId="5" xfId="0" applyFont="1" applyFill="1" applyBorder="1" applyAlignment="1" applyProtection="1">
      <alignment horizontal="center" vertical="center" shrinkToFit="1"/>
      <protection hidden="1"/>
    </xf>
    <xf numFmtId="0" fontId="10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9" fillId="0" borderId="9" xfId="0" applyFont="1" applyFill="1" applyBorder="1" applyAlignment="1" applyProtection="1">
      <alignment horizontal="left" vertical="center" shrinkToFit="1"/>
      <protection hidden="1"/>
    </xf>
    <xf numFmtId="0" fontId="9" fillId="0" borderId="8" xfId="0" applyFont="1" applyFill="1" applyBorder="1" applyAlignment="1" applyProtection="1">
      <alignment horizontal="left" vertical="center" shrinkToFi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3" xfId="0" applyFont="1" applyFill="1" applyBorder="1" applyAlignment="1" applyProtection="1">
      <alignment horizontal="left" vertical="center" shrinkToFit="1"/>
      <protection hidden="1"/>
    </xf>
    <xf numFmtId="0" fontId="15" fillId="0" borderId="11" xfId="0" applyFont="1" applyFill="1" applyBorder="1" applyAlignment="1" applyProtection="1">
      <alignment horizontal="left" vertical="center" shrinkToFit="1"/>
      <protection hidden="1"/>
    </xf>
    <xf numFmtId="0" fontId="15" fillId="0" borderId="9" xfId="0" applyFont="1" applyFill="1" applyBorder="1" applyAlignment="1" applyProtection="1">
      <alignment horizontal="left" vertical="center" shrinkToFit="1"/>
      <protection hidden="1"/>
    </xf>
    <xf numFmtId="0" fontId="15" fillId="0" borderId="8" xfId="0" applyFont="1" applyFill="1" applyBorder="1" applyAlignment="1" applyProtection="1">
      <alignment horizontal="left" vertical="center" shrinkToFit="1"/>
      <protection hidden="1"/>
    </xf>
    <xf numFmtId="38" fontId="13" fillId="0" borderId="1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38" fontId="13" fillId="0" borderId="7" xfId="1" applyFont="1" applyFill="1" applyBorder="1" applyAlignment="1" applyProtection="1">
      <alignment horizontal="center" vertical="center" shrinkToFit="1"/>
      <protection hidden="1"/>
    </xf>
    <xf numFmtId="38" fontId="13" fillId="0" borderId="6" xfId="1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wrapText="1" shrinkToFit="1"/>
      <protection hidden="1"/>
    </xf>
    <xf numFmtId="0" fontId="15" fillId="0" borderId="10" xfId="0" applyFont="1" applyFill="1" applyBorder="1" applyAlignment="1" applyProtection="1">
      <alignment horizontal="center" vertical="center" wrapText="1" shrinkToFit="1"/>
      <protection hidden="1"/>
    </xf>
    <xf numFmtId="0" fontId="15" fillId="0" borderId="5" xfId="0" applyFont="1" applyFill="1" applyBorder="1" applyAlignment="1" applyProtection="1">
      <alignment horizontal="center" vertical="center" wrapText="1" shrinkToFi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horizontal="center" vertical="center" shrinkToFit="1"/>
      <protection hidden="1"/>
    </xf>
    <xf numFmtId="0" fontId="13" fillId="0" borderId="10" xfId="0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 shrinkToFit="1"/>
      <protection hidden="1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5" fillId="0" borderId="9" xfId="0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 applyAlignment="1" applyProtection="1">
      <alignment horizontal="center" vertical="center" shrinkToFit="1"/>
      <protection hidden="1"/>
    </xf>
    <xf numFmtId="0" fontId="15" fillId="0" borderId="4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 shrinkToFit="1"/>
      <protection hidden="1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gif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190500</xdr:colOff>
      <xdr:row>99</xdr:row>
      <xdr:rowOff>202666</xdr:rowOff>
    </xdr:from>
    <xdr:to>
      <xdr:col>14</xdr:col>
      <xdr:colOff>698500</xdr:colOff>
      <xdr:row>111</xdr:row>
      <xdr:rowOff>206374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7500" y="21649791"/>
          <a:ext cx="1397000" cy="1019708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0</xdr:row>
      <xdr:rowOff>108857</xdr:rowOff>
    </xdr:from>
    <xdr:to>
      <xdr:col>12</xdr:col>
      <xdr:colOff>630465</xdr:colOff>
      <xdr:row>0</xdr:row>
      <xdr:rowOff>624672</xdr:rowOff>
    </xdr:to>
    <xdr:pic>
      <xdr:nvPicPr>
        <xdr:cNvPr id="3" name="図 2" descr="ki055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4969" t="-1" r="49816" b="-3176"/>
        <a:stretch/>
      </xdr:blipFill>
      <xdr:spPr>
        <a:xfrm>
          <a:off x="8014607" y="108857"/>
          <a:ext cx="3270251" cy="515815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</xdr:colOff>
      <xdr:row>0</xdr:row>
      <xdr:rowOff>54429</xdr:rowOff>
    </xdr:from>
    <xdr:to>
      <xdr:col>4</xdr:col>
      <xdr:colOff>820965</xdr:colOff>
      <xdr:row>0</xdr:row>
      <xdr:rowOff>570244</xdr:rowOff>
    </xdr:to>
    <xdr:pic>
      <xdr:nvPicPr>
        <xdr:cNvPr id="4" name="図 3" descr="ki055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4969" t="-1" r="49816" b="-3176"/>
        <a:stretch/>
      </xdr:blipFill>
      <xdr:spPr>
        <a:xfrm>
          <a:off x="108857" y="54429"/>
          <a:ext cx="3270251" cy="515815"/>
        </a:xfrm>
        <a:prstGeom prst="rect">
          <a:avLst/>
        </a:prstGeom>
      </xdr:spPr>
    </xdr:pic>
    <xdr:clientData/>
  </xdr:twoCellAnchor>
  <xdr:twoCellAnchor editAs="oneCell">
    <xdr:from>
      <xdr:col>14</xdr:col>
      <xdr:colOff>13608</xdr:colOff>
      <xdr:row>34</xdr:row>
      <xdr:rowOff>163284</xdr:rowOff>
    </xdr:from>
    <xdr:to>
      <xdr:col>14</xdr:col>
      <xdr:colOff>598715</xdr:colOff>
      <xdr:row>37</xdr:row>
      <xdr:rowOff>95248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6929" y="7864927"/>
          <a:ext cx="585107" cy="585107"/>
        </a:xfrm>
        <a:prstGeom prst="rect">
          <a:avLst/>
        </a:prstGeom>
      </xdr:spPr>
    </xdr:pic>
    <xdr:clientData/>
  </xdr:twoCellAnchor>
  <xdr:twoCellAnchor editAs="oneCell">
    <xdr:from>
      <xdr:col>8</xdr:col>
      <xdr:colOff>54429</xdr:colOff>
      <xdr:row>56</xdr:row>
      <xdr:rowOff>95250</xdr:rowOff>
    </xdr:from>
    <xdr:to>
      <xdr:col>8</xdr:col>
      <xdr:colOff>639536</xdr:colOff>
      <xdr:row>59</xdr:row>
      <xdr:rowOff>27214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965" y="12586607"/>
          <a:ext cx="585107" cy="585107"/>
        </a:xfrm>
        <a:prstGeom prst="rect">
          <a:avLst/>
        </a:prstGeom>
      </xdr:spPr>
    </xdr:pic>
    <xdr:clientData/>
  </xdr:twoCellAnchor>
  <xdr:twoCellAnchor editAs="oneCell">
    <xdr:from>
      <xdr:col>5</xdr:col>
      <xdr:colOff>258535</xdr:colOff>
      <xdr:row>75</xdr:row>
      <xdr:rowOff>122465</xdr:rowOff>
    </xdr:from>
    <xdr:to>
      <xdr:col>5</xdr:col>
      <xdr:colOff>1034140</xdr:colOff>
      <xdr:row>80</xdr:row>
      <xdr:rowOff>95249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4606" y="16314965"/>
          <a:ext cx="775605" cy="775605"/>
        </a:xfrm>
        <a:prstGeom prst="rect">
          <a:avLst/>
        </a:prstGeom>
      </xdr:spPr>
    </xdr:pic>
    <xdr:clientData/>
  </xdr:twoCellAnchor>
  <xdr:twoCellAnchor editAs="oneCell">
    <xdr:from>
      <xdr:col>13</xdr:col>
      <xdr:colOff>666751</xdr:colOff>
      <xdr:row>63</xdr:row>
      <xdr:rowOff>54427</xdr:rowOff>
    </xdr:from>
    <xdr:to>
      <xdr:col>14</xdr:col>
      <xdr:colOff>462643</xdr:colOff>
      <xdr:row>67</xdr:row>
      <xdr:rowOff>81640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5608" y="14069784"/>
          <a:ext cx="680356" cy="6803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3;&#32102;&#39135;&#31649;&#29702;2021(r3.89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ひとことメモ"/>
      <sheetName val="群分類"/>
      <sheetName val="食器具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 t="str">
            <v>　8/30</v>
          </cell>
        </row>
        <row r="13">
          <cell r="F13" t="str">
            <v>　8/31</v>
          </cell>
        </row>
        <row r="14">
          <cell r="F14" t="str">
            <v>　9/1</v>
          </cell>
        </row>
        <row r="15">
          <cell r="F15">
            <v>2</v>
          </cell>
        </row>
        <row r="16">
          <cell r="F16">
            <v>3</v>
          </cell>
        </row>
        <row r="17">
          <cell r="F17">
            <v>6</v>
          </cell>
        </row>
        <row r="18">
          <cell r="F18">
            <v>7</v>
          </cell>
        </row>
        <row r="19">
          <cell r="F19">
            <v>8</v>
          </cell>
        </row>
        <row r="20">
          <cell r="F20">
            <v>9</v>
          </cell>
        </row>
        <row r="21">
          <cell r="F21">
            <v>10</v>
          </cell>
        </row>
        <row r="22">
          <cell r="F22">
            <v>13</v>
          </cell>
        </row>
        <row r="23">
          <cell r="F23">
            <v>14</v>
          </cell>
        </row>
        <row r="24">
          <cell r="F24">
            <v>15</v>
          </cell>
        </row>
        <row r="25">
          <cell r="F25">
            <v>16</v>
          </cell>
        </row>
        <row r="26">
          <cell r="F26">
            <v>17</v>
          </cell>
        </row>
        <row r="27">
          <cell r="F27">
            <v>20</v>
          </cell>
        </row>
        <row r="28">
          <cell r="F28">
            <v>21</v>
          </cell>
          <cell r="I28" t="str">
            <v>お月見メニュー</v>
          </cell>
        </row>
        <row r="29">
          <cell r="F29">
            <v>22</v>
          </cell>
        </row>
        <row r="30">
          <cell r="F30">
            <v>23</v>
          </cell>
        </row>
        <row r="31">
          <cell r="F31">
            <v>24</v>
          </cell>
        </row>
        <row r="32">
          <cell r="F32">
            <v>27</v>
          </cell>
        </row>
        <row r="33">
          <cell r="F33">
            <v>28</v>
          </cell>
        </row>
        <row r="34">
          <cell r="F34">
            <v>29</v>
          </cell>
        </row>
        <row r="35">
          <cell r="F35">
            <v>30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9</v>
          </cell>
        </row>
        <row r="3">
          <cell r="H3">
            <v>1</v>
          </cell>
          <cell r="I3">
            <v>1</v>
          </cell>
          <cell r="J3" t="str">
            <v>むぎごはん</v>
          </cell>
          <cell r="K3" t="str">
            <v>麦飯</v>
          </cell>
        </row>
        <row r="6">
          <cell r="H6">
            <v>2</v>
          </cell>
          <cell r="I6">
            <v>2</v>
          </cell>
          <cell r="J6" t="str">
            <v>牛乳</v>
          </cell>
          <cell r="K6" t="str">
            <v>牛乳</v>
          </cell>
        </row>
        <row r="8">
          <cell r="H8">
            <v>3</v>
          </cell>
          <cell r="I8">
            <v>3</v>
          </cell>
          <cell r="J8" t="str">
            <v>なつやさいカレー</v>
          </cell>
          <cell r="K8" t="str">
            <v>夏野菜カレー</v>
          </cell>
        </row>
        <row r="38">
          <cell r="H38">
            <v>4</v>
          </cell>
          <cell r="I38">
            <v>8</v>
          </cell>
          <cell r="J38" t="str">
            <v>フルーツカクテル</v>
          </cell>
          <cell r="K38" t="str">
            <v>フルーツカクテル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J63" t="str">
            <v>はるまき</v>
          </cell>
          <cell r="K63" t="str">
            <v>春巻き</v>
          </cell>
        </row>
        <row r="66">
          <cell r="H66">
            <v>4</v>
          </cell>
          <cell r="I66">
            <v>5</v>
          </cell>
          <cell r="J66" t="str">
            <v>こうやどうふのオイスターいため</v>
          </cell>
          <cell r="K66" t="str">
            <v>高野豆腐のオイスター炒め</v>
          </cell>
        </row>
        <row r="84">
          <cell r="H84">
            <v>5</v>
          </cell>
          <cell r="I84">
            <v>6</v>
          </cell>
          <cell r="J84" t="str">
            <v>ひやしラーメン</v>
          </cell>
          <cell r="K84" t="str">
            <v>冷やしラーメン</v>
          </cell>
        </row>
        <row r="113">
          <cell r="H113">
            <v>1</v>
          </cell>
          <cell r="I113">
            <v>1</v>
          </cell>
          <cell r="J113" t="str">
            <v>ごはん</v>
          </cell>
          <cell r="K113" t="str">
            <v>ごはん</v>
          </cell>
        </row>
        <row r="116">
          <cell r="H116">
            <v>2</v>
          </cell>
          <cell r="I116">
            <v>2</v>
          </cell>
          <cell r="J116" t="str">
            <v>牛乳</v>
          </cell>
          <cell r="K116" t="str">
            <v>牛乳</v>
          </cell>
        </row>
        <row r="118">
          <cell r="H118">
            <v>3</v>
          </cell>
          <cell r="I118">
            <v>4</v>
          </cell>
          <cell r="J118" t="str">
            <v>さけのぴりからやき</v>
          </cell>
          <cell r="K118" t="str">
            <v>鮭のピリ辛焼き</v>
          </cell>
        </row>
        <row r="131">
          <cell r="H131">
            <v>4</v>
          </cell>
          <cell r="I131">
            <v>7</v>
          </cell>
          <cell r="J131" t="str">
            <v>めったじる</v>
          </cell>
          <cell r="K131" t="str">
            <v>めった汁</v>
          </cell>
        </row>
        <row r="132">
          <cell r="K132" t="str">
            <v/>
          </cell>
        </row>
        <row r="133">
          <cell r="K133" t="str">
            <v/>
          </cell>
        </row>
        <row r="134">
          <cell r="K134" t="str">
            <v/>
          </cell>
        </row>
        <row r="135">
          <cell r="K135" t="str">
            <v/>
          </cell>
        </row>
        <row r="136">
          <cell r="K136" t="str">
            <v/>
          </cell>
        </row>
        <row r="137">
          <cell r="K137" t="str">
            <v/>
          </cell>
        </row>
        <row r="138">
          <cell r="K138" t="str">
            <v/>
          </cell>
        </row>
        <row r="139">
          <cell r="K139" t="str">
            <v/>
          </cell>
        </row>
        <row r="140">
          <cell r="K140" t="str">
            <v/>
          </cell>
        </row>
        <row r="141">
          <cell r="K141" t="str">
            <v/>
          </cell>
        </row>
        <row r="144">
          <cell r="H144">
            <v>5</v>
          </cell>
          <cell r="I144">
            <v>8</v>
          </cell>
          <cell r="J144" t="str">
            <v>なし</v>
          </cell>
          <cell r="K144" t="str">
            <v>梨</v>
          </cell>
        </row>
        <row r="147">
          <cell r="H147">
            <v>6</v>
          </cell>
          <cell r="I147">
            <v>9</v>
          </cell>
          <cell r="J147" t="str">
            <v>ふりかけ</v>
          </cell>
          <cell r="K147" t="str">
            <v>ふりかけ</v>
          </cell>
        </row>
        <row r="168">
          <cell r="H168">
            <v>1</v>
          </cell>
          <cell r="I168">
            <v>1</v>
          </cell>
          <cell r="J168" t="str">
            <v>ごはん</v>
          </cell>
          <cell r="K168" t="str">
            <v>ごはん</v>
          </cell>
        </row>
        <row r="171">
          <cell r="H171">
            <v>2</v>
          </cell>
          <cell r="I171">
            <v>2</v>
          </cell>
          <cell r="J171" t="str">
            <v>牛乳</v>
          </cell>
          <cell r="K171" t="str">
            <v>牛乳</v>
          </cell>
        </row>
        <row r="174">
          <cell r="H174">
            <v>3</v>
          </cell>
          <cell r="I174">
            <v>4</v>
          </cell>
          <cell r="J174" t="str">
            <v>とりにくのマーマーレードやき</v>
          </cell>
          <cell r="K174" t="str">
            <v>鶏肉のマーマレード焼き</v>
          </cell>
        </row>
        <row r="184">
          <cell r="H184">
            <v>4</v>
          </cell>
          <cell r="I184">
            <v>5</v>
          </cell>
          <cell r="J184" t="str">
            <v>ツナサラダ</v>
          </cell>
          <cell r="K184" t="str">
            <v>ツナサラダ</v>
          </cell>
        </row>
        <row r="197">
          <cell r="H197">
            <v>5</v>
          </cell>
          <cell r="I197">
            <v>7</v>
          </cell>
          <cell r="J197" t="str">
            <v>あげなすみそしる</v>
          </cell>
          <cell r="K197" t="str">
            <v>あげなすのみそ汁</v>
          </cell>
        </row>
        <row r="223">
          <cell r="H223">
            <v>1</v>
          </cell>
          <cell r="I223">
            <v>1</v>
          </cell>
          <cell r="J223" t="str">
            <v>たまごチャーハン</v>
          </cell>
          <cell r="K223" t="str">
            <v>たまごチャーハン</v>
          </cell>
        </row>
        <row r="238">
          <cell r="H238">
            <v>2</v>
          </cell>
          <cell r="I238">
            <v>2</v>
          </cell>
          <cell r="J238" t="str">
            <v>牛乳</v>
          </cell>
          <cell r="K238" t="str">
            <v>牛乳</v>
          </cell>
        </row>
        <row r="240">
          <cell r="H240">
            <v>3</v>
          </cell>
          <cell r="I240">
            <v>4</v>
          </cell>
          <cell r="J240" t="str">
            <v>ぶたにくのプルコギふう</v>
          </cell>
          <cell r="K240" t="str">
            <v>豚肉のプルコギ風</v>
          </cell>
        </row>
        <row r="259">
          <cell r="H259">
            <v>4</v>
          </cell>
          <cell r="I259">
            <v>7</v>
          </cell>
          <cell r="J259" t="str">
            <v>わかめスープ</v>
          </cell>
          <cell r="K259" t="str">
            <v>わかめスープ</v>
          </cell>
        </row>
        <row r="274">
          <cell r="H274">
            <v>5</v>
          </cell>
          <cell r="I274">
            <v>8</v>
          </cell>
          <cell r="J274" t="str">
            <v>ヨーグルト</v>
          </cell>
          <cell r="K274" t="str">
            <v>ヨーグルト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J283" t="str">
            <v>てづくりハンバーグ</v>
          </cell>
          <cell r="K283" t="str">
            <v>てづくりハンバーグ</v>
          </cell>
        </row>
        <row r="300">
          <cell r="H300">
            <v>4</v>
          </cell>
          <cell r="I300">
            <v>5</v>
          </cell>
          <cell r="J300" t="str">
            <v>ラタトゥイユ</v>
          </cell>
          <cell r="K300" t="str">
            <v>ラタトゥイユ</v>
          </cell>
        </row>
        <row r="315">
          <cell r="H315">
            <v>5</v>
          </cell>
          <cell r="I315">
            <v>7</v>
          </cell>
          <cell r="J315" t="str">
            <v>じゃがいもとわかめのみそしる</v>
          </cell>
          <cell r="K315" t="str">
            <v>じゃがいもとわかめのみそ汁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9">
          <cell r="H339">
            <v>3</v>
          </cell>
          <cell r="I339">
            <v>4</v>
          </cell>
          <cell r="J339" t="str">
            <v>ししゃものごまあげ</v>
          </cell>
          <cell r="K339" t="str">
            <v>ししゃものごまあげ</v>
          </cell>
        </row>
        <row r="350">
          <cell r="H350">
            <v>4</v>
          </cell>
          <cell r="I350">
            <v>5</v>
          </cell>
          <cell r="J350" t="str">
            <v>こんぶあえ</v>
          </cell>
          <cell r="K350" t="str">
            <v>昆布和え</v>
          </cell>
        </row>
        <row r="361">
          <cell r="H361">
            <v>5</v>
          </cell>
          <cell r="I361">
            <v>6</v>
          </cell>
          <cell r="J361" t="str">
            <v>にくどうふ</v>
          </cell>
          <cell r="K361" t="str">
            <v>肉豆腐</v>
          </cell>
        </row>
        <row r="388">
          <cell r="H388">
            <v>1</v>
          </cell>
          <cell r="I388">
            <v>1</v>
          </cell>
          <cell r="J388" t="str">
            <v>きんじそうすしごはん</v>
          </cell>
          <cell r="K388" t="str">
            <v>金時草すし飯</v>
          </cell>
        </row>
        <row r="390">
          <cell r="H390">
            <v>2</v>
          </cell>
          <cell r="I390">
            <v>2</v>
          </cell>
          <cell r="J390" t="str">
            <v>牛乳</v>
          </cell>
          <cell r="K390" t="str">
            <v>牛乳</v>
          </cell>
        </row>
        <row r="392">
          <cell r="H392">
            <v>3</v>
          </cell>
          <cell r="I392">
            <v>3</v>
          </cell>
          <cell r="J392" t="str">
            <v>きんじそうずし</v>
          </cell>
          <cell r="K392" t="str">
            <v>金時草ずし</v>
          </cell>
        </row>
        <row r="404">
          <cell r="H404">
            <v>4</v>
          </cell>
          <cell r="I404">
            <v>4</v>
          </cell>
          <cell r="J404" t="str">
            <v>だいずととりにくのあげからめ</v>
          </cell>
          <cell r="K404" t="str">
            <v>大豆と鶏肉のあげからめ</v>
          </cell>
        </row>
        <row r="421">
          <cell r="H421">
            <v>5</v>
          </cell>
          <cell r="I421">
            <v>7</v>
          </cell>
          <cell r="J421" t="str">
            <v>とうふとふかしのすましじる</v>
          </cell>
          <cell r="K421" t="str">
            <v>とうふとふかしのすまし汁</v>
          </cell>
        </row>
        <row r="423">
          <cell r="J423" t="str">
            <v/>
          </cell>
          <cell r="K423" t="str">
            <v/>
          </cell>
        </row>
        <row r="424">
          <cell r="J424" t="str">
            <v/>
          </cell>
          <cell r="K424" t="str">
            <v/>
          </cell>
        </row>
        <row r="425">
          <cell r="J425" t="str">
            <v/>
          </cell>
          <cell r="K425" t="str">
            <v/>
          </cell>
        </row>
        <row r="426">
          <cell r="J426" t="str">
            <v/>
          </cell>
          <cell r="K426" t="str">
            <v/>
          </cell>
        </row>
        <row r="427">
          <cell r="J427" t="str">
            <v/>
          </cell>
          <cell r="K427" t="str">
            <v/>
          </cell>
        </row>
        <row r="428">
          <cell r="J428" t="str">
            <v/>
          </cell>
          <cell r="K428" t="str">
            <v/>
          </cell>
        </row>
        <row r="429">
          <cell r="J429" t="str">
            <v/>
          </cell>
          <cell r="K429" t="str">
            <v/>
          </cell>
        </row>
        <row r="430">
          <cell r="J430" t="str">
            <v/>
          </cell>
          <cell r="K430" t="str">
            <v/>
          </cell>
        </row>
        <row r="431">
          <cell r="J431" t="str">
            <v/>
          </cell>
          <cell r="K431" t="str">
            <v/>
          </cell>
        </row>
        <row r="443">
          <cell r="H443">
            <v>1</v>
          </cell>
          <cell r="I443">
            <v>1</v>
          </cell>
          <cell r="J443" t="str">
            <v>ごはん</v>
          </cell>
          <cell r="K443" t="str">
            <v>白飯</v>
          </cell>
        </row>
        <row r="446">
          <cell r="H446">
            <v>2</v>
          </cell>
          <cell r="I446">
            <v>2</v>
          </cell>
          <cell r="J446" t="str">
            <v>牛乳</v>
          </cell>
          <cell r="K446" t="str">
            <v>牛乳</v>
          </cell>
        </row>
        <row r="449">
          <cell r="H449">
            <v>3</v>
          </cell>
          <cell r="I449">
            <v>4</v>
          </cell>
          <cell r="J449" t="str">
            <v>さばのたつたあげ</v>
          </cell>
          <cell r="K449" t="str">
            <v>鯖の竜田あげ</v>
          </cell>
        </row>
        <row r="457">
          <cell r="H457">
            <v>4</v>
          </cell>
          <cell r="I457">
            <v>5</v>
          </cell>
          <cell r="J457" t="str">
            <v>ひじきのいために</v>
          </cell>
          <cell r="K457" t="str">
            <v>ひじきの炒め煮</v>
          </cell>
        </row>
        <row r="470">
          <cell r="H470">
            <v>5</v>
          </cell>
          <cell r="I470">
            <v>7</v>
          </cell>
          <cell r="J470" t="str">
            <v>ひやしそうめん</v>
          </cell>
          <cell r="K470" t="str">
            <v>冷やしそうめん</v>
          </cell>
        </row>
        <row r="498">
          <cell r="H498">
            <v>1</v>
          </cell>
          <cell r="I498">
            <v>1</v>
          </cell>
          <cell r="J498" t="str">
            <v>ごはん</v>
          </cell>
          <cell r="K498" t="str">
            <v>ごはん</v>
          </cell>
        </row>
        <row r="501">
          <cell r="H501">
            <v>2</v>
          </cell>
          <cell r="I501">
            <v>2</v>
          </cell>
          <cell r="J501" t="str">
            <v>牛乳</v>
          </cell>
          <cell r="K501" t="str">
            <v>牛乳</v>
          </cell>
        </row>
        <row r="503">
          <cell r="H503">
            <v>3</v>
          </cell>
          <cell r="I503">
            <v>4</v>
          </cell>
          <cell r="J503" t="str">
            <v>まつかぜやき</v>
          </cell>
          <cell r="K503" t="str">
            <v>松風焼き</v>
          </cell>
        </row>
        <row r="515">
          <cell r="H515">
            <v>4</v>
          </cell>
          <cell r="I515">
            <v>5</v>
          </cell>
          <cell r="J515" t="str">
            <v>とうふとじゃこのサラダ</v>
          </cell>
          <cell r="K515" t="str">
            <v>豆腐とじゃこのサラダ</v>
          </cell>
        </row>
        <row r="530">
          <cell r="H530">
            <v>5</v>
          </cell>
          <cell r="I530">
            <v>7</v>
          </cell>
          <cell r="J530" t="str">
            <v>こんさいのみそしる</v>
          </cell>
          <cell r="K530" t="str">
            <v>根菜のみそ汁</v>
          </cell>
        </row>
        <row r="553">
          <cell r="I553">
            <v>1</v>
          </cell>
          <cell r="J553" t="str">
            <v>ごはん</v>
          </cell>
          <cell r="K553" t="str">
            <v>ごはん</v>
          </cell>
        </row>
        <row r="555">
          <cell r="H555">
            <v>1</v>
          </cell>
          <cell r="I555">
            <v>3</v>
          </cell>
          <cell r="J555" t="str">
            <v>てっこつライス</v>
          </cell>
          <cell r="K555" t="str">
            <v>鉄骨ライス</v>
          </cell>
        </row>
        <row r="565">
          <cell r="H565">
            <v>2</v>
          </cell>
          <cell r="I565">
            <v>2</v>
          </cell>
          <cell r="J565" t="str">
            <v>牛乳</v>
          </cell>
          <cell r="K565" t="str">
            <v>牛乳</v>
          </cell>
        </row>
        <row r="567">
          <cell r="H567">
            <v>3</v>
          </cell>
          <cell r="I567">
            <v>4</v>
          </cell>
          <cell r="J567" t="str">
            <v>くろずのすぶた</v>
          </cell>
          <cell r="K567" t="str">
            <v>黒酢の酢豚</v>
          </cell>
        </row>
        <row r="586">
          <cell r="H586">
            <v>4</v>
          </cell>
          <cell r="I586">
            <v>5</v>
          </cell>
          <cell r="J586" t="str">
            <v>みそワンタンスープ</v>
          </cell>
          <cell r="K586" t="str">
            <v>みそワンタンスープ</v>
          </cell>
        </row>
        <row r="608">
          <cell r="H608">
            <v>1</v>
          </cell>
          <cell r="I608">
            <v>1</v>
          </cell>
          <cell r="J608" t="str">
            <v>しょくパン</v>
          </cell>
          <cell r="K608" t="str">
            <v>食パン（冷）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ナスのミートグラタン</v>
          </cell>
          <cell r="K613" t="str">
            <v>ナスのミートグラタン</v>
          </cell>
        </row>
        <row r="638">
          <cell r="H638">
            <v>4</v>
          </cell>
          <cell r="I638">
            <v>5</v>
          </cell>
          <cell r="J638" t="str">
            <v>ミニトマト</v>
          </cell>
          <cell r="K638" t="str">
            <v>ミニトマト</v>
          </cell>
        </row>
        <row r="641">
          <cell r="H641">
            <v>5</v>
          </cell>
          <cell r="I641">
            <v>7</v>
          </cell>
          <cell r="J641" t="str">
            <v>こめこのコーンチャウダー</v>
          </cell>
          <cell r="K641" t="str">
            <v>米粉のコーンチャウダー</v>
          </cell>
        </row>
        <row r="660">
          <cell r="H660">
            <v>6</v>
          </cell>
          <cell r="I660">
            <v>9</v>
          </cell>
          <cell r="J660" t="str">
            <v>チョコクリーム</v>
          </cell>
          <cell r="K660" t="str">
            <v>チョコクリーム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J668" t="str">
            <v>よかたはべんのかわりあげ</v>
          </cell>
          <cell r="K668" t="str">
            <v>四方はべんのかわり揚げ</v>
          </cell>
        </row>
        <row r="680">
          <cell r="H680">
            <v>4</v>
          </cell>
          <cell r="I680">
            <v>5</v>
          </cell>
          <cell r="J680" t="str">
            <v>はりはりあえ</v>
          </cell>
          <cell r="K680" t="str">
            <v>はりはり和え</v>
          </cell>
        </row>
        <row r="696">
          <cell r="H696">
            <v>5</v>
          </cell>
          <cell r="I696">
            <v>7</v>
          </cell>
          <cell r="J696" t="str">
            <v>あげとこまつなのみそしる</v>
          </cell>
          <cell r="K696" t="str">
            <v>揚げと小松菜のみそ汁</v>
          </cell>
        </row>
        <row r="706">
          <cell r="H706">
            <v>6</v>
          </cell>
          <cell r="I706">
            <v>9</v>
          </cell>
          <cell r="J706" t="str">
            <v>ふりかけ</v>
          </cell>
          <cell r="K706" t="str">
            <v>ふりかけ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さばのうめに</v>
          </cell>
          <cell r="K723" t="str">
            <v>鯖の梅煮</v>
          </cell>
        </row>
        <row r="740">
          <cell r="H740">
            <v>4</v>
          </cell>
          <cell r="I740">
            <v>5</v>
          </cell>
          <cell r="J740" t="str">
            <v>こんにゃくのきんぴら</v>
          </cell>
          <cell r="K740" t="str">
            <v>こんにゃくのきんぴら</v>
          </cell>
        </row>
        <row r="752">
          <cell r="H752">
            <v>5</v>
          </cell>
          <cell r="I752">
            <v>7</v>
          </cell>
          <cell r="J752" t="str">
            <v>さわにわん</v>
          </cell>
          <cell r="K752" t="str">
            <v>沢煮椀</v>
          </cell>
        </row>
        <row r="773">
          <cell r="H773">
            <v>1</v>
          </cell>
          <cell r="I773">
            <v>1</v>
          </cell>
          <cell r="J773" t="str">
            <v>ごはん</v>
          </cell>
          <cell r="K773" t="str">
            <v>ごはん</v>
          </cell>
        </row>
        <row r="776">
          <cell r="H776">
            <v>2</v>
          </cell>
          <cell r="I776">
            <v>2</v>
          </cell>
          <cell r="J776" t="str">
            <v>牛乳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J778" t="str">
            <v>タコライス(にく・やさい)</v>
          </cell>
          <cell r="K778" t="str">
            <v>タコライス(肉・野菜)</v>
          </cell>
        </row>
        <row r="809">
          <cell r="H809">
            <v>4</v>
          </cell>
          <cell r="I809">
            <v>6</v>
          </cell>
          <cell r="J809" t="str">
            <v>もずくとたまごのスープ</v>
          </cell>
          <cell r="K809" t="str">
            <v>もずくとたまごのスープ</v>
          </cell>
        </row>
        <row r="824">
          <cell r="H824">
            <v>5</v>
          </cell>
          <cell r="I824">
            <v>8</v>
          </cell>
          <cell r="J824" t="str">
            <v>パインゼリー</v>
          </cell>
          <cell r="K824" t="str">
            <v>パインゼリー(果肉入り)</v>
          </cell>
        </row>
        <row r="883">
          <cell r="I883">
            <v>1</v>
          </cell>
          <cell r="J883" t="str">
            <v>さくらごはん</v>
          </cell>
          <cell r="K883" t="str">
            <v>さくら飯</v>
          </cell>
        </row>
        <row r="885">
          <cell r="H885">
            <v>2</v>
          </cell>
          <cell r="I885">
            <v>2</v>
          </cell>
          <cell r="J885" t="str">
            <v>牛乳</v>
          </cell>
          <cell r="K885" t="str">
            <v>牛乳</v>
          </cell>
        </row>
        <row r="887">
          <cell r="H887">
            <v>1</v>
          </cell>
          <cell r="I887">
            <v>3</v>
          </cell>
          <cell r="J887" t="str">
            <v>ひじきごはん</v>
          </cell>
          <cell r="K887" t="str">
            <v>ひじきごはん</v>
          </cell>
        </row>
        <row r="900">
          <cell r="H900">
            <v>3</v>
          </cell>
          <cell r="I900">
            <v>4</v>
          </cell>
          <cell r="J900" t="str">
            <v>ぶたにくとさといものてりあえ</v>
          </cell>
          <cell r="K900" t="str">
            <v>豚肉と里芋の照り和え</v>
          </cell>
        </row>
        <row r="913">
          <cell r="K913" t="str">
            <v/>
          </cell>
        </row>
        <row r="916">
          <cell r="H916">
            <v>4</v>
          </cell>
          <cell r="I916">
            <v>7</v>
          </cell>
          <cell r="J916" t="str">
            <v>おつきみじる</v>
          </cell>
          <cell r="K916" t="str">
            <v>お月見汁</v>
          </cell>
        </row>
        <row r="933">
          <cell r="H933">
            <v>5</v>
          </cell>
          <cell r="I933">
            <v>8</v>
          </cell>
          <cell r="J933" t="str">
            <v>おつきみゼリー</v>
          </cell>
          <cell r="K933" t="str">
            <v>お月見ゼリー</v>
          </cell>
        </row>
        <row r="938">
          <cell r="H938">
            <v>1</v>
          </cell>
          <cell r="I938">
            <v>1</v>
          </cell>
          <cell r="J938" t="str">
            <v>フォカッチャ(セルフサンド)</v>
          </cell>
          <cell r="K938" t="str">
            <v>フォカッチャ(セルフサンド)</v>
          </cell>
        </row>
        <row r="941">
          <cell r="H941">
            <v>2</v>
          </cell>
          <cell r="I941">
            <v>2</v>
          </cell>
          <cell r="J941" t="str">
            <v>牛乳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J943" t="str">
            <v>ハーブチキンカツ</v>
          </cell>
          <cell r="K943" t="str">
            <v>ハーブチキンカツ</v>
          </cell>
        </row>
        <row r="955">
          <cell r="H955">
            <v>4</v>
          </cell>
          <cell r="I955">
            <v>5</v>
          </cell>
          <cell r="J955" t="str">
            <v>やさいソテー</v>
          </cell>
          <cell r="K955" t="str">
            <v>野菜ソテー</v>
          </cell>
        </row>
        <row r="966">
          <cell r="H966">
            <v>5</v>
          </cell>
          <cell r="I966">
            <v>7</v>
          </cell>
          <cell r="J966" t="str">
            <v>ポークビーンズ</v>
          </cell>
          <cell r="K966" t="str">
            <v>ポークビーンズ</v>
          </cell>
        </row>
        <row r="1048">
          <cell r="H1048">
            <v>1</v>
          </cell>
          <cell r="I1048">
            <v>1</v>
          </cell>
          <cell r="J1048" t="str">
            <v>ごはん</v>
          </cell>
          <cell r="K1048" t="str">
            <v>ごはん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4</v>
          </cell>
          <cell r="J1053" t="str">
            <v>とりにくのおいだれやき</v>
          </cell>
          <cell r="K1053" t="str">
            <v>鶏肉の美味だれ焼き</v>
          </cell>
        </row>
        <row r="1070">
          <cell r="H1070">
            <v>4</v>
          </cell>
          <cell r="I1070">
            <v>5</v>
          </cell>
          <cell r="J1070" t="str">
            <v>アーモンドサラダ</v>
          </cell>
          <cell r="K1070" t="str">
            <v>アーモンドサラダ</v>
          </cell>
        </row>
        <row r="1082">
          <cell r="H1082">
            <v>5</v>
          </cell>
          <cell r="I1082">
            <v>7</v>
          </cell>
          <cell r="J1082" t="str">
            <v>さつまあげとこまつなのみそしる</v>
          </cell>
          <cell r="K1082" t="str">
            <v>さつまあげと小松菜のみそ汁</v>
          </cell>
        </row>
        <row r="1093">
          <cell r="H1093">
            <v>6</v>
          </cell>
          <cell r="I1093">
            <v>9</v>
          </cell>
          <cell r="J1093" t="str">
            <v>ふりかけ</v>
          </cell>
          <cell r="K1093" t="str">
            <v>ふりかけ</v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9">
          <cell r="H1109">
            <v>3</v>
          </cell>
          <cell r="I1109">
            <v>4</v>
          </cell>
          <cell r="J1109" t="str">
            <v>ちくわチーズフライ</v>
          </cell>
          <cell r="K1109" t="str">
            <v>ちくわチーズフライ</v>
          </cell>
        </row>
        <row r="1117">
          <cell r="H1117">
            <v>4</v>
          </cell>
          <cell r="I1117">
            <v>5</v>
          </cell>
          <cell r="J1117" t="str">
            <v>おかかあえ</v>
          </cell>
          <cell r="K1117" t="str">
            <v>おかか和え</v>
          </cell>
        </row>
        <row r="1130">
          <cell r="H1130">
            <v>5</v>
          </cell>
          <cell r="I1130">
            <v>7</v>
          </cell>
          <cell r="J1130" t="str">
            <v>だいこんとあげのみそしる</v>
          </cell>
          <cell r="K1130" t="str">
            <v>大根と揚げのみそ汁</v>
          </cell>
        </row>
        <row r="1158">
          <cell r="I1158">
            <v>1</v>
          </cell>
          <cell r="J1158" t="str">
            <v>チキンベースライス</v>
          </cell>
          <cell r="K1158" t="str">
            <v>チキンベースライス</v>
          </cell>
        </row>
        <row r="1159">
          <cell r="H1159">
            <v>1</v>
          </cell>
          <cell r="I1159">
            <v>3</v>
          </cell>
          <cell r="J1159" t="str">
            <v>ウｨンナーピラフ</v>
          </cell>
          <cell r="K1159" t="str">
            <v>ウィンナーピラフ</v>
          </cell>
        </row>
        <row r="1172">
          <cell r="H1172">
            <v>2</v>
          </cell>
          <cell r="I1172">
            <v>2</v>
          </cell>
          <cell r="J1172" t="str">
            <v>牛乳</v>
          </cell>
          <cell r="K1172" t="str">
            <v>牛乳</v>
          </cell>
        </row>
        <row r="1174">
          <cell r="H1174">
            <v>3</v>
          </cell>
          <cell r="I1174">
            <v>4</v>
          </cell>
          <cell r="J1174" t="str">
            <v>とりにくとじゃがいものグラタン</v>
          </cell>
          <cell r="K1174" t="str">
            <v>鶏肉とじゃがいものグラタン</v>
          </cell>
        </row>
        <row r="1196">
          <cell r="H1196">
            <v>4</v>
          </cell>
          <cell r="I1196">
            <v>7</v>
          </cell>
          <cell r="J1196" t="str">
            <v>とうがんスープ</v>
          </cell>
          <cell r="K1196" t="str">
            <v>冬瓜スープ</v>
          </cell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ごはん</v>
          </cell>
        </row>
        <row r="1217">
          <cell r="H1217">
            <v>2</v>
          </cell>
          <cell r="I1217">
            <v>2</v>
          </cell>
          <cell r="J1217" t="str">
            <v>牛乳</v>
          </cell>
          <cell r="K1217" t="str">
            <v>牛乳</v>
          </cell>
        </row>
        <row r="1219">
          <cell r="H1219">
            <v>3</v>
          </cell>
          <cell r="I1219">
            <v>4</v>
          </cell>
          <cell r="J1219" t="str">
            <v>さんまのかばやき</v>
          </cell>
          <cell r="K1219" t="str">
            <v>さんまのかば焼き</v>
          </cell>
        </row>
        <row r="1233">
          <cell r="H1233">
            <v>4</v>
          </cell>
          <cell r="I1233">
            <v>5</v>
          </cell>
          <cell r="J1233" t="str">
            <v>ゆかりあえ</v>
          </cell>
          <cell r="K1233" t="str">
            <v>ゆかり和え</v>
          </cell>
        </row>
        <row r="1241">
          <cell r="H1241">
            <v>5</v>
          </cell>
          <cell r="I1241">
            <v>7</v>
          </cell>
          <cell r="J1241" t="str">
            <v>けんちんじる</v>
          </cell>
          <cell r="K1241" t="str">
            <v>けんちん汁</v>
          </cell>
        </row>
        <row r="1268">
          <cell r="H1268">
            <v>1</v>
          </cell>
          <cell r="I1268">
            <v>1</v>
          </cell>
          <cell r="J1268" t="str">
            <v>むぎごはん</v>
          </cell>
          <cell r="K1268" t="str">
            <v>麦飯（減）</v>
          </cell>
        </row>
        <row r="1270">
          <cell r="H1270">
            <v>2</v>
          </cell>
          <cell r="I1270">
            <v>2</v>
          </cell>
          <cell r="J1270" t="str">
            <v>牛乳</v>
          </cell>
          <cell r="K1270" t="str">
            <v>牛乳</v>
          </cell>
        </row>
        <row r="1272">
          <cell r="H1272">
            <v>3</v>
          </cell>
          <cell r="I1272">
            <v>3</v>
          </cell>
          <cell r="J1272" t="str">
            <v>ビビンバ</v>
          </cell>
          <cell r="K1272" t="str">
            <v>ビビンバ</v>
          </cell>
        </row>
        <row r="1284">
          <cell r="J1284" t="str">
            <v>ナムル</v>
          </cell>
          <cell r="K1284" t="str">
            <v>ナムル</v>
          </cell>
        </row>
        <row r="1294">
          <cell r="H1294">
            <v>4</v>
          </cell>
          <cell r="I1294">
            <v>7</v>
          </cell>
          <cell r="J1294" t="str">
            <v>はるさめサンラータン</v>
          </cell>
          <cell r="K1294" t="str">
            <v>春雨サンラータン</v>
          </cell>
        </row>
        <row r="1314">
          <cell r="H1314">
            <v>5</v>
          </cell>
          <cell r="I1314">
            <v>8</v>
          </cell>
          <cell r="J1314" t="str">
            <v>マスカットゼリー</v>
          </cell>
          <cell r="K1314" t="str">
            <v>マスカットゼリー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6">
          <cell r="U6">
            <v>767.84340000000009</v>
          </cell>
          <cell r="X6">
            <v>18.743429999999996</v>
          </cell>
          <cell r="Z6">
            <v>21.538519999999995</v>
          </cell>
        </row>
        <row r="7">
          <cell r="U7">
            <v>670.00739999999985</v>
          </cell>
          <cell r="X7">
            <v>21.803060000000002</v>
          </cell>
          <cell r="Z7">
            <v>22.89255</v>
          </cell>
        </row>
        <row r="8">
          <cell r="U8">
            <v>611.78909999999996</v>
          </cell>
          <cell r="X8">
            <v>29.705819999999996</v>
          </cell>
          <cell r="Z8">
            <v>15.048440000000001</v>
          </cell>
        </row>
        <row r="9">
          <cell r="U9">
            <v>616.53080000000011</v>
          </cell>
          <cell r="X9">
            <v>31.446815000000004</v>
          </cell>
          <cell r="Z9">
            <v>16.553130000000003</v>
          </cell>
        </row>
        <row r="10">
          <cell r="U10">
            <v>639.58039999999983</v>
          </cell>
          <cell r="X10">
            <v>24.768769999999986</v>
          </cell>
          <cell r="Z10">
            <v>19.699219999999993</v>
          </cell>
        </row>
        <row r="11">
          <cell r="U11">
            <v>624.04603999999983</v>
          </cell>
          <cell r="X11">
            <v>26.051541999999998</v>
          </cell>
          <cell r="Z11">
            <v>16.604588000000003</v>
          </cell>
        </row>
        <row r="12">
          <cell r="U12">
            <v>694.10410000000013</v>
          </cell>
          <cell r="X12">
            <v>29.701670000000004</v>
          </cell>
          <cell r="Z12">
            <v>23.526500000000006</v>
          </cell>
        </row>
        <row r="13">
          <cell r="U13">
            <v>604.66849999999965</v>
          </cell>
          <cell r="X13">
            <v>29.374919999999996</v>
          </cell>
          <cell r="Z13">
            <v>16.959350000000001</v>
          </cell>
        </row>
        <row r="14">
          <cell r="U14">
            <v>715.4074999999998</v>
          </cell>
          <cell r="X14">
            <v>23.589109999999998</v>
          </cell>
          <cell r="Z14">
            <v>26.884319999999999</v>
          </cell>
        </row>
        <row r="15">
          <cell r="U15">
            <v>600.52290000000016</v>
          </cell>
          <cell r="X15">
            <v>27.361550000000001</v>
          </cell>
          <cell r="Z15">
            <v>15.690399999999999</v>
          </cell>
        </row>
        <row r="16">
          <cell r="U16">
            <v>615.13030000000003</v>
          </cell>
          <cell r="X16">
            <v>26.21181</v>
          </cell>
          <cell r="Z16">
            <v>17.59543</v>
          </cell>
        </row>
        <row r="17">
          <cell r="U17">
            <v>680.30229999999995</v>
          </cell>
          <cell r="X17">
            <v>27.611169999999987</v>
          </cell>
          <cell r="Z17">
            <v>25.332910000000002</v>
          </cell>
        </row>
        <row r="18">
          <cell r="U18">
            <v>674.01449999999977</v>
          </cell>
          <cell r="X18">
            <v>25.688560000000003</v>
          </cell>
          <cell r="Z18">
            <v>20.927939999999996</v>
          </cell>
        </row>
        <row r="19">
          <cell r="U19">
            <v>675.47239999999977</v>
          </cell>
          <cell r="X19">
            <v>25.947295000000008</v>
          </cell>
          <cell r="Z19">
            <v>23.188580000000002</v>
          </cell>
        </row>
        <row r="20">
          <cell r="U20">
            <v>652.6715999999999</v>
          </cell>
          <cell r="X20">
            <v>24.009859999999993</v>
          </cell>
          <cell r="Z20">
            <v>18.455880000000001</v>
          </cell>
        </row>
        <row r="22">
          <cell r="U22">
            <v>675.2201</v>
          </cell>
          <cell r="X22">
            <v>25.359500000000004</v>
          </cell>
          <cell r="Z22">
            <v>17.561939999999993</v>
          </cell>
        </row>
        <row r="23">
          <cell r="U23">
            <v>616.04390000000012</v>
          </cell>
          <cell r="X23">
            <v>31.695919999999994</v>
          </cell>
          <cell r="Z23">
            <v>22.709940000000003</v>
          </cell>
        </row>
        <row r="25">
          <cell r="U25">
            <v>626.69730000000004</v>
          </cell>
          <cell r="X25">
            <v>27.783989999999996</v>
          </cell>
          <cell r="Z25">
            <v>17.775009999999998</v>
          </cell>
        </row>
        <row r="26">
          <cell r="U26">
            <v>635.40299999999979</v>
          </cell>
          <cell r="X26">
            <v>26.005200000000006</v>
          </cell>
          <cell r="Z26">
            <v>19.938800000000001</v>
          </cell>
        </row>
        <row r="27">
          <cell r="U27">
            <v>663.47129400000006</v>
          </cell>
          <cell r="X27">
            <v>23.755784200000001</v>
          </cell>
          <cell r="Z27">
            <v>23.021182799999995</v>
          </cell>
        </row>
        <row r="28">
          <cell r="U28">
            <v>637.56489999999997</v>
          </cell>
          <cell r="X28">
            <v>22.77502999999999</v>
          </cell>
          <cell r="Z28">
            <v>22.062639999999998</v>
          </cell>
        </row>
        <row r="29">
          <cell r="U29">
            <v>659.1081999999999</v>
          </cell>
          <cell r="X29">
            <v>25.197330000000004</v>
          </cell>
          <cell r="Z29">
            <v>17.526319999999995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  <pageSetUpPr fitToPage="1"/>
  </sheetPr>
  <dimension ref="A1:S133"/>
  <sheetViews>
    <sheetView tabSelected="1" view="pageBreakPreview" zoomScaleNormal="100" zoomScaleSheetLayoutView="100" workbookViewId="0">
      <selection activeCell="S42" sqref="S42"/>
    </sheetView>
  </sheetViews>
  <sheetFormatPr defaultColWidth="0" defaultRowHeight="0" customHeight="1" zeroHeight="1" x14ac:dyDescent="0.4"/>
  <cols>
    <col min="1" max="1" width="6.375" style="4" customWidth="1"/>
    <col min="2" max="2" width="3.875" style="1" customWidth="1"/>
    <col min="3" max="3" width="18.75" style="3" customWidth="1"/>
    <col min="4" max="4" width="4.375" style="1" customWidth="1"/>
    <col min="5" max="5" width="18.125" style="1" customWidth="1"/>
    <col min="6" max="6" width="18.375" style="1" customWidth="1"/>
    <col min="7" max="15" width="11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54" customHeight="1" x14ac:dyDescent="0.4">
      <c r="A1" s="8"/>
      <c r="B1" s="60"/>
      <c r="C1" s="59"/>
      <c r="D1" s="58"/>
      <c r="E1" s="57">
        <f>[1]作成!B1</f>
        <v>9</v>
      </c>
      <c r="F1" s="56" t="s">
        <v>182</v>
      </c>
      <c r="G1" s="55"/>
      <c r="H1" s="55"/>
      <c r="I1" s="14"/>
      <c r="J1" s="6"/>
      <c r="K1" s="6"/>
      <c r="L1" s="6"/>
      <c r="M1" s="6"/>
      <c r="N1" s="54" t="s">
        <v>181</v>
      </c>
      <c r="O1" s="53"/>
      <c r="P1" s="52"/>
      <c r="Q1" s="51"/>
      <c r="R1" s="6" t="s">
        <v>0</v>
      </c>
      <c r="S1" s="5"/>
    </row>
    <row r="2" spans="1:19" ht="13.5" customHeight="1" x14ac:dyDescent="0.4">
      <c r="A2" s="111" t="s">
        <v>180</v>
      </c>
      <c r="B2" s="111" t="s">
        <v>179</v>
      </c>
      <c r="C2" s="114" t="s">
        <v>178</v>
      </c>
      <c r="D2" s="115"/>
      <c r="E2" s="115"/>
      <c r="F2" s="116"/>
      <c r="G2" s="127" t="s">
        <v>177</v>
      </c>
      <c r="H2" s="128"/>
      <c r="I2" s="129"/>
      <c r="J2" s="127" t="s">
        <v>176</v>
      </c>
      <c r="K2" s="128"/>
      <c r="L2" s="129"/>
      <c r="M2" s="127" t="s">
        <v>175</v>
      </c>
      <c r="N2" s="128"/>
      <c r="O2" s="129"/>
      <c r="P2" s="126" t="s">
        <v>174</v>
      </c>
      <c r="Q2" s="126"/>
      <c r="R2" s="6" t="s">
        <v>0</v>
      </c>
      <c r="S2" s="5"/>
    </row>
    <row r="3" spans="1:19" ht="13.5" customHeight="1" x14ac:dyDescent="0.4">
      <c r="A3" s="112"/>
      <c r="B3" s="112"/>
      <c r="C3" s="117"/>
      <c r="D3" s="118"/>
      <c r="E3" s="118"/>
      <c r="F3" s="119"/>
      <c r="G3" s="130"/>
      <c r="H3" s="131"/>
      <c r="I3" s="132"/>
      <c r="J3" s="130"/>
      <c r="K3" s="131"/>
      <c r="L3" s="132"/>
      <c r="M3" s="130"/>
      <c r="N3" s="131"/>
      <c r="O3" s="132"/>
      <c r="P3" s="126" t="s">
        <v>173</v>
      </c>
      <c r="Q3" s="126"/>
      <c r="R3" s="6" t="s">
        <v>0</v>
      </c>
      <c r="S3" s="5"/>
    </row>
    <row r="4" spans="1:19" ht="13.5" customHeight="1" x14ac:dyDescent="0.4">
      <c r="A4" s="112"/>
      <c r="B4" s="112"/>
      <c r="C4" s="133" t="s">
        <v>172</v>
      </c>
      <c r="D4" s="135" t="s">
        <v>171</v>
      </c>
      <c r="E4" s="137" t="s">
        <v>170</v>
      </c>
      <c r="F4" s="138"/>
      <c r="G4" s="141" t="s">
        <v>169</v>
      </c>
      <c r="H4" s="142"/>
      <c r="I4" s="143"/>
      <c r="J4" s="147" t="s">
        <v>168</v>
      </c>
      <c r="K4" s="148"/>
      <c r="L4" s="149"/>
      <c r="M4" s="120" t="s">
        <v>167</v>
      </c>
      <c r="N4" s="121"/>
      <c r="O4" s="122"/>
      <c r="P4" s="126" t="s">
        <v>166</v>
      </c>
      <c r="Q4" s="126"/>
      <c r="R4" s="6" t="s">
        <v>0</v>
      </c>
      <c r="S4" s="5"/>
    </row>
    <row r="5" spans="1:19" ht="13.5" customHeight="1" x14ac:dyDescent="0.4">
      <c r="A5" s="113"/>
      <c r="B5" s="113"/>
      <c r="C5" s="134"/>
      <c r="D5" s="136"/>
      <c r="E5" s="139"/>
      <c r="F5" s="140"/>
      <c r="G5" s="144"/>
      <c r="H5" s="145"/>
      <c r="I5" s="146"/>
      <c r="J5" s="150"/>
      <c r="K5" s="151"/>
      <c r="L5" s="152"/>
      <c r="M5" s="123"/>
      <c r="N5" s="124"/>
      <c r="O5" s="125"/>
      <c r="P5" s="126" t="s">
        <v>165</v>
      </c>
      <c r="Q5" s="126"/>
      <c r="R5" s="6" t="s">
        <v>75</v>
      </c>
      <c r="S5" s="5"/>
    </row>
    <row r="6" spans="1:19" ht="17.25" customHeight="1" x14ac:dyDescent="0.4">
      <c r="A6" s="90" t="str">
        <f>IF([1]人数!$F12=0," ",[1]人数!$F12)</f>
        <v>　8/30</v>
      </c>
      <c r="B6" s="95" t="s">
        <v>6</v>
      </c>
      <c r="C6" s="79" t="str">
        <f>IF(ISERROR(VLOOKUP(1,[1]作成!$H$3:$K$57,3,FALSE))," ",VLOOKUP(1,[1]作成!$H$3:$K$57,3,FALSE))</f>
        <v>むぎごはん</v>
      </c>
      <c r="D6" s="82" t="str">
        <f>IF(ISERROR(VLOOKUP(2,[1]作成!$H$3:$K$57,4,FALSE))," ",VLOOKUP(2,[1]作成!$H$3:$K$57,4,FALSE))</f>
        <v>牛乳</v>
      </c>
      <c r="E6" s="85" t="str">
        <f>IF(ISERROR(VLOOKUP(3,[1]作成!$H$3:$K$57,3,FALSE))," ",VLOOKUP(3,[1]作成!$H$3:$K$57,3,FALSE))</f>
        <v>なつやさいカレー</v>
      </c>
      <c r="F6" s="86"/>
      <c r="G6" s="42" t="s">
        <v>28</v>
      </c>
      <c r="H6" s="41"/>
      <c r="I6" s="40"/>
      <c r="J6" s="42" t="s">
        <v>112</v>
      </c>
      <c r="K6" s="41" t="s">
        <v>38</v>
      </c>
      <c r="L6" s="40" t="s">
        <v>164</v>
      </c>
      <c r="M6" s="41" t="s">
        <v>25</v>
      </c>
      <c r="N6" s="41" t="s">
        <v>163</v>
      </c>
      <c r="O6" s="41" t="s">
        <v>31</v>
      </c>
      <c r="P6" s="35">
        <f>IF([1]計算!U6=0," ",[1]計算!U6)</f>
        <v>767.84340000000009</v>
      </c>
      <c r="Q6" s="39" t="s">
        <v>5</v>
      </c>
      <c r="R6" s="6" t="s">
        <v>0</v>
      </c>
      <c r="S6" s="110" t="s">
        <v>162</v>
      </c>
    </row>
    <row r="7" spans="1:19" ht="17.25" customHeight="1" x14ac:dyDescent="0.4">
      <c r="A7" s="91"/>
      <c r="B7" s="96"/>
      <c r="C7" s="80"/>
      <c r="D7" s="83"/>
      <c r="E7" s="87" t="str">
        <f>IF(ISERROR(VLOOKUP(4,[1]作成!$H$3:$K$57,3,FALSE))," ",VLOOKUP(4,[1]作成!$H$3:$K$57,3,FALSE))</f>
        <v>フルーツカクテル</v>
      </c>
      <c r="F7" s="88"/>
      <c r="G7" s="38" t="s">
        <v>17</v>
      </c>
      <c r="H7" s="37"/>
      <c r="I7" s="36"/>
      <c r="J7" s="38" t="s">
        <v>95</v>
      </c>
      <c r="K7" s="37" t="s">
        <v>127</v>
      </c>
      <c r="L7" s="36"/>
      <c r="M7" s="37" t="s">
        <v>54</v>
      </c>
      <c r="N7" s="37" t="s">
        <v>24</v>
      </c>
      <c r="O7" s="37" t="s">
        <v>50</v>
      </c>
      <c r="P7" s="35">
        <f>IF([1]計算!X6=0," ",[1]計算!X6)</f>
        <v>18.743429999999996</v>
      </c>
      <c r="Q7" s="34" t="s">
        <v>4</v>
      </c>
      <c r="R7" s="6" t="s">
        <v>0</v>
      </c>
      <c r="S7" s="110"/>
    </row>
    <row r="8" spans="1:19" ht="17.25" customHeight="1" x14ac:dyDescent="0.4">
      <c r="A8" s="91"/>
      <c r="B8" s="96"/>
      <c r="C8" s="80"/>
      <c r="D8" s="83"/>
      <c r="E8" s="87" t="str">
        <f>IF(ISERROR(VLOOKUP(5,[1]作成!$H$3:$K$57,3,FALSE))," ",VLOOKUP(5,[1]作成!$H$3:$K$57,3,FALSE))</f>
        <v xml:space="preserve"> </v>
      </c>
      <c r="F8" s="88"/>
      <c r="G8" s="38" t="s">
        <v>62</v>
      </c>
      <c r="H8" s="37"/>
      <c r="I8" s="36"/>
      <c r="J8" s="38" t="s">
        <v>183</v>
      </c>
      <c r="K8" s="37" t="s">
        <v>161</v>
      </c>
      <c r="L8" s="47"/>
      <c r="M8" s="37" t="s">
        <v>48</v>
      </c>
      <c r="N8" s="37" t="s">
        <v>19</v>
      </c>
      <c r="O8" s="49" t="s">
        <v>160</v>
      </c>
      <c r="P8" s="35">
        <f>IF([1]計算!Z6=0," ",[1]計算!Z6)</f>
        <v>21.538519999999995</v>
      </c>
      <c r="Q8" s="34" t="s">
        <v>4</v>
      </c>
      <c r="R8" s="6" t="s">
        <v>0</v>
      </c>
      <c r="S8" s="110"/>
    </row>
    <row r="9" spans="1:19" ht="17.25" customHeight="1" x14ac:dyDescent="0.4">
      <c r="A9" s="92"/>
      <c r="B9" s="97"/>
      <c r="C9" s="81"/>
      <c r="D9" s="84"/>
      <c r="E9" s="43" t="str">
        <f>IF(ISERROR(VLOOKUP(6,[1]作成!$H$3:$K$57,3,FALSE))," ",VLOOKUP(6,[1]作成!$H$3:$K$57,3,FALSE))</f>
        <v xml:space="preserve"> </v>
      </c>
      <c r="F9" s="43" t="str">
        <f>IF(ISERROR(VLOOKUP(7,[1]作成!$H$3:$K$57,3,FALSE))," ",VLOOKUP(7,[1]作成!$H$3:$K$57,3,FALSE))</f>
        <v xml:space="preserve"> </v>
      </c>
      <c r="G9" s="38"/>
      <c r="H9" s="37"/>
      <c r="I9" s="47"/>
      <c r="J9" s="38" t="s">
        <v>37</v>
      </c>
      <c r="K9" s="37" t="s">
        <v>159</v>
      </c>
      <c r="L9" s="47"/>
      <c r="M9" s="37" t="s">
        <v>158</v>
      </c>
      <c r="N9" s="37" t="s">
        <v>42</v>
      </c>
      <c r="O9" s="49"/>
      <c r="P9" s="93"/>
      <c r="Q9" s="94"/>
      <c r="R9" s="6" t="s">
        <v>0</v>
      </c>
      <c r="S9" s="110"/>
    </row>
    <row r="10" spans="1:19" ht="17.25" customHeight="1" x14ac:dyDescent="0.4">
      <c r="A10" s="90" t="str">
        <f>IF([1]人数!$F13=0," ",[1]人数!$F13)</f>
        <v>　8/31</v>
      </c>
      <c r="B10" s="78" t="s">
        <v>63</v>
      </c>
      <c r="C10" s="79" t="str">
        <f>IF(ISERROR(VLOOKUP(1,[1]作成!$H$58:$K$112,3,FALSE))," ",VLOOKUP(1,[1]作成!$H$58:$K$112,3,FALSE))</f>
        <v>ごはん</v>
      </c>
      <c r="D10" s="82" t="str">
        <f>IF(ISERROR(VLOOKUP(2,[1]作成!$H$58:$K$112,4,FALSE))," ",VLOOKUP(2,[1]作成!$H$58:$K$112,4,FALSE))</f>
        <v>牛乳</v>
      </c>
      <c r="E10" s="85" t="str">
        <f>IF(ISERROR(VLOOKUP(3,[1]作成!$H$58:$K$112,3,FALSE))," ",VLOOKUP(3,[1]作成!$H$58:$K$112,3,FALSE))</f>
        <v>はるまき</v>
      </c>
      <c r="F10" s="86"/>
      <c r="G10" s="42" t="s">
        <v>28</v>
      </c>
      <c r="H10" s="41" t="s">
        <v>157</v>
      </c>
      <c r="I10" s="41"/>
      <c r="J10" s="42" t="s">
        <v>56</v>
      </c>
      <c r="K10" s="41" t="s">
        <v>156</v>
      </c>
      <c r="L10" s="40" t="s">
        <v>37</v>
      </c>
      <c r="M10" s="41" t="s">
        <v>43</v>
      </c>
      <c r="N10" s="41" t="s">
        <v>31</v>
      </c>
      <c r="O10" s="40"/>
      <c r="P10" s="35">
        <f>IF([1]計算!U7=0," ",[1]計算!U7)</f>
        <v>670.00739999999985</v>
      </c>
      <c r="Q10" s="39" t="s">
        <v>5</v>
      </c>
      <c r="R10" s="6" t="s">
        <v>0</v>
      </c>
      <c r="S10" s="110"/>
    </row>
    <row r="11" spans="1:19" ht="17.25" customHeight="1" x14ac:dyDescent="0.4">
      <c r="A11" s="91"/>
      <c r="B11" s="78"/>
      <c r="C11" s="80"/>
      <c r="D11" s="83"/>
      <c r="E11" s="87" t="str">
        <f>IF(ISERROR(VLOOKUP(4,[1]作成!$H$58:$K$112,3,FALSE))," ",VLOOKUP(4,[1]作成!$H$58:$K$112,3,FALSE))</f>
        <v>こうやどうふのオイスターいため</v>
      </c>
      <c r="F11" s="88"/>
      <c r="G11" s="38" t="s">
        <v>155</v>
      </c>
      <c r="H11" s="37" t="s">
        <v>130</v>
      </c>
      <c r="I11" s="49"/>
      <c r="J11" s="38" t="s">
        <v>107</v>
      </c>
      <c r="K11" s="37" t="s">
        <v>183</v>
      </c>
      <c r="L11" s="36"/>
      <c r="M11" s="37" t="s">
        <v>19</v>
      </c>
      <c r="N11" s="37" t="s">
        <v>42</v>
      </c>
      <c r="O11" s="36"/>
      <c r="P11" s="35">
        <f>IF([1]計算!X7=0," ",[1]計算!X7)</f>
        <v>21.803060000000002</v>
      </c>
      <c r="Q11" s="34" t="s">
        <v>49</v>
      </c>
      <c r="R11" s="6" t="s">
        <v>46</v>
      </c>
      <c r="S11" s="110"/>
    </row>
    <row r="12" spans="1:19" ht="17.25" customHeight="1" x14ac:dyDescent="0.4">
      <c r="A12" s="91"/>
      <c r="B12" s="78"/>
      <c r="C12" s="80"/>
      <c r="D12" s="83"/>
      <c r="E12" s="87" t="str">
        <f>IF(ISERROR(VLOOKUP(5,[1]作成!$H$58:$K$112,3,FALSE))," ",VLOOKUP(5,[1]作成!$H$58:$K$112,3,FALSE))</f>
        <v>ひやしラーメン</v>
      </c>
      <c r="F12" s="88"/>
      <c r="G12" s="38" t="s">
        <v>154</v>
      </c>
      <c r="H12" s="37"/>
      <c r="I12" s="49"/>
      <c r="J12" s="38" t="s">
        <v>27</v>
      </c>
      <c r="K12" s="37" t="s">
        <v>16</v>
      </c>
      <c r="L12" s="36"/>
      <c r="M12" s="37" t="s">
        <v>14</v>
      </c>
      <c r="N12" s="37"/>
      <c r="O12" s="47"/>
      <c r="P12" s="35">
        <f>IF([1]計算!Z7=0," ",[1]計算!Z7)</f>
        <v>22.89255</v>
      </c>
      <c r="Q12" s="34" t="s">
        <v>49</v>
      </c>
      <c r="R12" s="6" t="s">
        <v>46</v>
      </c>
      <c r="S12" s="110"/>
    </row>
    <row r="13" spans="1:19" ht="17.25" customHeight="1" x14ac:dyDescent="0.4">
      <c r="A13" s="92"/>
      <c r="B13" s="78"/>
      <c r="C13" s="81"/>
      <c r="D13" s="84"/>
      <c r="E13" s="33" t="str">
        <f>IF(ISERROR(VLOOKUP(6,[1]作成!$H$58:$K$112,3,FALSE))," ",VLOOKUP(6,[1]作成!$H$58:$K$112,3,FALSE))</f>
        <v xml:space="preserve"> </v>
      </c>
      <c r="F13" s="32" t="str">
        <f>IF(ISERROR(VLOOKUP(7,[1]作成!$H$58:$K$112,3,FALSE))," ",VLOOKUP(7,[1]作成!$H$58:$K$112,3,FALSE))</f>
        <v xml:space="preserve"> </v>
      </c>
      <c r="G13" s="31" t="s">
        <v>17</v>
      </c>
      <c r="H13" s="30"/>
      <c r="I13" s="45"/>
      <c r="J13" s="31" t="s">
        <v>38</v>
      </c>
      <c r="K13" s="30" t="s">
        <v>15</v>
      </c>
      <c r="L13" s="29"/>
      <c r="M13" s="30" t="s">
        <v>153</v>
      </c>
      <c r="N13" s="30"/>
      <c r="O13" s="46"/>
      <c r="P13" s="93"/>
      <c r="Q13" s="94"/>
      <c r="R13" s="6" t="s">
        <v>0</v>
      </c>
      <c r="S13" s="110"/>
    </row>
    <row r="14" spans="1:19" ht="17.25" customHeight="1" x14ac:dyDescent="0.4">
      <c r="A14" s="90" t="str">
        <f>IF([1]人数!$F14=0," ",[1]人数!$F14)</f>
        <v>　9/1</v>
      </c>
      <c r="B14" s="78" t="s">
        <v>45</v>
      </c>
      <c r="C14" s="79" t="str">
        <f>IF(ISERROR(VLOOKUP(1,[1]作成!$H$113:$K$167,3,FALSE))," ",VLOOKUP(1,[1]作成!$H$113:$K$167,3,FALSE))</f>
        <v>ごはん</v>
      </c>
      <c r="D14" s="82" t="str">
        <f>IF(ISERROR(VLOOKUP(2,[1]作成!$H$113:$K$167,4,FALSE))," ",VLOOKUP(2,[1]作成!$H$113:$K$167,4,FALSE))</f>
        <v>牛乳</v>
      </c>
      <c r="E14" s="85" t="str">
        <f>IF(ISERROR(VLOOKUP(3,[1]作成!$H$113:$K$167,3,FALSE))," ",VLOOKUP(3,[1]作成!$H$113:$K$167,3,FALSE))</f>
        <v>さけのぴりからやき</v>
      </c>
      <c r="F14" s="86"/>
      <c r="G14" s="42" t="s">
        <v>28</v>
      </c>
      <c r="H14" s="41" t="s">
        <v>66</v>
      </c>
      <c r="I14" s="48"/>
      <c r="J14" s="42" t="s">
        <v>27</v>
      </c>
      <c r="K14" s="41" t="s">
        <v>38</v>
      </c>
      <c r="L14" s="40"/>
      <c r="M14" s="41" t="s">
        <v>43</v>
      </c>
      <c r="N14" s="41" t="s">
        <v>152</v>
      </c>
      <c r="O14" s="48"/>
      <c r="P14" s="35">
        <f>IF([1]計算!U8=0," ",[1]計算!U8)</f>
        <v>611.78909999999996</v>
      </c>
      <c r="Q14" s="39" t="s">
        <v>41</v>
      </c>
      <c r="R14" s="6" t="s">
        <v>30</v>
      </c>
      <c r="S14" s="110"/>
    </row>
    <row r="15" spans="1:19" ht="17.25" customHeight="1" x14ac:dyDescent="0.4">
      <c r="A15" s="91"/>
      <c r="B15" s="78"/>
      <c r="C15" s="80"/>
      <c r="D15" s="83"/>
      <c r="E15" s="87" t="str">
        <f>IF(ISERROR(VLOOKUP(4,[1]作成!$H$113:$K$167,3,FALSE))," ",VLOOKUP(4,[1]作成!$H$113:$K$167,3,FALSE))</f>
        <v>めったじる</v>
      </c>
      <c r="F15" s="88"/>
      <c r="G15" s="38" t="s">
        <v>151</v>
      </c>
      <c r="H15" s="37" t="s">
        <v>150</v>
      </c>
      <c r="I15" s="47"/>
      <c r="J15" s="38" t="s">
        <v>37</v>
      </c>
      <c r="K15" s="37" t="s">
        <v>15</v>
      </c>
      <c r="L15" s="36"/>
      <c r="M15" s="37" t="s">
        <v>19</v>
      </c>
      <c r="N15" s="37"/>
      <c r="O15" s="47"/>
      <c r="P15" s="35">
        <f>IF([1]計算!X8=0," ",[1]計算!X8)</f>
        <v>29.705819999999996</v>
      </c>
      <c r="Q15" s="34" t="s">
        <v>35</v>
      </c>
      <c r="R15" s="6" t="s">
        <v>30</v>
      </c>
      <c r="S15" s="110"/>
    </row>
    <row r="16" spans="1:19" ht="17.25" customHeight="1" x14ac:dyDescent="0.4">
      <c r="A16" s="91"/>
      <c r="B16" s="78"/>
      <c r="C16" s="80"/>
      <c r="D16" s="83"/>
      <c r="E16" s="87" t="str">
        <f>IF(ISERROR(VLOOKUP(5,[1]作成!$H$113:$K$167,3,FALSE))," ",VLOOKUP(5,[1]作成!$H$113:$K$167,3,FALSE))</f>
        <v>なし</v>
      </c>
      <c r="F16" s="88"/>
      <c r="G16" s="38" t="s">
        <v>17</v>
      </c>
      <c r="H16" s="37"/>
      <c r="I16" s="47"/>
      <c r="J16" s="38" t="s">
        <v>183</v>
      </c>
      <c r="K16" s="37" t="s">
        <v>113</v>
      </c>
      <c r="L16" s="47"/>
      <c r="M16" s="37" t="s">
        <v>54</v>
      </c>
      <c r="N16" s="37"/>
      <c r="O16" s="47"/>
      <c r="P16" s="35">
        <f>IF([1]計算!Z8=0," ",[1]計算!Z8)</f>
        <v>15.048440000000001</v>
      </c>
      <c r="Q16" s="34" t="s">
        <v>35</v>
      </c>
      <c r="R16" s="6" t="s">
        <v>0</v>
      </c>
      <c r="S16" s="110"/>
    </row>
    <row r="17" spans="1:19" ht="17.25" customHeight="1" x14ac:dyDescent="0.4">
      <c r="A17" s="92"/>
      <c r="B17" s="78"/>
      <c r="C17" s="81"/>
      <c r="D17" s="84"/>
      <c r="E17" s="33" t="str">
        <f>IF(ISERROR(VLOOKUP(6,[1]作成!$H$113:$K$167,3,FALSE))," ",VLOOKUP(6,[1]作成!$H$113:$K$167,3,FALSE))</f>
        <v>ふりかけ</v>
      </c>
      <c r="F17" s="32" t="str">
        <f>IF(ISERROR(VLOOKUP(7,[1]作成!$H$113:$K$167,3,FALSE))," ",VLOOKUP(7,[1]作成!$H$113:$K$167,3,FALSE))</f>
        <v xml:space="preserve"> </v>
      </c>
      <c r="G17" s="31" t="s">
        <v>71</v>
      </c>
      <c r="H17" s="30"/>
      <c r="I17" s="46"/>
      <c r="J17" s="31" t="s">
        <v>36</v>
      </c>
      <c r="K17" s="30" t="s">
        <v>149</v>
      </c>
      <c r="L17" s="46"/>
      <c r="M17" s="30" t="s">
        <v>18</v>
      </c>
      <c r="N17" s="30"/>
      <c r="O17" s="46"/>
      <c r="P17" s="93"/>
      <c r="Q17" s="94"/>
      <c r="R17" s="6" t="s">
        <v>30</v>
      </c>
      <c r="S17" s="110"/>
    </row>
    <row r="18" spans="1:19" ht="17.25" customHeight="1" x14ac:dyDescent="0.4">
      <c r="A18" s="90">
        <f>IF([1]人数!$F15=0," ",[1]人数!$F15)</f>
        <v>2</v>
      </c>
      <c r="B18" s="78" t="s">
        <v>29</v>
      </c>
      <c r="C18" s="79" t="str">
        <f>IF(ISERROR(VLOOKUP(1,[1]作成!$H$168:$K$222,3,FALSE))," ",VLOOKUP(1,[1]作成!$H$168:$K$222,3,FALSE))</f>
        <v>ごはん</v>
      </c>
      <c r="D18" s="82" t="str">
        <f>IF(ISERROR(VLOOKUP(2,[1]作成!$H$168:$K$222,4,FALSE))," ",VLOOKUP(2,[1]作成!$H$168:$K$222,4,FALSE))</f>
        <v>牛乳</v>
      </c>
      <c r="E18" s="85" t="str">
        <f>IF(ISERROR(VLOOKUP(3,[1]作成!$H$168:$K$222,3,FALSE))," ",VLOOKUP(3,[1]作成!$H$168:$K$222,3,FALSE))</f>
        <v>とりにくのマーマーレードやき</v>
      </c>
      <c r="F18" s="86"/>
      <c r="G18" s="38" t="s">
        <v>28</v>
      </c>
      <c r="H18" s="37" t="s">
        <v>66</v>
      </c>
      <c r="I18" s="47"/>
      <c r="J18" s="38" t="s">
        <v>27</v>
      </c>
      <c r="K18" s="37" t="s">
        <v>44</v>
      </c>
      <c r="L18" s="36" t="s">
        <v>15</v>
      </c>
      <c r="M18" s="37" t="s">
        <v>43</v>
      </c>
      <c r="N18" s="37" t="s">
        <v>31</v>
      </c>
      <c r="O18" s="50"/>
      <c r="P18" s="35">
        <f>IF([1]計算!U9=0," ",[1]計算!U9)</f>
        <v>616.53080000000011</v>
      </c>
      <c r="Q18" s="39" t="s">
        <v>23</v>
      </c>
      <c r="R18" s="6" t="s">
        <v>9</v>
      </c>
      <c r="S18" s="5"/>
    </row>
    <row r="19" spans="1:19" ht="17.25" customHeight="1" x14ac:dyDescent="0.4">
      <c r="A19" s="91"/>
      <c r="B19" s="78"/>
      <c r="C19" s="80"/>
      <c r="D19" s="83"/>
      <c r="E19" s="87" t="str">
        <f>IF(ISERROR(VLOOKUP(4,[1]作成!$H$168:$K$222,3,FALSE))," ",VLOOKUP(4,[1]作成!$H$168:$K$222,3,FALSE))</f>
        <v>ツナサラダ</v>
      </c>
      <c r="F19" s="88"/>
      <c r="G19" s="38" t="s">
        <v>17</v>
      </c>
      <c r="H19" s="37" t="s">
        <v>69</v>
      </c>
      <c r="I19" s="47"/>
      <c r="J19" s="38" t="s">
        <v>21</v>
      </c>
      <c r="K19" s="37" t="s">
        <v>61</v>
      </c>
      <c r="L19" s="47"/>
      <c r="M19" s="37" t="s">
        <v>148</v>
      </c>
      <c r="N19" s="37"/>
      <c r="O19" s="50"/>
      <c r="P19" s="35">
        <f>IF([1]計算!X9=0," ",[1]計算!X9)</f>
        <v>31.446815000000004</v>
      </c>
      <c r="Q19" s="34" t="s">
        <v>13</v>
      </c>
      <c r="R19" s="6" t="s">
        <v>9</v>
      </c>
      <c r="S19" s="5"/>
    </row>
    <row r="20" spans="1:19" ht="17.25" customHeight="1" x14ac:dyDescent="0.4">
      <c r="A20" s="91"/>
      <c r="B20" s="78"/>
      <c r="C20" s="80"/>
      <c r="D20" s="83"/>
      <c r="E20" s="87" t="str">
        <f>IF(ISERROR(VLOOKUP(5,[1]作成!$H$168:$K$222,3,FALSE))," ",VLOOKUP(5,[1]作成!$H$168:$K$222,3,FALSE))</f>
        <v>あげなすみそしる</v>
      </c>
      <c r="F20" s="88"/>
      <c r="G20" s="38" t="s">
        <v>67</v>
      </c>
      <c r="H20" s="37"/>
      <c r="I20" s="47"/>
      <c r="J20" s="38" t="s">
        <v>183</v>
      </c>
      <c r="K20" s="37" t="s">
        <v>38</v>
      </c>
      <c r="L20" s="47"/>
      <c r="M20" s="37" t="s">
        <v>19</v>
      </c>
      <c r="N20" s="37"/>
      <c r="O20" s="50"/>
      <c r="P20" s="35">
        <f>IF([1]計算!Z9=0," ",[1]計算!Z9)</f>
        <v>16.553130000000003</v>
      </c>
      <c r="Q20" s="34" t="s">
        <v>13</v>
      </c>
      <c r="R20" s="6" t="s">
        <v>0</v>
      </c>
      <c r="S20" s="5"/>
    </row>
    <row r="21" spans="1:19" ht="17.25" customHeight="1" x14ac:dyDescent="0.4">
      <c r="A21" s="92"/>
      <c r="B21" s="78"/>
      <c r="C21" s="81"/>
      <c r="D21" s="84"/>
      <c r="E21" s="33" t="str">
        <f>IF(ISERROR(VLOOKUP(6,[1]作成!$H$168:$K$222,3,FALSE))," ",VLOOKUP(6,[1]作成!$H$168:$K$222,3,FALSE))</f>
        <v xml:space="preserve"> </v>
      </c>
      <c r="F21" s="32" t="str">
        <f>IF(ISERROR(VLOOKUP(7,[1]作成!$H$168:$K$222,3,FALSE))," ",VLOOKUP(7,[1]作成!$H$168:$K$222,3,FALSE))</f>
        <v xml:space="preserve"> </v>
      </c>
      <c r="G21" s="38" t="s">
        <v>22</v>
      </c>
      <c r="H21" s="37"/>
      <c r="I21" s="47"/>
      <c r="J21" s="38" t="s">
        <v>33</v>
      </c>
      <c r="K21" s="37" t="s">
        <v>127</v>
      </c>
      <c r="L21" s="47"/>
      <c r="M21" s="37" t="s">
        <v>42</v>
      </c>
      <c r="N21" s="49"/>
      <c r="O21" s="50"/>
      <c r="P21" s="93"/>
      <c r="Q21" s="94"/>
      <c r="R21" s="6" t="s">
        <v>0</v>
      </c>
      <c r="S21" s="5"/>
    </row>
    <row r="22" spans="1:19" ht="17.25" customHeight="1" x14ac:dyDescent="0.4">
      <c r="A22" s="90">
        <f>IF([1]人数!$F16=0," ",[1]人数!$F16)</f>
        <v>3</v>
      </c>
      <c r="B22" s="78" t="s">
        <v>8</v>
      </c>
      <c r="C22" s="79" t="str">
        <f>IF(ISERROR(VLOOKUP(1,[1]作成!$H$223:$K$277,3,FALSE))," ",VLOOKUP(1,[1]作成!$H$223:$K$277,3,FALSE))</f>
        <v>たまごチャーハン</v>
      </c>
      <c r="D22" s="82" t="str">
        <f>IF(ISERROR(VLOOKUP(2,[1]作成!$H$223:$K$277,4,FALSE))," ",VLOOKUP(2,[1]作成!$H$223:$K$277,4,FALSE))</f>
        <v>牛乳</v>
      </c>
      <c r="E22" s="85" t="str">
        <f>IF(ISERROR(VLOOKUP(3,[1]作成!$H$223:$K$277,3,FALSE))," ",VLOOKUP(3,[1]作成!$H$223:$K$277,3,FALSE))</f>
        <v>ぶたにくのプルコギふう</v>
      </c>
      <c r="F22" s="86"/>
      <c r="G22" s="42" t="s">
        <v>28</v>
      </c>
      <c r="H22" s="41" t="s">
        <v>103</v>
      </c>
      <c r="I22" s="48"/>
      <c r="J22" s="42" t="s">
        <v>27</v>
      </c>
      <c r="K22" s="41" t="s">
        <v>37</v>
      </c>
      <c r="L22" s="40" t="s">
        <v>106</v>
      </c>
      <c r="M22" s="41" t="s">
        <v>147</v>
      </c>
      <c r="N22" s="41" t="s">
        <v>42</v>
      </c>
      <c r="O22" s="40"/>
      <c r="P22" s="35">
        <f>IF([1]計算!U10=0," ",[1]計算!U10)</f>
        <v>639.58039999999983</v>
      </c>
      <c r="Q22" s="39" t="s">
        <v>41</v>
      </c>
      <c r="R22" s="6" t="s">
        <v>0</v>
      </c>
      <c r="S22" s="5"/>
    </row>
    <row r="23" spans="1:19" ht="17.25" customHeight="1" x14ac:dyDescent="0.4">
      <c r="A23" s="91"/>
      <c r="B23" s="78"/>
      <c r="C23" s="80"/>
      <c r="D23" s="83"/>
      <c r="E23" s="87" t="str">
        <f>IF(ISERROR(VLOOKUP(4,[1]作成!$H$223:$K$277,3,FALSE))," ",VLOOKUP(4,[1]作成!$H$223:$K$277,3,FALSE))</f>
        <v>わかめスープ</v>
      </c>
      <c r="F23" s="88"/>
      <c r="G23" s="38" t="s">
        <v>146</v>
      </c>
      <c r="H23" s="37" t="s">
        <v>130</v>
      </c>
      <c r="I23" s="47"/>
      <c r="J23" s="38" t="s">
        <v>56</v>
      </c>
      <c r="K23" s="37" t="s">
        <v>183</v>
      </c>
      <c r="L23" s="36"/>
      <c r="M23" s="37" t="s">
        <v>19</v>
      </c>
      <c r="N23" s="37" t="s">
        <v>18</v>
      </c>
      <c r="O23" s="36"/>
      <c r="P23" s="35">
        <f>IF([1]計算!X10=0," ",[1]計算!X10)</f>
        <v>24.768769999999986</v>
      </c>
      <c r="Q23" s="34" t="s">
        <v>68</v>
      </c>
      <c r="R23" s="6" t="s">
        <v>64</v>
      </c>
      <c r="S23" s="5"/>
    </row>
    <row r="24" spans="1:19" ht="17.25" customHeight="1" x14ac:dyDescent="0.4">
      <c r="A24" s="91"/>
      <c r="B24" s="78"/>
      <c r="C24" s="80"/>
      <c r="D24" s="83"/>
      <c r="E24" s="87" t="str">
        <f>IF(ISERROR(VLOOKUP(5,[1]作成!$H$223:$K$277,3,FALSE))," ",VLOOKUP(5,[1]作成!$H$223:$K$277,3,FALSE))</f>
        <v>ヨーグルト</v>
      </c>
      <c r="F24" s="88"/>
      <c r="G24" s="38" t="s">
        <v>22</v>
      </c>
      <c r="H24" s="37" t="s">
        <v>145</v>
      </c>
      <c r="I24" s="47"/>
      <c r="J24" s="38" t="s">
        <v>144</v>
      </c>
      <c r="K24" s="37" t="s">
        <v>15</v>
      </c>
      <c r="L24" s="36"/>
      <c r="M24" s="37" t="s">
        <v>10</v>
      </c>
      <c r="N24" s="37"/>
      <c r="O24" s="47"/>
      <c r="P24" s="35">
        <f>IF([1]計算!Z10=0," ",[1]計算!Z10)</f>
        <v>19.699219999999993</v>
      </c>
      <c r="Q24" s="34" t="s">
        <v>49</v>
      </c>
      <c r="R24" s="6" t="s">
        <v>75</v>
      </c>
      <c r="S24" s="5"/>
    </row>
    <row r="25" spans="1:19" ht="17.25" customHeight="1" x14ac:dyDescent="0.4">
      <c r="A25" s="92"/>
      <c r="B25" s="78"/>
      <c r="C25" s="81"/>
      <c r="D25" s="84"/>
      <c r="E25" s="33" t="str">
        <f>IF(ISERROR(VLOOKUP(6,[1]作成!$H$223:$K$277,3,FALSE))," ",VLOOKUP(6,[1]作成!$H$223:$K$277,3,FALSE))</f>
        <v xml:space="preserve"> </v>
      </c>
      <c r="F25" s="32" t="str">
        <f>IF(ISERROR(VLOOKUP(7,[1]作成!$H$223:$K$277,3,FALSE))," ",VLOOKUP(7,[1]作成!$H$223:$K$277,3,FALSE))</f>
        <v xml:space="preserve"> </v>
      </c>
      <c r="G25" s="31" t="s">
        <v>143</v>
      </c>
      <c r="H25" s="30"/>
      <c r="I25" s="46"/>
      <c r="J25" s="31" t="s">
        <v>38</v>
      </c>
      <c r="K25" s="30" t="s">
        <v>78</v>
      </c>
      <c r="L25" s="29"/>
      <c r="M25" s="30" t="s">
        <v>14</v>
      </c>
      <c r="N25" s="30"/>
      <c r="O25" s="46"/>
      <c r="P25" s="93"/>
      <c r="Q25" s="94"/>
      <c r="R25" s="6" t="s">
        <v>46</v>
      </c>
      <c r="S25" s="5"/>
    </row>
    <row r="26" spans="1:19" ht="17.25" customHeight="1" x14ac:dyDescent="0.4">
      <c r="A26" s="90">
        <f>IF([1]人数!$F17=0," ",[1]人数!$F17)</f>
        <v>6</v>
      </c>
      <c r="B26" s="95" t="s">
        <v>6</v>
      </c>
      <c r="C26" s="79" t="str">
        <f>IF(ISERROR(VLOOKUP(1,[1]作成!$H$278:$K$332,3,FALSE))," ",VLOOKUP(1,[1]作成!$H$278:$K$332,3,FALSE))</f>
        <v>ごはん</v>
      </c>
      <c r="D26" s="82" t="str">
        <f>IF(ISERROR(VLOOKUP(2,[1]作成!$H$278:$K$332,4,FALSE))," ",VLOOKUP(2,[1]作成!$H$278:$K$332,4,FALSE))</f>
        <v>牛乳</v>
      </c>
      <c r="E26" s="85" t="str">
        <f>IF(ISERROR(VLOOKUP(3,[1]作成!$H$278:$K$332,3,FALSE))," ",VLOOKUP(3,[1]作成!$H$278:$K$332,3,FALSE))</f>
        <v>てづくりハンバーグ</v>
      </c>
      <c r="F26" s="86"/>
      <c r="G26" s="38" t="s">
        <v>28</v>
      </c>
      <c r="H26" s="37" t="s">
        <v>12</v>
      </c>
      <c r="I26" s="36" t="s">
        <v>69</v>
      </c>
      <c r="J26" s="38" t="s">
        <v>27</v>
      </c>
      <c r="K26" s="37" t="s">
        <v>142</v>
      </c>
      <c r="L26" s="36"/>
      <c r="M26" s="37" t="s">
        <v>43</v>
      </c>
      <c r="N26" s="37" t="s">
        <v>47</v>
      </c>
      <c r="O26" s="37"/>
      <c r="P26" s="35">
        <f>IF([1]計算!U11=0," ",[1]計算!U11)</f>
        <v>624.04603999999983</v>
      </c>
      <c r="Q26" s="39" t="s">
        <v>73</v>
      </c>
      <c r="R26" s="6" t="s">
        <v>0</v>
      </c>
      <c r="S26" s="5"/>
    </row>
    <row r="27" spans="1:19" ht="17.25" customHeight="1" x14ac:dyDescent="0.4">
      <c r="A27" s="91"/>
      <c r="B27" s="96"/>
      <c r="C27" s="80"/>
      <c r="D27" s="83"/>
      <c r="E27" s="87" t="str">
        <f>IF(ISERROR(VLOOKUP(4,[1]作成!$H$278:$K$332,3,FALSE))," ",VLOOKUP(4,[1]作成!$H$278:$K$332,3,FALSE))</f>
        <v>ラタトゥイユ</v>
      </c>
      <c r="F27" s="88"/>
      <c r="G27" s="38" t="s">
        <v>22</v>
      </c>
      <c r="H27" s="37" t="s">
        <v>80</v>
      </c>
      <c r="I27" s="36" t="s">
        <v>130</v>
      </c>
      <c r="J27" s="38" t="s">
        <v>112</v>
      </c>
      <c r="K27" s="37" t="s">
        <v>127</v>
      </c>
      <c r="L27" s="47"/>
      <c r="M27" s="37" t="s">
        <v>59</v>
      </c>
      <c r="N27" s="37"/>
      <c r="O27" s="49"/>
      <c r="P27" s="35">
        <f>IF([1]計算!X11=0," ",[1]計算!X11)</f>
        <v>26.051541999999998</v>
      </c>
      <c r="Q27" s="34" t="s">
        <v>4</v>
      </c>
      <c r="R27" s="6" t="s">
        <v>0</v>
      </c>
      <c r="S27" s="5"/>
    </row>
    <row r="28" spans="1:19" ht="17.25" customHeight="1" x14ac:dyDescent="0.4">
      <c r="A28" s="91"/>
      <c r="B28" s="96"/>
      <c r="C28" s="80"/>
      <c r="D28" s="83"/>
      <c r="E28" s="87" t="str">
        <f>IF(ISERROR(VLOOKUP(5,[1]作成!$H$278:$K$332,3,FALSE))," ",VLOOKUP(5,[1]作成!$H$278:$K$332,3,FALSE))</f>
        <v>じゃがいもとわかめのみそしる</v>
      </c>
      <c r="F28" s="88"/>
      <c r="G28" s="38" t="s">
        <v>17</v>
      </c>
      <c r="H28" s="37" t="s">
        <v>100</v>
      </c>
      <c r="I28" s="36"/>
      <c r="J28" s="38" t="s">
        <v>21</v>
      </c>
      <c r="K28" s="37" t="s">
        <v>183</v>
      </c>
      <c r="L28" s="47"/>
      <c r="M28" s="37" t="s">
        <v>19</v>
      </c>
      <c r="N28" s="37"/>
      <c r="O28" s="49"/>
      <c r="P28" s="35">
        <f>IF([1]計算!Z11=0," ",[1]計算!Z11)</f>
        <v>16.604588000000003</v>
      </c>
      <c r="Q28" s="34" t="s">
        <v>4</v>
      </c>
      <c r="R28" s="6" t="s">
        <v>64</v>
      </c>
      <c r="S28" s="5"/>
    </row>
    <row r="29" spans="1:19" ht="17.25" customHeight="1" x14ac:dyDescent="0.4">
      <c r="A29" s="92"/>
      <c r="B29" s="97"/>
      <c r="C29" s="81"/>
      <c r="D29" s="84"/>
      <c r="E29" s="43" t="str">
        <f>IF(ISERROR(VLOOKUP(6,[1]作成!$H$278:$K$332,3,FALSE))," ",VLOOKUP(6,[1]作成!$H$278:$K$332,3,FALSE))</f>
        <v xml:space="preserve"> </v>
      </c>
      <c r="F29" s="43" t="str">
        <f>IF(ISERROR(VLOOKUP(7,[1]作成!$H$278:$K$332,3,FALSE))," ",VLOOKUP(7,[1]作成!$H$278:$K$332,3,FALSE))</f>
        <v xml:space="preserve"> </v>
      </c>
      <c r="G29" s="38" t="s">
        <v>109</v>
      </c>
      <c r="H29" s="37" t="s">
        <v>66</v>
      </c>
      <c r="I29" s="36"/>
      <c r="J29" s="38" t="s">
        <v>38</v>
      </c>
      <c r="K29" s="37"/>
      <c r="L29" s="47"/>
      <c r="M29" s="37" t="s">
        <v>54</v>
      </c>
      <c r="N29" s="37"/>
      <c r="O29" s="49"/>
      <c r="P29" s="93" t="str">
        <f>IF([1]人数!I17=0," ",[1]人数!I17)</f>
        <v xml:space="preserve"> </v>
      </c>
      <c r="Q29" s="94"/>
      <c r="R29" s="6" t="s">
        <v>64</v>
      </c>
      <c r="S29" s="5"/>
    </row>
    <row r="30" spans="1:19" ht="17.25" customHeight="1" x14ac:dyDescent="0.4">
      <c r="A30" s="90">
        <f>IF([1]人数!$F18=0," ",[1]人数!$F18)</f>
        <v>7</v>
      </c>
      <c r="B30" s="78" t="s">
        <v>63</v>
      </c>
      <c r="C30" s="79" t="str">
        <f>IF(ISERROR(VLOOKUP(1,[1]作成!$H$333:$K$387,3,FALSE))," ",VLOOKUP(1,[1]作成!$H$333:$K$387,3,FALSE))</f>
        <v>ごはん</v>
      </c>
      <c r="D30" s="82" t="str">
        <f>IF(ISERROR(VLOOKUP(2,[1]作成!$H$333:$K$387,4,FALSE))," ",VLOOKUP(2,[1]作成!$H$333:$K$387,4,FALSE))</f>
        <v>牛乳</v>
      </c>
      <c r="E30" s="85" t="str">
        <f>IF(ISERROR(VLOOKUP(3,[1]作成!$H$333:$K$387,3,FALSE))," ",VLOOKUP(3,[1]作成!$H$333:$K$387,3,FALSE))</f>
        <v>ししゃものごまあげ</v>
      </c>
      <c r="F30" s="86"/>
      <c r="G30" s="42" t="s">
        <v>28</v>
      </c>
      <c r="H30" s="41" t="s">
        <v>141</v>
      </c>
      <c r="I30" s="40"/>
      <c r="J30" s="42" t="s">
        <v>27</v>
      </c>
      <c r="K30" s="41" t="s">
        <v>38</v>
      </c>
      <c r="L30" s="40" t="s">
        <v>37</v>
      </c>
      <c r="M30" s="41" t="s">
        <v>43</v>
      </c>
      <c r="N30" s="41" t="s">
        <v>70</v>
      </c>
      <c r="O30" s="40"/>
      <c r="P30" s="35">
        <f>IF([1]計算!U12=0," ",[1]計算!U12)</f>
        <v>694.10410000000013</v>
      </c>
      <c r="Q30" s="39" t="s">
        <v>5</v>
      </c>
      <c r="R30" s="6" t="s">
        <v>0</v>
      </c>
      <c r="S30" s="5"/>
    </row>
    <row r="31" spans="1:19" ht="17.25" customHeight="1" x14ac:dyDescent="0.4">
      <c r="A31" s="91"/>
      <c r="B31" s="78"/>
      <c r="C31" s="80"/>
      <c r="D31" s="83"/>
      <c r="E31" s="87" t="str">
        <f>IF(ISERROR(VLOOKUP(4,[1]作成!$H$333:$K$387,3,FALSE))," ",VLOOKUP(4,[1]作成!$H$333:$K$387,3,FALSE))</f>
        <v>こんぶあえ</v>
      </c>
      <c r="F31" s="88"/>
      <c r="G31" s="38" t="s">
        <v>140</v>
      </c>
      <c r="H31" s="37" t="s">
        <v>132</v>
      </c>
      <c r="I31" s="47"/>
      <c r="J31" s="38" t="s">
        <v>16</v>
      </c>
      <c r="K31" s="37" t="s">
        <v>106</v>
      </c>
      <c r="L31" s="36"/>
      <c r="M31" s="37" t="s">
        <v>48</v>
      </c>
      <c r="N31" s="37" t="s">
        <v>31</v>
      </c>
      <c r="O31" s="36"/>
      <c r="P31" s="35">
        <f>IF([1]計算!X12=0," ",[1]計算!X12)</f>
        <v>29.701670000000004</v>
      </c>
      <c r="Q31" s="34" t="s">
        <v>4</v>
      </c>
      <c r="R31" s="6" t="s">
        <v>0</v>
      </c>
      <c r="S31" s="5"/>
    </row>
    <row r="32" spans="1:19" ht="17.25" customHeight="1" x14ac:dyDescent="0.4">
      <c r="A32" s="91"/>
      <c r="B32" s="78"/>
      <c r="C32" s="80"/>
      <c r="D32" s="83"/>
      <c r="E32" s="87" t="str">
        <f>IF(ISERROR(VLOOKUP(5,[1]作成!$H$333:$K$387,3,FALSE))," ",VLOOKUP(5,[1]作成!$H$333:$K$387,3,FALSE))</f>
        <v>にくどうふ</v>
      </c>
      <c r="F32" s="88"/>
      <c r="G32" s="38" t="s">
        <v>22</v>
      </c>
      <c r="H32" s="37"/>
      <c r="I32" s="47"/>
      <c r="J32" s="38" t="s">
        <v>33</v>
      </c>
      <c r="K32" s="37" t="s">
        <v>113</v>
      </c>
      <c r="L32" s="36"/>
      <c r="M32" s="37" t="s">
        <v>77</v>
      </c>
      <c r="N32" s="37"/>
      <c r="O32" s="36"/>
      <c r="P32" s="35">
        <f>IF([1]計算!Z12=0," ",[1]計算!Z12)</f>
        <v>23.526500000000006</v>
      </c>
      <c r="Q32" s="34" t="s">
        <v>35</v>
      </c>
      <c r="R32" s="6" t="s">
        <v>0</v>
      </c>
      <c r="S32" s="5"/>
    </row>
    <row r="33" spans="1:19" ht="17.25" customHeight="1" x14ac:dyDescent="0.4">
      <c r="A33" s="92"/>
      <c r="B33" s="78"/>
      <c r="C33" s="81"/>
      <c r="D33" s="84"/>
      <c r="E33" s="33" t="str">
        <f>IF(ISERROR(VLOOKUP(6,[1]作成!$H$333:$K$387,3,FALSE))," ",VLOOKUP(6,[1]作成!$H$333:$K$387,3,FALSE))</f>
        <v xml:space="preserve"> </v>
      </c>
      <c r="F33" s="32" t="str">
        <f>IF(ISERROR(VLOOKUP(7,[1]作成!$H$333:$K$387,3,FALSE))," ",VLOOKUP(7,[1]作成!$H$333:$K$387,3,FALSE))</f>
        <v xml:space="preserve"> </v>
      </c>
      <c r="G33" s="31" t="s">
        <v>139</v>
      </c>
      <c r="H33" s="30"/>
      <c r="I33" s="46"/>
      <c r="J33" s="31" t="s">
        <v>44</v>
      </c>
      <c r="K33" s="30" t="s">
        <v>15</v>
      </c>
      <c r="L33" s="46"/>
      <c r="M33" s="30" t="s">
        <v>19</v>
      </c>
      <c r="N33" s="30"/>
      <c r="O33" s="46"/>
      <c r="P33" s="93" t="str">
        <f>IF([1]人数!I18=0," ",[1]人数!I18)</f>
        <v xml:space="preserve"> </v>
      </c>
      <c r="Q33" s="94"/>
      <c r="R33" s="6" t="s">
        <v>0</v>
      </c>
      <c r="S33" s="5"/>
    </row>
    <row r="34" spans="1:19" ht="17.25" customHeight="1" x14ac:dyDescent="0.4">
      <c r="A34" s="90">
        <f>IF([1]人数!$F19=0," ",[1]人数!$F19)</f>
        <v>8</v>
      </c>
      <c r="B34" s="78" t="s">
        <v>45</v>
      </c>
      <c r="C34" s="79" t="str">
        <f>IF(ISERROR(VLOOKUP(1,[1]作成!$H$388:$K$442,3,FALSE))," ",VLOOKUP(1,[1]作成!$H$388:$K$442,3,FALSE))</f>
        <v>きんじそうすしごはん</v>
      </c>
      <c r="D34" s="82" t="str">
        <f>IF(ISERROR(VLOOKUP(2,[1]作成!$H$388:$K$442,4,FALSE))," ",VLOOKUP(2,[1]作成!$H$388:$K$442,4,FALSE))</f>
        <v>牛乳</v>
      </c>
      <c r="E34" s="85" t="str">
        <f>IF(ISERROR(VLOOKUP(3,[1]作成!$H$388:$K$442,3,FALSE))," ",VLOOKUP(3,[1]作成!$H$388:$K$442,3,FALSE))</f>
        <v>きんじそうずし</v>
      </c>
      <c r="F34" s="86"/>
      <c r="G34" s="38" t="s">
        <v>28</v>
      </c>
      <c r="H34" s="37" t="s">
        <v>93</v>
      </c>
      <c r="I34" s="36"/>
      <c r="J34" s="38" t="s">
        <v>27</v>
      </c>
      <c r="K34" s="37" t="s">
        <v>36</v>
      </c>
      <c r="L34" s="36"/>
      <c r="M34" s="37" t="s">
        <v>138</v>
      </c>
      <c r="N34" s="37" t="s">
        <v>31</v>
      </c>
      <c r="O34" s="36"/>
      <c r="P34" s="35">
        <f>IF([1]計算!U13=0," ",[1]計算!U13)</f>
        <v>604.66849999999965</v>
      </c>
      <c r="Q34" s="39" t="s">
        <v>5</v>
      </c>
      <c r="R34" s="6" t="s">
        <v>30</v>
      </c>
      <c r="S34" s="5"/>
    </row>
    <row r="35" spans="1:19" ht="17.25" customHeight="1" x14ac:dyDescent="0.4">
      <c r="A35" s="91"/>
      <c r="B35" s="78"/>
      <c r="C35" s="80"/>
      <c r="D35" s="83"/>
      <c r="E35" s="87" t="str">
        <f>IF(ISERROR(VLOOKUP(4,[1]作成!$H$388:$K$442,3,FALSE))," ",VLOOKUP(4,[1]作成!$H$388:$K$442,3,FALSE))</f>
        <v>だいずととりにくのあげからめ</v>
      </c>
      <c r="F35" s="88"/>
      <c r="G35" s="38" t="s">
        <v>17</v>
      </c>
      <c r="H35" s="37" t="s">
        <v>137</v>
      </c>
      <c r="I35" s="36"/>
      <c r="J35" s="38" t="s">
        <v>11</v>
      </c>
      <c r="K35" s="37" t="s">
        <v>38</v>
      </c>
      <c r="L35" s="36"/>
      <c r="M35" s="37" t="s">
        <v>19</v>
      </c>
      <c r="N35" s="37"/>
      <c r="O35" s="36"/>
      <c r="P35" s="35">
        <f>IF([1]計算!X13=0," ",[1]計算!X13)</f>
        <v>29.374919999999996</v>
      </c>
      <c r="Q35" s="34" t="s">
        <v>68</v>
      </c>
      <c r="R35" s="6" t="s">
        <v>0</v>
      </c>
      <c r="S35" s="5"/>
    </row>
    <row r="36" spans="1:19" ht="17.25" customHeight="1" x14ac:dyDescent="0.4">
      <c r="A36" s="91"/>
      <c r="B36" s="78"/>
      <c r="C36" s="80"/>
      <c r="D36" s="83"/>
      <c r="E36" s="87" t="str">
        <f>IF(ISERROR(VLOOKUP(5,[1]作成!$H$388:$K$442,3,FALSE))," ",VLOOKUP(5,[1]作成!$H$388:$K$442,3,FALSE))</f>
        <v>とうふとふかしのすましじる</v>
      </c>
      <c r="F36" s="88"/>
      <c r="G36" s="38" t="s">
        <v>124</v>
      </c>
      <c r="H36" s="37" t="s">
        <v>103</v>
      </c>
      <c r="I36" s="47"/>
      <c r="J36" s="38" t="s">
        <v>37</v>
      </c>
      <c r="K36" s="37" t="s">
        <v>106</v>
      </c>
      <c r="L36" s="36"/>
      <c r="M36" s="37" t="s">
        <v>14</v>
      </c>
      <c r="N36" s="49"/>
      <c r="O36" s="36"/>
      <c r="P36" s="35">
        <f>IF([1]計算!Z13=0," ",[1]計算!Z13)</f>
        <v>16.959350000000001</v>
      </c>
      <c r="Q36" s="34" t="s">
        <v>4</v>
      </c>
      <c r="R36" s="6" t="s">
        <v>0</v>
      </c>
      <c r="S36" s="5"/>
    </row>
    <row r="37" spans="1:19" ht="17.25" customHeight="1" x14ac:dyDescent="0.4">
      <c r="A37" s="92"/>
      <c r="B37" s="78"/>
      <c r="C37" s="81"/>
      <c r="D37" s="84"/>
      <c r="E37" s="33" t="str">
        <f>IF(ISERROR(VLOOKUP(6,[1]作成!$H$388:$K$442,3,FALSE))," ",VLOOKUP(6,[1]作成!$H$388:$K$442,3,FALSE))</f>
        <v xml:space="preserve"> </v>
      </c>
      <c r="F37" s="32" t="str">
        <f>IF(ISERROR(VLOOKUP(7,[1]作成!$H$388:$K$442,3,FALSE))," ",VLOOKUP(7,[1]作成!$H$388:$K$442,3,FALSE))</f>
        <v xml:space="preserve"> </v>
      </c>
      <c r="G37" s="38" t="s">
        <v>12</v>
      </c>
      <c r="H37" s="37" t="s">
        <v>120</v>
      </c>
      <c r="I37" s="47"/>
      <c r="J37" s="38" t="s">
        <v>97</v>
      </c>
      <c r="K37" s="37"/>
      <c r="L37" s="47"/>
      <c r="M37" s="37" t="s">
        <v>42</v>
      </c>
      <c r="N37" s="49"/>
      <c r="O37" s="36"/>
      <c r="P37" s="93" t="str">
        <f>IF([1]人数!I19=0," ",[1]人数!I19)</f>
        <v xml:space="preserve"> </v>
      </c>
      <c r="Q37" s="94"/>
      <c r="R37" s="6" t="s">
        <v>0</v>
      </c>
      <c r="S37" s="5"/>
    </row>
    <row r="38" spans="1:19" ht="17.25" customHeight="1" x14ac:dyDescent="0.4">
      <c r="A38" s="90">
        <f>IF([1]人数!$F20=0," ",[1]人数!$F20)</f>
        <v>9</v>
      </c>
      <c r="B38" s="78" t="s">
        <v>29</v>
      </c>
      <c r="C38" s="79" t="str">
        <f>IF(ISERROR(VLOOKUP(1,[1]作成!$H$443:$K$497,3,FALSE))," ",VLOOKUP(1,[1]作成!$H$443:$K$497,3,FALSE))</f>
        <v>ごはん</v>
      </c>
      <c r="D38" s="82" t="str">
        <f>IF(ISERROR(VLOOKUP(2,[1]作成!$H$443:$K$497,4,FALSE))," ",VLOOKUP(2,[1]作成!$H$443:$K$497,4,FALSE))</f>
        <v>牛乳</v>
      </c>
      <c r="E38" s="85" t="str">
        <f>IF(ISERROR(VLOOKUP(3,[1]作成!$H$443:$K$497,3,FALSE))," ",VLOOKUP(3,[1]作成!$H$443:$K$497,3,FALSE))</f>
        <v>さばのたつたあげ</v>
      </c>
      <c r="F38" s="86"/>
      <c r="G38" s="42" t="s">
        <v>28</v>
      </c>
      <c r="H38" s="41" t="s">
        <v>99</v>
      </c>
      <c r="I38" s="48"/>
      <c r="J38" s="42" t="s">
        <v>27</v>
      </c>
      <c r="K38" s="41" t="s">
        <v>136</v>
      </c>
      <c r="L38" s="40"/>
      <c r="M38" s="41" t="s">
        <v>43</v>
      </c>
      <c r="N38" s="41" t="s">
        <v>31</v>
      </c>
      <c r="O38" s="40"/>
      <c r="P38" s="35">
        <f>IF([1]計算!U14=0," ",[1]計算!U14)</f>
        <v>715.4074999999998</v>
      </c>
      <c r="Q38" s="39" t="s">
        <v>5</v>
      </c>
      <c r="R38" s="6" t="s">
        <v>0</v>
      </c>
      <c r="S38" s="5"/>
    </row>
    <row r="39" spans="1:19" ht="17.25" customHeight="1" x14ac:dyDescent="0.4">
      <c r="A39" s="91"/>
      <c r="B39" s="78"/>
      <c r="C39" s="80"/>
      <c r="D39" s="83"/>
      <c r="E39" s="87" t="str">
        <f>IF(ISERROR(VLOOKUP(4,[1]作成!$H$443:$K$497,3,FALSE))," ",VLOOKUP(4,[1]作成!$H$443:$K$497,3,FALSE))</f>
        <v>ひじきのいために</v>
      </c>
      <c r="F39" s="88"/>
      <c r="G39" s="38" t="s">
        <v>117</v>
      </c>
      <c r="H39" s="37"/>
      <c r="I39" s="47"/>
      <c r="J39" s="38" t="s">
        <v>21</v>
      </c>
      <c r="K39" s="37" t="s">
        <v>15</v>
      </c>
      <c r="L39" s="36"/>
      <c r="M39" s="37" t="s">
        <v>14</v>
      </c>
      <c r="N39" s="37" t="s">
        <v>42</v>
      </c>
      <c r="O39" s="47"/>
      <c r="P39" s="35">
        <f>IF([1]計算!X14=0," ",[1]計算!X14)</f>
        <v>23.589109999999998</v>
      </c>
      <c r="Q39" s="34" t="s">
        <v>68</v>
      </c>
      <c r="R39" s="6" t="s">
        <v>0</v>
      </c>
      <c r="S39" s="5"/>
    </row>
    <row r="40" spans="1:19" ht="17.25" customHeight="1" x14ac:dyDescent="0.4">
      <c r="A40" s="91"/>
      <c r="B40" s="78"/>
      <c r="C40" s="80"/>
      <c r="D40" s="83"/>
      <c r="E40" s="87" t="str">
        <f>IF(ISERROR(VLOOKUP(5,[1]作成!$H$443:$K$497,3,FALSE))," ",VLOOKUP(5,[1]作成!$H$443:$K$497,3,FALSE))</f>
        <v>ひやしそうめん</v>
      </c>
      <c r="F40" s="88"/>
      <c r="G40" s="38" t="s">
        <v>72</v>
      </c>
      <c r="H40" s="37"/>
      <c r="I40" s="47"/>
      <c r="J40" s="38" t="s">
        <v>37</v>
      </c>
      <c r="K40" s="37" t="s">
        <v>52</v>
      </c>
      <c r="L40" s="36"/>
      <c r="M40" s="37" t="s">
        <v>19</v>
      </c>
      <c r="N40" s="37" t="s">
        <v>70</v>
      </c>
      <c r="O40" s="47"/>
      <c r="P40" s="35">
        <f>IF([1]計算!Z14=0," ",[1]計算!Z14)</f>
        <v>26.884319999999999</v>
      </c>
      <c r="Q40" s="34" t="s">
        <v>4</v>
      </c>
      <c r="R40" s="6" t="s">
        <v>0</v>
      </c>
      <c r="S40" s="5"/>
    </row>
    <row r="41" spans="1:19" ht="17.25" customHeight="1" x14ac:dyDescent="0.4">
      <c r="A41" s="92"/>
      <c r="B41" s="78"/>
      <c r="C41" s="81"/>
      <c r="D41" s="84"/>
      <c r="E41" s="33" t="str">
        <f>IF(ISERROR(VLOOKUP(6,[1]作成!$H$443:$K$497,3,FALSE))," ",VLOOKUP(6,[1]作成!$H$443:$K$497,3,FALSE))</f>
        <v xml:space="preserve"> </v>
      </c>
      <c r="F41" s="32" t="str">
        <f>IF(ISERROR(VLOOKUP(7,[1]作成!$H$443:$K$497,3,FALSE))," ",VLOOKUP(7,[1]作成!$H$443:$K$497,3,FALSE))</f>
        <v xml:space="preserve"> </v>
      </c>
      <c r="G41" s="31" t="s">
        <v>100</v>
      </c>
      <c r="H41" s="30"/>
      <c r="I41" s="46"/>
      <c r="J41" s="31" t="s">
        <v>113</v>
      </c>
      <c r="K41" s="30"/>
      <c r="L41" s="29"/>
      <c r="M41" s="30" t="s">
        <v>135</v>
      </c>
      <c r="N41" s="30"/>
      <c r="O41" s="46"/>
      <c r="P41" s="93" t="str">
        <f>IF([1]人数!I20=0," ",[1]人数!I20)</f>
        <v xml:space="preserve"> </v>
      </c>
      <c r="Q41" s="94"/>
      <c r="R41" s="6" t="s">
        <v>64</v>
      </c>
      <c r="S41" s="5"/>
    </row>
    <row r="42" spans="1:19" ht="17.25" customHeight="1" x14ac:dyDescent="0.4">
      <c r="A42" s="90">
        <f>IF([1]人数!$F21=0," ",[1]人数!$F21)</f>
        <v>10</v>
      </c>
      <c r="B42" s="78" t="s">
        <v>8</v>
      </c>
      <c r="C42" s="79" t="str">
        <f>IF(ISERROR(VLOOKUP(1,[1]作成!$H$498:$K$552,3,FALSE))," ",VLOOKUP(1,[1]作成!$H$498:$K$552,3,FALSE))</f>
        <v>ごはん</v>
      </c>
      <c r="D42" s="82" t="str">
        <f>IF(ISERROR(VLOOKUP(2,[1]作成!$H$498:$K$552,4,FALSE))," ",VLOOKUP(2,[1]作成!$H$498:$K$552,4,FALSE))</f>
        <v>牛乳</v>
      </c>
      <c r="E42" s="85" t="str">
        <f>IF(ISERROR(VLOOKUP(3,[1]作成!$H$498:$K$552,3,FALSE))," ",VLOOKUP(3,[1]作成!$H$498:$K$552,3,FALSE))</f>
        <v>まつかぜやき</v>
      </c>
      <c r="F42" s="86"/>
      <c r="G42" s="38" t="s">
        <v>28</v>
      </c>
      <c r="H42" s="37" t="s">
        <v>134</v>
      </c>
      <c r="I42" s="47" t="s">
        <v>133</v>
      </c>
      <c r="J42" s="38" t="s">
        <v>27</v>
      </c>
      <c r="K42" s="37" t="s">
        <v>183</v>
      </c>
      <c r="L42" s="36" t="s">
        <v>15</v>
      </c>
      <c r="M42" s="37" t="s">
        <v>43</v>
      </c>
      <c r="N42" s="37" t="s">
        <v>18</v>
      </c>
      <c r="O42" s="36"/>
      <c r="P42" s="35">
        <f>IF([1]計算!U15=0," ",[1]計算!U15)</f>
        <v>600.52290000000016</v>
      </c>
      <c r="Q42" s="39" t="s">
        <v>5</v>
      </c>
      <c r="R42" s="6" t="s">
        <v>0</v>
      </c>
      <c r="S42" s="5"/>
    </row>
    <row r="43" spans="1:19" ht="17.25" customHeight="1" x14ac:dyDescent="0.4">
      <c r="A43" s="91"/>
      <c r="B43" s="78"/>
      <c r="C43" s="80"/>
      <c r="D43" s="83"/>
      <c r="E43" s="87" t="str">
        <f>IF(ISERROR(VLOOKUP(4,[1]作成!$H$498:$K$552,3,FALSE))," ",VLOOKUP(4,[1]作成!$H$498:$K$552,3,FALSE))</f>
        <v>とうふとじゃこのサラダ</v>
      </c>
      <c r="F43" s="88"/>
      <c r="G43" s="38" t="s">
        <v>17</v>
      </c>
      <c r="H43" s="37" t="s">
        <v>22</v>
      </c>
      <c r="I43" s="47" t="s">
        <v>132</v>
      </c>
      <c r="J43" s="38" t="s">
        <v>38</v>
      </c>
      <c r="K43" s="37" t="s">
        <v>37</v>
      </c>
      <c r="L43" s="36"/>
      <c r="M43" s="37" t="s">
        <v>59</v>
      </c>
      <c r="N43" s="37"/>
      <c r="O43" s="36"/>
      <c r="P43" s="35">
        <f>IF([1]計算!X15=0," ",[1]計算!X15)</f>
        <v>27.361550000000001</v>
      </c>
      <c r="Q43" s="34" t="s">
        <v>4</v>
      </c>
      <c r="R43" s="6" t="s">
        <v>64</v>
      </c>
      <c r="S43" s="5"/>
    </row>
    <row r="44" spans="1:19" ht="17.25" customHeight="1" x14ac:dyDescent="0.4">
      <c r="A44" s="91"/>
      <c r="B44" s="78"/>
      <c r="C44" s="80"/>
      <c r="D44" s="83"/>
      <c r="E44" s="87" t="str">
        <f>IF(ISERROR(VLOOKUP(5,[1]作成!$H$498:$K$552,3,FALSE))," ",VLOOKUP(5,[1]作成!$H$498:$K$552,3,FALSE))</f>
        <v>こんさいのみそしる</v>
      </c>
      <c r="F44" s="88"/>
      <c r="G44" s="38" t="s">
        <v>12</v>
      </c>
      <c r="H44" s="37" t="s">
        <v>69</v>
      </c>
      <c r="I44" s="47"/>
      <c r="J44" s="38" t="s">
        <v>33</v>
      </c>
      <c r="K44" s="37" t="s">
        <v>36</v>
      </c>
      <c r="L44" s="36"/>
      <c r="M44" s="37" t="s">
        <v>19</v>
      </c>
      <c r="N44" s="37"/>
      <c r="O44" s="36"/>
      <c r="P44" s="35">
        <f>IF([1]計算!Z15=0," ",[1]計算!Z15)</f>
        <v>15.690399999999999</v>
      </c>
      <c r="Q44" s="34" t="s">
        <v>4</v>
      </c>
      <c r="R44" s="6" t="s">
        <v>0</v>
      </c>
      <c r="S44" s="5"/>
    </row>
    <row r="45" spans="1:19" ht="17.25" customHeight="1" x14ac:dyDescent="0.4">
      <c r="A45" s="92"/>
      <c r="B45" s="78"/>
      <c r="C45" s="81"/>
      <c r="D45" s="84"/>
      <c r="E45" s="33" t="str">
        <f>IF(ISERROR(VLOOKUP(6,[1]作成!$H$498:$K$552,3,FALSE))," ",VLOOKUP(6,[1]作成!$H$498:$K$552,3,FALSE))</f>
        <v xml:space="preserve"> </v>
      </c>
      <c r="F45" s="32" t="str">
        <f>IF(ISERROR(VLOOKUP(7,[1]作成!$H$498:$K$552,3,FALSE))," ",VLOOKUP(7,[1]作成!$H$498:$K$552,3,FALSE))</f>
        <v xml:space="preserve"> </v>
      </c>
      <c r="G45" s="38" t="s">
        <v>66</v>
      </c>
      <c r="H45" s="37" t="s">
        <v>62</v>
      </c>
      <c r="I45" s="47"/>
      <c r="J45" s="38" t="s">
        <v>185</v>
      </c>
      <c r="K45" s="37" t="s">
        <v>32</v>
      </c>
      <c r="L45" s="47"/>
      <c r="M45" s="37" t="s">
        <v>70</v>
      </c>
      <c r="N45" s="49"/>
      <c r="O45" s="36"/>
      <c r="P45" s="93" t="str">
        <f>IF([1]人数!I21=0," ",[1]人数!I21)</f>
        <v xml:space="preserve"> </v>
      </c>
      <c r="Q45" s="94"/>
      <c r="R45" s="6" t="s">
        <v>30</v>
      </c>
      <c r="S45" s="5"/>
    </row>
    <row r="46" spans="1:19" ht="17.25" customHeight="1" x14ac:dyDescent="0.4">
      <c r="A46" s="90">
        <f>IF([1]人数!$F22=0," ",[1]人数!$F22)</f>
        <v>13</v>
      </c>
      <c r="B46" s="95" t="s">
        <v>6</v>
      </c>
      <c r="C46" s="79" t="str">
        <f>IF(ISERROR(VLOOKUP(1,[1]作成!$H$553:$K$607,3,FALSE))," ",VLOOKUP(1,[1]作成!$H$553:$K$607,3,FALSE))</f>
        <v>てっこつライス</v>
      </c>
      <c r="D46" s="82" t="str">
        <f>IF(ISERROR(VLOOKUP(2,[1]作成!$H$553:$K$607,4,FALSE))," ",VLOOKUP(2,[1]作成!$H$553:$K$607,4,FALSE))</f>
        <v>牛乳</v>
      </c>
      <c r="E46" s="85" t="str">
        <f>IF(ISERROR(VLOOKUP(3,[1]作成!$H$553:$K$607,3,FALSE))," ",VLOOKUP(3,[1]作成!$H$553:$K$607,3,FALSE))</f>
        <v>くろずのすぶた</v>
      </c>
      <c r="F46" s="86"/>
      <c r="G46" s="42" t="s">
        <v>28</v>
      </c>
      <c r="H46" s="41" t="s">
        <v>66</v>
      </c>
      <c r="I46" s="40"/>
      <c r="J46" s="42" t="s">
        <v>56</v>
      </c>
      <c r="K46" s="41" t="s">
        <v>116</v>
      </c>
      <c r="L46" s="48" t="s">
        <v>16</v>
      </c>
      <c r="M46" s="41" t="s">
        <v>43</v>
      </c>
      <c r="N46" s="41" t="s">
        <v>70</v>
      </c>
      <c r="O46" s="40"/>
      <c r="P46" s="35">
        <f>IF([1]計算!U16=0," ",[1]計算!U16)</f>
        <v>615.13030000000003</v>
      </c>
      <c r="Q46" s="39" t="s">
        <v>41</v>
      </c>
      <c r="R46" s="6" t="s">
        <v>30</v>
      </c>
      <c r="S46" s="5"/>
    </row>
    <row r="47" spans="1:19" ht="17.25" customHeight="1" x14ac:dyDescent="0.4">
      <c r="A47" s="91"/>
      <c r="B47" s="96"/>
      <c r="C47" s="80"/>
      <c r="D47" s="83"/>
      <c r="E47" s="87" t="str">
        <f>IF(ISERROR(VLOOKUP(4,[1]作成!$H$553:$K$607,3,FALSE))," ",VLOOKUP(4,[1]作成!$H$553:$K$607,3,FALSE))</f>
        <v>みそワンタンスープ</v>
      </c>
      <c r="F47" s="88"/>
      <c r="G47" s="38" t="s">
        <v>131</v>
      </c>
      <c r="H47" s="37" t="s">
        <v>130</v>
      </c>
      <c r="I47" s="47"/>
      <c r="J47" s="38" t="s">
        <v>27</v>
      </c>
      <c r="K47" s="37" t="s">
        <v>52</v>
      </c>
      <c r="L47" s="47" t="s">
        <v>65</v>
      </c>
      <c r="M47" s="37" t="s">
        <v>19</v>
      </c>
      <c r="N47" s="37" t="s">
        <v>31</v>
      </c>
      <c r="O47" s="36"/>
      <c r="P47" s="35">
        <f>IF([1]計算!X16=0," ",[1]計算!X16)</f>
        <v>26.21181</v>
      </c>
      <c r="Q47" s="34" t="s">
        <v>4</v>
      </c>
      <c r="R47" s="6" t="s">
        <v>0</v>
      </c>
      <c r="S47" s="5"/>
    </row>
    <row r="48" spans="1:19" ht="17.25" customHeight="1" x14ac:dyDescent="0.4">
      <c r="A48" s="91"/>
      <c r="B48" s="96"/>
      <c r="C48" s="80"/>
      <c r="D48" s="83"/>
      <c r="E48" s="87" t="str">
        <f>IF(ISERROR(VLOOKUP(5,[1]作成!$H$553:$K$607,3,FALSE))," ",VLOOKUP(5,[1]作成!$H$553:$K$607,3,FALSE))</f>
        <v xml:space="preserve"> </v>
      </c>
      <c r="F48" s="88"/>
      <c r="G48" s="38" t="s">
        <v>22</v>
      </c>
      <c r="H48" s="37"/>
      <c r="I48" s="47"/>
      <c r="J48" s="38" t="s">
        <v>11</v>
      </c>
      <c r="K48" s="37" t="s">
        <v>38</v>
      </c>
      <c r="L48" s="47" t="s">
        <v>183</v>
      </c>
      <c r="M48" s="37" t="s">
        <v>14</v>
      </c>
      <c r="N48" s="37" t="s">
        <v>42</v>
      </c>
      <c r="O48" s="36"/>
      <c r="P48" s="35">
        <f>IF([1]計算!Z16=0," ",[1]計算!Z16)</f>
        <v>17.59543</v>
      </c>
      <c r="Q48" s="34" t="s">
        <v>4</v>
      </c>
      <c r="R48" s="6" t="s">
        <v>30</v>
      </c>
      <c r="S48" s="5"/>
    </row>
    <row r="49" spans="1:19" ht="17.25" customHeight="1" x14ac:dyDescent="0.4">
      <c r="A49" s="92"/>
      <c r="B49" s="97"/>
      <c r="C49" s="81"/>
      <c r="D49" s="84"/>
      <c r="E49" s="43" t="str">
        <f>IF(ISERROR(VLOOKUP(6,[1]作成!$H$553:$K$607,3,FALSE))," ",VLOOKUP(6,[1]作成!$H$553:$K$607,3,FALSE))</f>
        <v xml:space="preserve"> </v>
      </c>
      <c r="F49" s="43" t="str">
        <f>IF(ISERROR(VLOOKUP(7,[1]作成!$H$553:$K$607,3,FALSE))," ",VLOOKUP(7,[1]作成!$H$553:$K$607,3,FALSE))</f>
        <v xml:space="preserve"> </v>
      </c>
      <c r="G49" s="31" t="s">
        <v>17</v>
      </c>
      <c r="H49" s="30"/>
      <c r="I49" s="46"/>
      <c r="J49" s="31" t="s">
        <v>37</v>
      </c>
      <c r="K49" s="30" t="s">
        <v>33</v>
      </c>
      <c r="L49" s="46"/>
      <c r="M49" s="30" t="s">
        <v>129</v>
      </c>
      <c r="N49" s="45"/>
      <c r="O49" s="29"/>
      <c r="P49" s="93" t="str">
        <f>IF([1]人数!I22=0," ",[1]人数!I22)</f>
        <v xml:space="preserve"> </v>
      </c>
      <c r="Q49" s="94"/>
      <c r="R49" s="6" t="s">
        <v>0</v>
      </c>
      <c r="S49" s="5"/>
    </row>
    <row r="50" spans="1:19" ht="17.25" customHeight="1" x14ac:dyDescent="0.4">
      <c r="A50" s="90">
        <f>IF([1]人数!$F23=0," ",[1]人数!$F23)</f>
        <v>14</v>
      </c>
      <c r="B50" s="78" t="s">
        <v>63</v>
      </c>
      <c r="C50" s="79" t="str">
        <f>IF(ISERROR(VLOOKUP(1,[1]作成!$H$608:$K$662,3,FALSE))," ",VLOOKUP(1,[1]作成!$H$608:$K$662,3,FALSE))</f>
        <v>しょくパン</v>
      </c>
      <c r="D50" s="82" t="str">
        <f>IF(ISERROR(VLOOKUP(2,[1]作成!$H$608:$K$662,4,FALSE))," ",VLOOKUP(2,[1]作成!$H$608:$K$662,4,FALSE))</f>
        <v>牛乳</v>
      </c>
      <c r="E50" s="85" t="str">
        <f>IF(ISERROR(VLOOKUP(3,[1]作成!$H$608:$K$662,3,FALSE))," ",VLOOKUP(3,[1]作成!$H$608:$K$662,3,FALSE))</f>
        <v>ナスのミートグラタン</v>
      </c>
      <c r="F50" s="86"/>
      <c r="G50" s="38" t="s">
        <v>28</v>
      </c>
      <c r="H50" s="37" t="s">
        <v>80</v>
      </c>
      <c r="I50" s="36"/>
      <c r="J50" s="38" t="s">
        <v>27</v>
      </c>
      <c r="K50" s="37" t="s">
        <v>53</v>
      </c>
      <c r="L50" s="36" t="s">
        <v>61</v>
      </c>
      <c r="M50" s="37" t="s">
        <v>128</v>
      </c>
      <c r="N50" s="37" t="s">
        <v>54</v>
      </c>
      <c r="O50" s="36" t="s">
        <v>47</v>
      </c>
      <c r="P50" s="35">
        <f>IF([1]計算!U17=0," ",[1]計算!U17)</f>
        <v>680.30229999999995</v>
      </c>
      <c r="Q50" s="39" t="s">
        <v>5</v>
      </c>
      <c r="R50" s="6" t="s">
        <v>30</v>
      </c>
      <c r="S50" s="5"/>
    </row>
    <row r="51" spans="1:19" ht="17.25" customHeight="1" x14ac:dyDescent="0.4">
      <c r="A51" s="91"/>
      <c r="B51" s="78"/>
      <c r="C51" s="80"/>
      <c r="D51" s="83"/>
      <c r="E51" s="87" t="str">
        <f>IF(ISERROR(VLOOKUP(4,[1]作成!$H$608:$K$662,3,FALSE))," ",VLOOKUP(4,[1]作成!$H$608:$K$662,3,FALSE))</f>
        <v>ミニトマト</v>
      </c>
      <c r="F51" s="88"/>
      <c r="G51" s="38" t="s">
        <v>22</v>
      </c>
      <c r="H51" s="37" t="s">
        <v>62</v>
      </c>
      <c r="I51" s="47"/>
      <c r="J51" s="38" t="s">
        <v>88</v>
      </c>
      <c r="K51" s="37" t="s">
        <v>127</v>
      </c>
      <c r="L51" s="36"/>
      <c r="M51" s="37" t="s">
        <v>126</v>
      </c>
      <c r="N51" s="37" t="s">
        <v>125</v>
      </c>
      <c r="O51" s="36" t="s">
        <v>42</v>
      </c>
      <c r="P51" s="35">
        <f>IF([1]計算!X17=0," ",[1]計算!X17)</f>
        <v>27.611169999999987</v>
      </c>
      <c r="Q51" s="34" t="s">
        <v>4</v>
      </c>
      <c r="R51" s="6" t="s">
        <v>0</v>
      </c>
      <c r="S51" s="5"/>
    </row>
    <row r="52" spans="1:19" ht="17.25" customHeight="1" x14ac:dyDescent="0.4">
      <c r="A52" s="91"/>
      <c r="B52" s="78"/>
      <c r="C52" s="80"/>
      <c r="D52" s="83"/>
      <c r="E52" s="87" t="str">
        <f>IF(ISERROR(VLOOKUP(5,[1]作成!$H$608:$K$662,3,FALSE))," ",VLOOKUP(5,[1]作成!$H$608:$K$662,3,FALSE))</f>
        <v>こめこのコーンチャウダー</v>
      </c>
      <c r="F52" s="88"/>
      <c r="G52" s="38" t="s">
        <v>17</v>
      </c>
      <c r="H52" s="37"/>
      <c r="I52" s="47"/>
      <c r="J52" s="38" t="s">
        <v>53</v>
      </c>
      <c r="K52" s="37" t="s">
        <v>183</v>
      </c>
      <c r="L52" s="47"/>
      <c r="M52" s="37" t="s">
        <v>51</v>
      </c>
      <c r="N52" s="37" t="s">
        <v>77</v>
      </c>
      <c r="O52" s="36" t="s">
        <v>50</v>
      </c>
      <c r="P52" s="35">
        <f>IF([1]計算!Z17=0," ",[1]計算!Z17)</f>
        <v>25.332910000000002</v>
      </c>
      <c r="Q52" s="34" t="s">
        <v>4</v>
      </c>
      <c r="R52" s="6" t="s">
        <v>0</v>
      </c>
      <c r="S52" s="5"/>
    </row>
    <row r="53" spans="1:19" ht="17.25" customHeight="1" x14ac:dyDescent="0.4">
      <c r="A53" s="92"/>
      <c r="B53" s="78"/>
      <c r="C53" s="81"/>
      <c r="D53" s="84"/>
      <c r="E53" s="33" t="str">
        <f>IF(ISERROR(VLOOKUP(6,[1]作成!$H$608:$K$662,3,FALSE))," ",VLOOKUP(6,[1]作成!$H$608:$K$662,3,FALSE))</f>
        <v>チョコクリーム</v>
      </c>
      <c r="F53" s="32" t="str">
        <f>IF(ISERROR(VLOOKUP(7,[1]作成!$H$608:$K$662,3,FALSE))," ",VLOOKUP(7,[1]作成!$H$608:$K$662,3,FALSE))</f>
        <v xml:space="preserve"> </v>
      </c>
      <c r="G53" s="38" t="s">
        <v>124</v>
      </c>
      <c r="H53" s="37"/>
      <c r="I53" s="47"/>
      <c r="J53" s="38" t="s">
        <v>123</v>
      </c>
      <c r="K53" s="37" t="s">
        <v>38</v>
      </c>
      <c r="L53" s="47"/>
      <c r="M53" s="37" t="s">
        <v>59</v>
      </c>
      <c r="N53" s="49" t="s">
        <v>122</v>
      </c>
      <c r="O53" s="36"/>
      <c r="P53" s="93"/>
      <c r="Q53" s="94"/>
      <c r="R53" s="6" t="s">
        <v>30</v>
      </c>
      <c r="S53" s="5"/>
    </row>
    <row r="54" spans="1:19" ht="17.25" customHeight="1" x14ac:dyDescent="0.4">
      <c r="A54" s="90">
        <f>IF([1]人数!$F24=0," ",[1]人数!$F24)</f>
        <v>15</v>
      </c>
      <c r="B54" s="78" t="s">
        <v>45</v>
      </c>
      <c r="C54" s="79" t="str">
        <f>IF(ISERROR(VLOOKUP(1,[1]作成!$H$663:$K$717,3,FALSE))," ",VLOOKUP(1,[1]作成!$H$663:$K$717,3,FALSE))</f>
        <v>ごはん</v>
      </c>
      <c r="D54" s="82" t="str">
        <f>IF(ISERROR(VLOOKUP(2,[1]作成!$H$663:$K$717,4,FALSE))," ",VLOOKUP(2,[1]作成!$H$663:$K$717,4,FALSE))</f>
        <v>牛乳</v>
      </c>
      <c r="E54" s="85" t="str">
        <f>IF(ISERROR(VLOOKUP(3,[1]作成!$H$663:$K$717,3,FALSE))," ",VLOOKUP(3,[1]作成!$H$663:$K$717,3,FALSE))</f>
        <v>よかたはべんのかわりあげ</v>
      </c>
      <c r="F54" s="86"/>
      <c r="G54" s="42" t="s">
        <v>28</v>
      </c>
      <c r="H54" s="41" t="s">
        <v>66</v>
      </c>
      <c r="I54" s="40"/>
      <c r="J54" s="42" t="s">
        <v>27</v>
      </c>
      <c r="K54" s="41" t="s">
        <v>16</v>
      </c>
      <c r="L54" s="40"/>
      <c r="M54" s="41" t="s">
        <v>43</v>
      </c>
      <c r="N54" s="41" t="s">
        <v>54</v>
      </c>
      <c r="O54" s="40"/>
      <c r="P54" s="35">
        <f>IF([1]計算!U18=0," ",[1]計算!U18)</f>
        <v>674.01449999999977</v>
      </c>
      <c r="Q54" s="39" t="s">
        <v>41</v>
      </c>
      <c r="R54" s="6" t="s">
        <v>0</v>
      </c>
      <c r="S54" s="5"/>
    </row>
    <row r="55" spans="1:19" ht="17.25" customHeight="1" x14ac:dyDescent="0.4">
      <c r="A55" s="91"/>
      <c r="B55" s="78"/>
      <c r="C55" s="80"/>
      <c r="D55" s="83"/>
      <c r="E55" s="87" t="str">
        <f>IF(ISERROR(VLOOKUP(4,[1]作成!$H$663:$K$717,3,FALSE))," ",VLOOKUP(4,[1]作成!$H$663:$K$717,3,FALSE))</f>
        <v>はりはりあえ</v>
      </c>
      <c r="F55" s="88"/>
      <c r="G55" s="38" t="s">
        <v>121</v>
      </c>
      <c r="H55" s="37" t="s">
        <v>69</v>
      </c>
      <c r="I55" s="36"/>
      <c r="J55" s="38" t="s">
        <v>21</v>
      </c>
      <c r="K55" s="37" t="s">
        <v>185</v>
      </c>
      <c r="L55" s="36"/>
      <c r="M55" s="37" t="s">
        <v>48</v>
      </c>
      <c r="N55" s="37" t="s">
        <v>70</v>
      </c>
      <c r="O55" s="36"/>
      <c r="P55" s="35">
        <f>IF([1]計算!X18=0," ",[1]計算!X18)</f>
        <v>25.688560000000003</v>
      </c>
      <c r="Q55" s="34" t="s">
        <v>35</v>
      </c>
      <c r="R55" s="6" t="s">
        <v>0</v>
      </c>
      <c r="S55" s="5"/>
    </row>
    <row r="56" spans="1:19" ht="17.25" customHeight="1" x14ac:dyDescent="0.4">
      <c r="A56" s="91"/>
      <c r="B56" s="78"/>
      <c r="C56" s="80"/>
      <c r="D56" s="83"/>
      <c r="E56" s="87" t="str">
        <f>IF(ISERROR(VLOOKUP(5,[1]作成!$H$663:$K$717,3,FALSE))," ",VLOOKUP(5,[1]作成!$H$663:$K$717,3,FALSE))</f>
        <v>あげとこまつなのみそしる</v>
      </c>
      <c r="F56" s="88"/>
      <c r="G56" s="38" t="s">
        <v>67</v>
      </c>
      <c r="H56" s="37" t="s">
        <v>120</v>
      </c>
      <c r="I56" s="36"/>
      <c r="J56" s="38" t="s">
        <v>119</v>
      </c>
      <c r="K56" s="37" t="s">
        <v>38</v>
      </c>
      <c r="L56" s="47"/>
      <c r="M56" s="37" t="s">
        <v>77</v>
      </c>
      <c r="N56" s="37" t="s">
        <v>31</v>
      </c>
      <c r="O56" s="36"/>
      <c r="P56" s="35">
        <f>IF([1]計算!Z18=0," ",[1]計算!Z18)</f>
        <v>20.927939999999996</v>
      </c>
      <c r="Q56" s="34" t="s">
        <v>4</v>
      </c>
      <c r="R56" s="6" t="s">
        <v>0</v>
      </c>
      <c r="S56" s="5"/>
    </row>
    <row r="57" spans="1:19" ht="17.25" customHeight="1" x14ac:dyDescent="0.4">
      <c r="A57" s="92"/>
      <c r="B57" s="78"/>
      <c r="C57" s="81"/>
      <c r="D57" s="84"/>
      <c r="E57" s="33" t="str">
        <f>IF(ISERROR(VLOOKUP(6,[1]作成!$H$663:$K$717,3,FALSE))," ",VLOOKUP(6,[1]作成!$H$663:$K$717,3,FALSE))</f>
        <v>ふりかけ</v>
      </c>
      <c r="F57" s="32" t="str">
        <f>IF(ISERROR(VLOOKUP(7,[1]作成!$H$663:$K$717,3,FALSE))," ",VLOOKUP(7,[1]作成!$H$663:$K$717,3,FALSE))</f>
        <v xml:space="preserve"> </v>
      </c>
      <c r="G57" s="31" t="s">
        <v>71</v>
      </c>
      <c r="H57" s="30" t="s">
        <v>118</v>
      </c>
      <c r="I57" s="29"/>
      <c r="J57" s="31" t="s">
        <v>20</v>
      </c>
      <c r="K57" s="30"/>
      <c r="L57" s="46"/>
      <c r="M57" s="30" t="s">
        <v>19</v>
      </c>
      <c r="N57" s="45" t="s">
        <v>18</v>
      </c>
      <c r="O57" s="29"/>
      <c r="P57" s="93"/>
      <c r="Q57" s="94"/>
      <c r="R57" s="6" t="s">
        <v>0</v>
      </c>
      <c r="S57" s="5"/>
    </row>
    <row r="58" spans="1:19" ht="17.25" customHeight="1" x14ac:dyDescent="0.4">
      <c r="A58" s="90">
        <f>IF([1]人数!$F25=0," ",[1]人数!$F25)</f>
        <v>16</v>
      </c>
      <c r="B58" s="78" t="s">
        <v>29</v>
      </c>
      <c r="C58" s="79" t="str">
        <f>IF(ISERROR(VLOOKUP(1,[1]作成!$H$718:$K$772,3,FALSE))," ",VLOOKUP(1,[1]作成!$H$718:$K$772,3,FALSE))</f>
        <v>ごはん</v>
      </c>
      <c r="D58" s="82" t="str">
        <f>IF(ISERROR(VLOOKUP(2,[1]作成!$H$718:$K$772,4,FALSE))," ",VLOOKUP(2,[1]作成!$H$718:$K$772,4,FALSE))</f>
        <v>牛乳</v>
      </c>
      <c r="E58" s="85" t="str">
        <f>IF(ISERROR(VLOOKUP(3,[1]作成!$H$718:$K$772,3,FALSE))," ",VLOOKUP(3,[1]作成!$H$718:$K$772,3,FALSE))</f>
        <v>さばのうめに</v>
      </c>
      <c r="F58" s="86"/>
      <c r="G58" s="38" t="s">
        <v>28</v>
      </c>
      <c r="H58" s="37"/>
      <c r="I58" s="47"/>
      <c r="J58" s="38" t="s">
        <v>27</v>
      </c>
      <c r="K58" s="37" t="s">
        <v>37</v>
      </c>
      <c r="L58" s="36" t="s">
        <v>36</v>
      </c>
      <c r="M58" s="37" t="s">
        <v>43</v>
      </c>
      <c r="N58" s="37"/>
      <c r="O58" s="36"/>
      <c r="P58" s="35">
        <f>IF([1]計算!U19=0," ",[1]計算!U19)</f>
        <v>675.47239999999977</v>
      </c>
      <c r="Q58" s="39" t="s">
        <v>23</v>
      </c>
      <c r="R58" s="6" t="s">
        <v>9</v>
      </c>
      <c r="S58" s="5"/>
    </row>
    <row r="59" spans="1:19" ht="17.25" customHeight="1" x14ac:dyDescent="0.4">
      <c r="A59" s="91"/>
      <c r="B59" s="78"/>
      <c r="C59" s="80"/>
      <c r="D59" s="83"/>
      <c r="E59" s="87" t="str">
        <f>IF(ISERROR(VLOOKUP(4,[1]作成!$H$718:$K$772,3,FALSE))," ",VLOOKUP(4,[1]作成!$H$718:$K$772,3,FALSE))</f>
        <v>こんにゃくのきんぴら</v>
      </c>
      <c r="F59" s="88"/>
      <c r="G59" s="38" t="s">
        <v>117</v>
      </c>
      <c r="H59" s="37"/>
      <c r="I59" s="47"/>
      <c r="J59" s="38" t="s">
        <v>56</v>
      </c>
      <c r="K59" s="37" t="s">
        <v>15</v>
      </c>
      <c r="L59" s="36" t="s">
        <v>116</v>
      </c>
      <c r="M59" s="37" t="s">
        <v>19</v>
      </c>
      <c r="N59" s="37"/>
      <c r="O59" s="36"/>
      <c r="P59" s="35">
        <f>IF([1]計算!X19=0," ",[1]計算!X19)</f>
        <v>25.947295000000008</v>
      </c>
      <c r="Q59" s="34" t="s">
        <v>13</v>
      </c>
      <c r="R59" s="6" t="s">
        <v>9</v>
      </c>
      <c r="S59" s="5"/>
    </row>
    <row r="60" spans="1:19" ht="17.25" customHeight="1" x14ac:dyDescent="0.4">
      <c r="A60" s="91"/>
      <c r="B60" s="78"/>
      <c r="C60" s="80"/>
      <c r="D60" s="83"/>
      <c r="E60" s="87" t="str">
        <f>IF(ISERROR(VLOOKUP(5,[1]作成!$H$718:$K$772,3,FALSE))," ",VLOOKUP(5,[1]作成!$H$718:$K$772,3,FALSE))</f>
        <v>さわにわん</v>
      </c>
      <c r="F60" s="88"/>
      <c r="G60" s="38" t="s">
        <v>76</v>
      </c>
      <c r="H60" s="37"/>
      <c r="I60" s="47"/>
      <c r="J60" s="38" t="s">
        <v>52</v>
      </c>
      <c r="K60" s="37" t="s">
        <v>115</v>
      </c>
      <c r="L60" s="36" t="s">
        <v>106</v>
      </c>
      <c r="M60" s="37" t="s">
        <v>14</v>
      </c>
      <c r="N60" s="37"/>
      <c r="O60" s="36"/>
      <c r="P60" s="35">
        <f>IF([1]計算!Z19=0," ",[1]計算!Z19)</f>
        <v>23.188580000000002</v>
      </c>
      <c r="Q60" s="34" t="s">
        <v>4</v>
      </c>
      <c r="R60" s="6" t="s">
        <v>9</v>
      </c>
      <c r="S60" s="5"/>
    </row>
    <row r="61" spans="1:19" ht="17.25" customHeight="1" x14ac:dyDescent="0.4">
      <c r="A61" s="92"/>
      <c r="B61" s="78"/>
      <c r="C61" s="81"/>
      <c r="D61" s="84"/>
      <c r="E61" s="33" t="str">
        <f>IF(ISERROR(VLOOKUP(6,[1]作成!$H$718:$K$772,3,FALSE))," ",VLOOKUP(6,[1]作成!$H$718:$K$772,3,FALSE))</f>
        <v xml:space="preserve"> </v>
      </c>
      <c r="F61" s="32" t="str">
        <f>IF(ISERROR(VLOOKUP(7,[1]作成!$H$718:$K$772,3,FALSE))," ",VLOOKUP(7,[1]作成!$H$718:$K$772,3,FALSE))</f>
        <v xml:space="preserve"> </v>
      </c>
      <c r="G61" s="38" t="s">
        <v>22</v>
      </c>
      <c r="H61" s="37"/>
      <c r="I61" s="47"/>
      <c r="J61" s="38" t="s">
        <v>114</v>
      </c>
      <c r="K61" s="37" t="s">
        <v>113</v>
      </c>
      <c r="L61" s="36"/>
      <c r="M61" s="37" t="s">
        <v>42</v>
      </c>
      <c r="N61" s="37"/>
      <c r="O61" s="36"/>
      <c r="P61" s="93"/>
      <c r="Q61" s="94"/>
      <c r="R61" s="6" t="s">
        <v>9</v>
      </c>
      <c r="S61" s="5"/>
    </row>
    <row r="62" spans="1:19" ht="17.25" customHeight="1" x14ac:dyDescent="0.4">
      <c r="A62" s="90">
        <f>IF([1]人数!$F26=0," ",[1]人数!$F26)</f>
        <v>17</v>
      </c>
      <c r="B62" s="78" t="s">
        <v>8</v>
      </c>
      <c r="C62" s="79" t="str">
        <f>IF(ISERROR(VLOOKUP(1,[1]作成!$H$773:$K$827,3,FALSE))," ",VLOOKUP(1,[1]作成!$H$773:$K$827,3,FALSE))</f>
        <v>ごはん</v>
      </c>
      <c r="D62" s="82" t="str">
        <f>IF(ISERROR(VLOOKUP(2,[1]作成!$H$773:$K$827,4,FALSE))," ",VLOOKUP(2,[1]作成!$H$773:$K$827,4,FALSE))</f>
        <v>牛乳</v>
      </c>
      <c r="E62" s="85" t="str">
        <f>IF(ISERROR(VLOOKUP(3,[1]作成!$H$773:$K$827,3,FALSE))," ",VLOOKUP(3,[1]作成!$H$773:$K$827,3,FALSE))</f>
        <v>タコライス(にく・やさい)</v>
      </c>
      <c r="F62" s="86"/>
      <c r="G62" s="42" t="s">
        <v>28</v>
      </c>
      <c r="H62" s="41" t="s">
        <v>12</v>
      </c>
      <c r="I62" s="48"/>
      <c r="J62" s="42" t="s">
        <v>112</v>
      </c>
      <c r="K62" s="41" t="s">
        <v>111</v>
      </c>
      <c r="L62" s="40" t="s">
        <v>78</v>
      </c>
      <c r="M62" s="41" t="s">
        <v>43</v>
      </c>
      <c r="N62" s="41" t="s">
        <v>70</v>
      </c>
      <c r="O62" s="40"/>
      <c r="P62" s="35">
        <f>IF([1]計算!U20=0," ",[1]計算!U20)</f>
        <v>652.6715999999999</v>
      </c>
      <c r="Q62" s="39" t="s">
        <v>110</v>
      </c>
      <c r="R62" s="6" t="s">
        <v>75</v>
      </c>
      <c r="S62" s="5"/>
    </row>
    <row r="63" spans="1:19" ht="17.25" customHeight="1" x14ac:dyDescent="0.4">
      <c r="A63" s="91"/>
      <c r="B63" s="78"/>
      <c r="C63" s="80"/>
      <c r="D63" s="83"/>
      <c r="E63" s="87" t="str">
        <f>IF(ISERROR(VLOOKUP(4,[1]作成!$H$773:$K$827,3,FALSE))," ",VLOOKUP(4,[1]作成!$H$773:$K$827,3,FALSE))</f>
        <v>もずくとたまごのスープ</v>
      </c>
      <c r="F63" s="88"/>
      <c r="G63" s="38" t="s">
        <v>109</v>
      </c>
      <c r="H63" s="37" t="s">
        <v>108</v>
      </c>
      <c r="I63" s="47"/>
      <c r="J63" s="38" t="s">
        <v>107</v>
      </c>
      <c r="K63" s="37" t="s">
        <v>38</v>
      </c>
      <c r="L63" s="36" t="s">
        <v>106</v>
      </c>
      <c r="M63" s="37" t="s">
        <v>14</v>
      </c>
      <c r="N63" s="37"/>
      <c r="O63" s="36"/>
      <c r="P63" s="35">
        <f>IF([1]計算!X20=0," ",[1]計算!X20)</f>
        <v>24.009859999999993</v>
      </c>
      <c r="Q63" s="34" t="s">
        <v>4</v>
      </c>
      <c r="R63" s="6" t="s">
        <v>75</v>
      </c>
      <c r="S63" s="5"/>
    </row>
    <row r="64" spans="1:19" ht="17.25" customHeight="1" x14ac:dyDescent="0.4">
      <c r="A64" s="91"/>
      <c r="B64" s="78"/>
      <c r="C64" s="80"/>
      <c r="D64" s="83"/>
      <c r="E64" s="87" t="str">
        <f>IF(ISERROR(VLOOKUP(5,[1]作成!$H$773:$K$827,3,FALSE))," ",VLOOKUP(5,[1]作成!$H$773:$K$827,3,FALSE))</f>
        <v>パインゼリー</v>
      </c>
      <c r="F64" s="88"/>
      <c r="G64" s="38" t="s">
        <v>22</v>
      </c>
      <c r="H64" s="37" t="s">
        <v>62</v>
      </c>
      <c r="I64" s="47"/>
      <c r="J64" s="38" t="s">
        <v>27</v>
      </c>
      <c r="K64" s="37" t="s">
        <v>33</v>
      </c>
      <c r="L64" s="36" t="s">
        <v>15</v>
      </c>
      <c r="M64" s="37" t="s">
        <v>19</v>
      </c>
      <c r="N64" s="37"/>
      <c r="O64" s="36"/>
      <c r="P64" s="35">
        <f>IF([1]計算!Z20=0," ",[1]計算!Z20)</f>
        <v>18.455880000000001</v>
      </c>
      <c r="Q64" s="34" t="s">
        <v>7</v>
      </c>
      <c r="R64" s="6" t="s">
        <v>0</v>
      </c>
      <c r="S64" s="5"/>
    </row>
    <row r="65" spans="1:19" ht="17.25" customHeight="1" x14ac:dyDescent="0.4">
      <c r="A65" s="92"/>
      <c r="B65" s="78"/>
      <c r="C65" s="81"/>
      <c r="D65" s="84"/>
      <c r="E65" s="33" t="str">
        <f>IF(ISERROR(VLOOKUP(6,[1]作成!$H$773:$K$827,3,FALSE))," ",VLOOKUP(6,[1]作成!$H$773:$K$827,3,FALSE))</f>
        <v xml:space="preserve"> </v>
      </c>
      <c r="F65" s="32" t="str">
        <f>IF(ISERROR(VLOOKUP(7,[1]作成!$H$773:$K$827,3,FALSE))," ",VLOOKUP(7,[1]作成!$H$773:$K$827,3,FALSE))</f>
        <v xml:space="preserve"> </v>
      </c>
      <c r="G65" s="31" t="s">
        <v>93</v>
      </c>
      <c r="H65" s="30"/>
      <c r="I65" s="46"/>
      <c r="J65" s="31" t="s">
        <v>183</v>
      </c>
      <c r="K65" s="30" t="s">
        <v>185</v>
      </c>
      <c r="L65" s="46"/>
      <c r="M65" s="30" t="s">
        <v>42</v>
      </c>
      <c r="N65" s="30"/>
      <c r="O65" s="29"/>
      <c r="P65" s="93" t="s">
        <v>105</v>
      </c>
      <c r="Q65" s="94"/>
      <c r="R65" s="6" t="s">
        <v>75</v>
      </c>
      <c r="S65" s="5"/>
    </row>
    <row r="66" spans="1:19" ht="8.25" customHeight="1" x14ac:dyDescent="0.4">
      <c r="A66" s="90">
        <f>IF([1]人数!$F27=0," ",[1]人数!$F27)</f>
        <v>20</v>
      </c>
      <c r="B66" s="95" t="s">
        <v>6</v>
      </c>
      <c r="C66" s="98" t="s">
        <v>104</v>
      </c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100"/>
      <c r="R66" s="6" t="s">
        <v>64</v>
      </c>
      <c r="S66" s="5"/>
    </row>
    <row r="67" spans="1:19" ht="8.25" customHeight="1" x14ac:dyDescent="0.4">
      <c r="A67" s="91"/>
      <c r="B67" s="96"/>
      <c r="C67" s="101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3"/>
      <c r="R67" s="6" t="s">
        <v>64</v>
      </c>
      <c r="S67" s="5"/>
    </row>
    <row r="68" spans="1:19" ht="8.25" customHeight="1" x14ac:dyDescent="0.4">
      <c r="A68" s="91"/>
      <c r="B68" s="96"/>
      <c r="C68" s="101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3"/>
      <c r="R68" s="6" t="s">
        <v>64</v>
      </c>
      <c r="S68" s="5"/>
    </row>
    <row r="69" spans="1:19" ht="8.25" customHeight="1" x14ac:dyDescent="0.4">
      <c r="A69" s="92"/>
      <c r="B69" s="97"/>
      <c r="C69" s="104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6"/>
      <c r="R69" s="6" t="s">
        <v>64</v>
      </c>
      <c r="S69" s="5"/>
    </row>
    <row r="70" spans="1:19" ht="17.25" customHeight="1" x14ac:dyDescent="0.4">
      <c r="A70" s="90">
        <f>IF([1]人数!$F28=0," ",[1]人数!$F28)</f>
        <v>21</v>
      </c>
      <c r="B70" s="78" t="s">
        <v>63</v>
      </c>
      <c r="C70" s="79" t="str">
        <f>IF(ISERROR(VLOOKUP(1,[1]作成!$H$883:$K$937,3,FALSE))," ",VLOOKUP(1,[1]作成!$H$883:$K$937,3,FALSE))</f>
        <v>ひじきごはん</v>
      </c>
      <c r="D70" s="82" t="str">
        <f>IF(ISERROR(VLOOKUP(2,[1]作成!$H$883:$K$937,4,FALSE))," ",VLOOKUP(2,[1]作成!$H$883:$K$937,4,FALSE))</f>
        <v>牛乳</v>
      </c>
      <c r="E70" s="85" t="str">
        <f>IF(ISERROR(VLOOKUP(3,[1]作成!$H$883:$K$937,3,FALSE))," ",VLOOKUP(3,[1]作成!$H$883:$K$937,3,FALSE))</f>
        <v>ぶたにくとさといものてりあえ</v>
      </c>
      <c r="F70" s="86"/>
      <c r="G70" s="38" t="s">
        <v>28</v>
      </c>
      <c r="H70" s="37" t="s">
        <v>103</v>
      </c>
      <c r="I70" s="36"/>
      <c r="J70" s="38" t="s">
        <v>27</v>
      </c>
      <c r="K70" s="37" t="s">
        <v>36</v>
      </c>
      <c r="L70" s="36" t="s">
        <v>65</v>
      </c>
      <c r="M70" s="42" t="s">
        <v>102</v>
      </c>
      <c r="N70" s="41" t="s">
        <v>101</v>
      </c>
      <c r="O70" s="40"/>
      <c r="P70" s="35">
        <f>IF([1]計算!U22=0," ",[1]計算!U22)</f>
        <v>675.2201</v>
      </c>
      <c r="Q70" s="39" t="s">
        <v>5</v>
      </c>
      <c r="R70" s="6" t="s">
        <v>0</v>
      </c>
      <c r="S70" s="5"/>
    </row>
    <row r="71" spans="1:19" ht="17.25" customHeight="1" x14ac:dyDescent="0.4">
      <c r="A71" s="91"/>
      <c r="B71" s="78"/>
      <c r="C71" s="80"/>
      <c r="D71" s="83"/>
      <c r="E71" s="87" t="str">
        <f>IF(ISERROR(VLOOKUP(4,[1]作成!$H$883:$K$937,3,FALSE))," ",VLOOKUP(4,[1]作成!$H$883:$K$937,3,FALSE))</f>
        <v>おつきみじる</v>
      </c>
      <c r="F71" s="88"/>
      <c r="G71" s="38" t="s">
        <v>100</v>
      </c>
      <c r="H71" s="37" t="s">
        <v>99</v>
      </c>
      <c r="I71" s="47"/>
      <c r="J71" s="38" t="s">
        <v>98</v>
      </c>
      <c r="K71" s="37" t="s">
        <v>97</v>
      </c>
      <c r="L71" s="36"/>
      <c r="M71" s="38" t="s">
        <v>19</v>
      </c>
      <c r="N71" s="37" t="s">
        <v>96</v>
      </c>
      <c r="O71" s="36"/>
      <c r="P71" s="35">
        <f>IF([1]計算!X22=0," ",[1]計算!X22)</f>
        <v>25.359500000000004</v>
      </c>
      <c r="Q71" s="34" t="s">
        <v>49</v>
      </c>
      <c r="R71" s="6" t="s">
        <v>0</v>
      </c>
      <c r="S71" s="5"/>
    </row>
    <row r="72" spans="1:19" ht="17.25" customHeight="1" x14ac:dyDescent="0.4">
      <c r="A72" s="91"/>
      <c r="B72" s="78"/>
      <c r="C72" s="80"/>
      <c r="D72" s="83"/>
      <c r="E72" s="87" t="str">
        <f>IF(ISERROR(VLOOKUP(5,[1]作成!$H$883:$K$937,3,FALSE))," ",VLOOKUP(5,[1]作成!$H$883:$K$937,3,FALSE))</f>
        <v>おつきみゼリー</v>
      </c>
      <c r="F72" s="88"/>
      <c r="G72" s="38" t="s">
        <v>22</v>
      </c>
      <c r="H72" s="37"/>
      <c r="I72" s="47"/>
      <c r="J72" s="38" t="s">
        <v>95</v>
      </c>
      <c r="K72" s="37" t="s">
        <v>37</v>
      </c>
      <c r="L72" s="36"/>
      <c r="M72" s="38" t="s">
        <v>14</v>
      </c>
      <c r="N72" s="37" t="s">
        <v>42</v>
      </c>
      <c r="O72" s="36"/>
      <c r="P72" s="35">
        <f>IF([1]計算!Z22=0," ",[1]計算!Z22)</f>
        <v>17.561939999999993</v>
      </c>
      <c r="Q72" s="34" t="s">
        <v>4</v>
      </c>
      <c r="R72" s="6" t="s">
        <v>0</v>
      </c>
      <c r="S72" s="5"/>
    </row>
    <row r="73" spans="1:19" ht="17.25" customHeight="1" x14ac:dyDescent="0.4">
      <c r="A73" s="92"/>
      <c r="B73" s="78"/>
      <c r="C73" s="81"/>
      <c r="D73" s="84"/>
      <c r="E73" s="33" t="str">
        <f>IF(ISERROR(VLOOKUP(6,[1]作成!$H$883:$K$937,3,FALSE))," ",VLOOKUP(6,[1]作成!$H$883:$K$937,3,FALSE))</f>
        <v xml:space="preserve"> </v>
      </c>
      <c r="F73" s="32" t="str">
        <f>IF(ISERROR(VLOOKUP(7,[1]作成!$H$883:$K$937,3,FALSE))," ",VLOOKUP(7,[1]作成!$H$883:$K$937,3,FALSE))</f>
        <v xml:space="preserve"> </v>
      </c>
      <c r="G73" s="31" t="s">
        <v>17</v>
      </c>
      <c r="H73" s="30"/>
      <c r="I73" s="46"/>
      <c r="J73" s="31" t="s">
        <v>21</v>
      </c>
      <c r="K73" s="30" t="s">
        <v>38</v>
      </c>
      <c r="L73" s="46"/>
      <c r="M73" s="31" t="s">
        <v>94</v>
      </c>
      <c r="N73" s="45" t="s">
        <v>31</v>
      </c>
      <c r="O73" s="29"/>
      <c r="P73" s="93" t="str">
        <f>IF([1]人数!I28=0," ",[1]人数!I28)</f>
        <v>お月見メニュー</v>
      </c>
      <c r="Q73" s="94"/>
      <c r="R73" s="6" t="s">
        <v>46</v>
      </c>
      <c r="S73" s="5"/>
    </row>
    <row r="74" spans="1:19" ht="17.25" customHeight="1" x14ac:dyDescent="0.4">
      <c r="A74" s="90">
        <f>IF([1]人数!$F29=0," ",[1]人数!$F29)</f>
        <v>22</v>
      </c>
      <c r="B74" s="78" t="s">
        <v>45</v>
      </c>
      <c r="C74" s="107" t="str">
        <f>IF(ISERROR(VLOOKUP(1,[1]作成!$H$938:$K$992,3,FALSE))," ",VLOOKUP(1,[1]作成!$H$938:$K$992,3,FALSE))</f>
        <v>フォカッチャ(セルフサンド)</v>
      </c>
      <c r="D74" s="82" t="str">
        <f>IF(ISERROR(VLOOKUP(2,[1]作成!$H$938:$K$992,4,FALSE))," ",VLOOKUP(2,[1]作成!$H$938:$K$992,4,FALSE))</f>
        <v>牛乳</v>
      </c>
      <c r="E74" s="85" t="str">
        <f>IF(ISERROR(VLOOKUP(3,[1]作成!$H$938:$K$992,3,FALSE))," ",VLOOKUP(3,[1]作成!$H$938:$K$992,3,FALSE))</f>
        <v>ハーブチキンカツ</v>
      </c>
      <c r="F74" s="86"/>
      <c r="G74" s="42" t="s">
        <v>28</v>
      </c>
      <c r="H74" s="41" t="s">
        <v>93</v>
      </c>
      <c r="I74" s="40"/>
      <c r="J74" s="42" t="s">
        <v>56</v>
      </c>
      <c r="K74" s="41" t="s">
        <v>92</v>
      </c>
      <c r="L74" s="40" t="s">
        <v>38</v>
      </c>
      <c r="M74" s="42" t="s">
        <v>91</v>
      </c>
      <c r="N74" s="41" t="s">
        <v>54</v>
      </c>
      <c r="O74" s="40" t="s">
        <v>42</v>
      </c>
      <c r="P74" s="35">
        <f>IF([1]計算!U23=0," ",[1]計算!U23)</f>
        <v>616.04390000000012</v>
      </c>
      <c r="Q74" s="39" t="s">
        <v>5</v>
      </c>
      <c r="R74" s="6" t="s">
        <v>0</v>
      </c>
      <c r="S74" s="5"/>
    </row>
    <row r="75" spans="1:19" ht="17.25" customHeight="1" x14ac:dyDescent="0.4">
      <c r="A75" s="91"/>
      <c r="B75" s="78"/>
      <c r="C75" s="108"/>
      <c r="D75" s="83"/>
      <c r="E75" s="87" t="str">
        <f>IF(ISERROR(VLOOKUP(4,[1]作成!$H$938:$K$992,3,FALSE))," ",VLOOKUP(4,[1]作成!$H$938:$K$992,3,FALSE))</f>
        <v>やさいソテー</v>
      </c>
      <c r="F75" s="88"/>
      <c r="G75" s="38" t="s">
        <v>17</v>
      </c>
      <c r="H75" s="37" t="s">
        <v>69</v>
      </c>
      <c r="I75" s="36"/>
      <c r="J75" s="38" t="s">
        <v>27</v>
      </c>
      <c r="K75" s="37" t="s">
        <v>90</v>
      </c>
      <c r="L75" s="36"/>
      <c r="M75" s="38" t="s">
        <v>48</v>
      </c>
      <c r="N75" s="37" t="s">
        <v>89</v>
      </c>
      <c r="O75" s="36" t="s">
        <v>50</v>
      </c>
      <c r="P75" s="35">
        <f>IF([1]計算!X23=0," ",[1]計算!X23)</f>
        <v>31.695919999999994</v>
      </c>
      <c r="Q75" s="34" t="s">
        <v>4</v>
      </c>
      <c r="R75" s="6" t="s">
        <v>0</v>
      </c>
      <c r="S75" s="5"/>
    </row>
    <row r="76" spans="1:19" ht="17.25" customHeight="1" x14ac:dyDescent="0.4">
      <c r="A76" s="91"/>
      <c r="B76" s="78"/>
      <c r="C76" s="108"/>
      <c r="D76" s="83"/>
      <c r="E76" s="87" t="str">
        <f>IF(ISERROR(VLOOKUP(5,[1]作成!$H$938:$K$992,3,FALSE))," ",VLOOKUP(5,[1]作成!$H$938:$K$992,3,FALSE))</f>
        <v>ポークビーンズ</v>
      </c>
      <c r="F76" s="88"/>
      <c r="G76" s="38" t="s">
        <v>12</v>
      </c>
      <c r="H76" s="37"/>
      <c r="I76" s="44"/>
      <c r="J76" s="38" t="s">
        <v>88</v>
      </c>
      <c r="K76" s="37" t="s">
        <v>183</v>
      </c>
      <c r="L76" s="36"/>
      <c r="M76" s="38" t="s">
        <v>59</v>
      </c>
      <c r="N76" s="37" t="s">
        <v>19</v>
      </c>
      <c r="O76" s="36" t="s">
        <v>87</v>
      </c>
      <c r="P76" s="35">
        <f>IF([1]計算!Z23=0," ",[1]計算!Z23)</f>
        <v>22.709940000000003</v>
      </c>
      <c r="Q76" s="34" t="s">
        <v>35</v>
      </c>
      <c r="R76" s="6" t="s">
        <v>30</v>
      </c>
      <c r="S76" s="5"/>
    </row>
    <row r="77" spans="1:19" ht="17.25" customHeight="1" x14ac:dyDescent="0.4">
      <c r="A77" s="92"/>
      <c r="B77" s="78"/>
      <c r="C77" s="109"/>
      <c r="D77" s="84"/>
      <c r="E77" s="33" t="str">
        <f>IF(ISERROR(VLOOKUP(6,[1]作成!$H$938:$K$992,3,FALSE))," ",VLOOKUP(6,[1]作成!$H$938:$K$992,3,FALSE))</f>
        <v xml:space="preserve"> </v>
      </c>
      <c r="F77" s="32" t="str">
        <f>IF(ISERROR(VLOOKUP(7,[1]作成!$H$938:$K$992,3,FALSE))," ",VLOOKUP(7,[1]作成!$H$938:$K$992,3,FALSE))</f>
        <v xml:space="preserve"> </v>
      </c>
      <c r="G77" s="31" t="s">
        <v>22</v>
      </c>
      <c r="H77" s="30"/>
      <c r="I77" s="29"/>
      <c r="J77" s="31" t="s">
        <v>86</v>
      </c>
      <c r="K77" s="30" t="s">
        <v>33</v>
      </c>
      <c r="L77" s="29"/>
      <c r="M77" s="31" t="s">
        <v>14</v>
      </c>
      <c r="N77" s="30" t="s">
        <v>31</v>
      </c>
      <c r="O77" s="29"/>
      <c r="P77" s="93"/>
      <c r="Q77" s="94"/>
      <c r="R77" s="6" t="s">
        <v>30</v>
      </c>
      <c r="S77" s="5"/>
    </row>
    <row r="78" spans="1:19" ht="9.75" customHeight="1" x14ac:dyDescent="0.4">
      <c r="A78" s="90">
        <f>IF([1]人数!$F30=0," ",[1]人数!$F30)</f>
        <v>23</v>
      </c>
      <c r="B78" s="78" t="s">
        <v>29</v>
      </c>
      <c r="C78" s="98" t="s">
        <v>85</v>
      </c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100"/>
      <c r="R78" s="6" t="s">
        <v>9</v>
      </c>
      <c r="S78" s="5"/>
    </row>
    <row r="79" spans="1:19" ht="9.75" customHeight="1" x14ac:dyDescent="0.4">
      <c r="A79" s="91"/>
      <c r="B79" s="78"/>
      <c r="C79" s="101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3"/>
      <c r="R79" s="6" t="s">
        <v>9</v>
      </c>
      <c r="S79" s="5"/>
    </row>
    <row r="80" spans="1:19" ht="9.75" customHeight="1" x14ac:dyDescent="0.4">
      <c r="A80" s="91"/>
      <c r="B80" s="78"/>
      <c r="C80" s="101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3"/>
      <c r="R80" s="6" t="s">
        <v>9</v>
      </c>
      <c r="S80" s="5"/>
    </row>
    <row r="81" spans="1:19" ht="9.75" customHeight="1" x14ac:dyDescent="0.4">
      <c r="A81" s="92"/>
      <c r="B81" s="78"/>
      <c r="C81" s="104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6"/>
      <c r="R81" s="6" t="s">
        <v>9</v>
      </c>
      <c r="S81" s="5"/>
    </row>
    <row r="82" spans="1:19" ht="17.25" customHeight="1" x14ac:dyDescent="0.4">
      <c r="A82" s="90">
        <f>IF([1]人数!$F31=0," ",[1]人数!$F31)</f>
        <v>24</v>
      </c>
      <c r="B82" s="78" t="s">
        <v>8</v>
      </c>
      <c r="C82" s="79" t="str">
        <f>IF(ISERROR(VLOOKUP(1,[1]作成!$H$1048:$K$1102,3,FALSE))," ",VLOOKUP(1,[1]作成!$H$1048:$K$1102,3,FALSE))</f>
        <v>ごはん</v>
      </c>
      <c r="D82" s="82" t="str">
        <f>IF(ISERROR(VLOOKUP(2,[1]作成!$H$1048:$K$1102,4,FALSE))," ",VLOOKUP(2,[1]作成!$H$1048:$K$1102,4,FALSE))</f>
        <v>牛乳</v>
      </c>
      <c r="E82" s="85" t="str">
        <f>IF(ISERROR(VLOOKUP(3,[1]作成!$H$1048:$K$1102,3,FALSE))," ",VLOOKUP(3,[1]作成!$H$1048:$K$1102,3,FALSE))</f>
        <v>とりにくのおいだれやき</v>
      </c>
      <c r="F82" s="86"/>
      <c r="G82" s="42" t="s">
        <v>28</v>
      </c>
      <c r="H82" s="41" t="s">
        <v>69</v>
      </c>
      <c r="I82" s="40"/>
      <c r="J82" s="42" t="s">
        <v>84</v>
      </c>
      <c r="K82" s="41" t="s">
        <v>183</v>
      </c>
      <c r="L82" s="40" t="s">
        <v>38</v>
      </c>
      <c r="M82" s="42" t="s">
        <v>43</v>
      </c>
      <c r="N82" s="41" t="s">
        <v>83</v>
      </c>
      <c r="O82" s="40"/>
      <c r="P82" s="35">
        <f>IF([1]計算!U25=0," ",[1]計算!U25)</f>
        <v>626.69730000000004</v>
      </c>
      <c r="Q82" s="39" t="s">
        <v>5</v>
      </c>
      <c r="R82" s="6" t="s">
        <v>0</v>
      </c>
      <c r="S82" s="5"/>
    </row>
    <row r="83" spans="1:19" ht="17.25" customHeight="1" x14ac:dyDescent="0.4">
      <c r="A83" s="91"/>
      <c r="B83" s="78"/>
      <c r="C83" s="80"/>
      <c r="D83" s="83"/>
      <c r="E83" s="87" t="str">
        <f>IF(ISERROR(VLOOKUP(4,[1]作成!$H$1048:$K$1102,3,FALSE))," ",VLOOKUP(4,[1]作成!$H$1048:$K$1102,3,FALSE))</f>
        <v>アーモンドサラダ</v>
      </c>
      <c r="F83" s="88"/>
      <c r="G83" s="38" t="s">
        <v>17</v>
      </c>
      <c r="H83" s="37" t="s">
        <v>66</v>
      </c>
      <c r="I83" s="36"/>
      <c r="J83" s="38" t="s">
        <v>27</v>
      </c>
      <c r="K83" s="37" t="s">
        <v>82</v>
      </c>
      <c r="L83" s="36" t="s">
        <v>32</v>
      </c>
      <c r="M83" s="38" t="s">
        <v>14</v>
      </c>
      <c r="N83" s="37" t="s">
        <v>81</v>
      </c>
      <c r="O83" s="36"/>
      <c r="P83" s="35">
        <f>IF([1]計算!X25=0," ",[1]計算!X25)</f>
        <v>27.783989999999996</v>
      </c>
      <c r="Q83" s="34" t="s">
        <v>7</v>
      </c>
      <c r="R83" s="6" t="s">
        <v>75</v>
      </c>
      <c r="S83" s="5"/>
    </row>
    <row r="84" spans="1:19" ht="17.25" customHeight="1" x14ac:dyDescent="0.4">
      <c r="A84" s="91"/>
      <c r="B84" s="78"/>
      <c r="C84" s="80"/>
      <c r="D84" s="83"/>
      <c r="E84" s="87" t="str">
        <f>IF(ISERROR(VLOOKUP(5,[1]作成!$H$1048:$K$1102,3,FALSE))," ",VLOOKUP(5,[1]作成!$H$1048:$K$1102,3,FALSE))</f>
        <v>さつまあげとこまつなのみそしる</v>
      </c>
      <c r="F84" s="88"/>
      <c r="G84" s="38" t="s">
        <v>80</v>
      </c>
      <c r="H84" s="37" t="s">
        <v>79</v>
      </c>
      <c r="I84" s="36"/>
      <c r="J84" s="38" t="s">
        <v>21</v>
      </c>
      <c r="K84" s="37" t="s">
        <v>33</v>
      </c>
      <c r="L84" s="36" t="s">
        <v>78</v>
      </c>
      <c r="M84" s="38" t="s">
        <v>77</v>
      </c>
      <c r="N84" s="37" t="s">
        <v>70</v>
      </c>
      <c r="O84" s="36"/>
      <c r="P84" s="35">
        <f>IF([1]計算!Z25=0," ",[1]計算!Z25)</f>
        <v>17.775009999999998</v>
      </c>
      <c r="Q84" s="34" t="s">
        <v>7</v>
      </c>
      <c r="R84" s="6" t="s">
        <v>75</v>
      </c>
      <c r="S84" s="5"/>
    </row>
    <row r="85" spans="1:19" ht="17.25" customHeight="1" x14ac:dyDescent="0.4">
      <c r="A85" s="92"/>
      <c r="B85" s="78"/>
      <c r="C85" s="81"/>
      <c r="D85" s="84"/>
      <c r="E85" s="33" t="str">
        <f>IF(ISERROR(VLOOKUP(6,[1]作成!$H$1048:$K$1102,3,FALSE))," ",VLOOKUP(6,[1]作成!$H$1048:$K$1102,3,FALSE))</f>
        <v>ふりかけ</v>
      </c>
      <c r="F85" s="32" t="str">
        <f>IF(ISERROR(VLOOKUP(7,[1]作成!$H$1048:$K$1102,3,FALSE))," ",VLOOKUP(7,[1]作成!$H$1048:$K$1102,3,FALSE))</f>
        <v xml:space="preserve"> </v>
      </c>
      <c r="G85" s="31" t="s">
        <v>76</v>
      </c>
      <c r="H85" s="30"/>
      <c r="I85" s="29"/>
      <c r="J85" s="31" t="s">
        <v>37</v>
      </c>
      <c r="K85" s="30" t="s">
        <v>185</v>
      </c>
      <c r="L85" s="29"/>
      <c r="M85" s="31" t="s">
        <v>19</v>
      </c>
      <c r="N85" s="30"/>
      <c r="O85" s="29"/>
      <c r="P85" s="93"/>
      <c r="Q85" s="94"/>
      <c r="R85" s="6" t="s">
        <v>75</v>
      </c>
      <c r="S85" s="5"/>
    </row>
    <row r="86" spans="1:19" ht="17.25" customHeight="1" x14ac:dyDescent="0.4">
      <c r="A86" s="90">
        <f>IF([1]人数!$F32=0," ",[1]人数!$F32)</f>
        <v>27</v>
      </c>
      <c r="B86" s="95" t="s">
        <v>6</v>
      </c>
      <c r="C86" s="79" t="str">
        <f>IF(ISERROR(VLOOKUP(1,[1]作成!$H$1103:$K$1157,3,FALSE))," ",VLOOKUP(1,[1]作成!$H$1103:$K$1157,3,FALSE))</f>
        <v>ごはん</v>
      </c>
      <c r="D86" s="82" t="str">
        <f>IF(ISERROR(VLOOKUP(2,[1]作成!$H$1103:$K$1157,4,FALSE))," ",VLOOKUP(2,[1]作成!$H$1103:$K$1157,4,FALSE))</f>
        <v>牛乳</v>
      </c>
      <c r="E86" s="85" t="str">
        <f>IF(ISERROR(VLOOKUP(3,[1]作成!$H$1103:$K$1157,3,FALSE))," ",VLOOKUP(3,[1]作成!$H$1103:$K$1157,3,FALSE))</f>
        <v>ちくわチーズフライ</v>
      </c>
      <c r="F86" s="86"/>
      <c r="G86" s="42" t="s">
        <v>28</v>
      </c>
      <c r="H86" s="41" t="s">
        <v>74</v>
      </c>
      <c r="I86" s="40" t="s">
        <v>62</v>
      </c>
      <c r="J86" s="42" t="s">
        <v>27</v>
      </c>
      <c r="K86" s="41" t="s">
        <v>16</v>
      </c>
      <c r="L86" s="40"/>
      <c r="M86" s="42" t="s">
        <v>43</v>
      </c>
      <c r="N86" s="41" t="s">
        <v>31</v>
      </c>
      <c r="O86" s="40"/>
      <c r="P86" s="35">
        <f>IF([1]計算!U26=0," ",[1]計算!U26)</f>
        <v>635.40299999999979</v>
      </c>
      <c r="Q86" s="39" t="s">
        <v>73</v>
      </c>
      <c r="R86" s="6" t="s">
        <v>64</v>
      </c>
      <c r="S86" s="5"/>
    </row>
    <row r="87" spans="1:19" ht="17.25" customHeight="1" x14ac:dyDescent="0.4">
      <c r="A87" s="91"/>
      <c r="B87" s="96"/>
      <c r="C87" s="80"/>
      <c r="D87" s="83"/>
      <c r="E87" s="87" t="str">
        <f>IF(ISERROR(VLOOKUP(4,[1]作成!$H$1103:$K$1157,3,FALSE))," ",VLOOKUP(4,[1]作成!$H$1103:$K$1157,3,FALSE))</f>
        <v>おかかあえ</v>
      </c>
      <c r="F87" s="88"/>
      <c r="G87" s="38" t="s">
        <v>72</v>
      </c>
      <c r="H87" s="37" t="s">
        <v>71</v>
      </c>
      <c r="I87" s="36"/>
      <c r="J87" s="38" t="s">
        <v>21</v>
      </c>
      <c r="K87" s="37" t="s">
        <v>38</v>
      </c>
      <c r="L87" s="36"/>
      <c r="M87" s="38" t="s">
        <v>48</v>
      </c>
      <c r="N87" s="37" t="s">
        <v>70</v>
      </c>
      <c r="O87" s="36"/>
      <c r="P87" s="35">
        <f>IF([1]計算!X26=0," ",[1]計算!X26)</f>
        <v>26.005200000000006</v>
      </c>
      <c r="Q87" s="34" t="s">
        <v>68</v>
      </c>
      <c r="R87" s="6" t="s">
        <v>64</v>
      </c>
      <c r="S87" s="5"/>
    </row>
    <row r="88" spans="1:19" ht="17.25" customHeight="1" x14ac:dyDescent="0.4">
      <c r="A88" s="91"/>
      <c r="B88" s="96"/>
      <c r="C88" s="80"/>
      <c r="D88" s="83"/>
      <c r="E88" s="87" t="str">
        <f>IF(ISERROR(VLOOKUP(5,[1]作成!$H$1103:$K$1157,3,FALSE))," ",VLOOKUP(5,[1]作成!$H$1103:$K$1157,3,FALSE))</f>
        <v>だいこんとあげのみそしる</v>
      </c>
      <c r="F88" s="88"/>
      <c r="G88" s="38" t="s">
        <v>12</v>
      </c>
      <c r="H88" s="37" t="s">
        <v>69</v>
      </c>
      <c r="I88" s="36"/>
      <c r="J88" s="38" t="s">
        <v>44</v>
      </c>
      <c r="K88" s="37" t="s">
        <v>32</v>
      </c>
      <c r="L88" s="36"/>
      <c r="M88" s="38" t="s">
        <v>59</v>
      </c>
      <c r="N88" s="37"/>
      <c r="O88" s="36"/>
      <c r="P88" s="35">
        <f>IF([1]計算!Z26=0," ",[1]計算!Z26)</f>
        <v>19.938800000000001</v>
      </c>
      <c r="Q88" s="34" t="s">
        <v>68</v>
      </c>
      <c r="R88" s="6" t="s">
        <v>64</v>
      </c>
      <c r="S88" s="5"/>
    </row>
    <row r="89" spans="1:19" ht="17.25" customHeight="1" x14ac:dyDescent="0.4">
      <c r="A89" s="92"/>
      <c r="B89" s="97"/>
      <c r="C89" s="81"/>
      <c r="D89" s="84"/>
      <c r="E89" s="43" t="str">
        <f>IF(ISERROR(VLOOKUP(6,[1]作成!$H$1103:$K$1157,3,FALSE))," ",VLOOKUP(6,[1]作成!$H$1103:$K$1157,3,FALSE))</f>
        <v xml:space="preserve"> </v>
      </c>
      <c r="F89" s="43" t="str">
        <f>IF(ISERROR(VLOOKUP(7,[1]作成!$H$1103:$K$1157,3,FALSE))," ",VLOOKUP(7,[1]作成!$H$1103:$K$1157,3,FALSE))</f>
        <v xml:space="preserve"> </v>
      </c>
      <c r="G89" s="31" t="s">
        <v>67</v>
      </c>
      <c r="H89" s="30" t="s">
        <v>66</v>
      </c>
      <c r="I89" s="29"/>
      <c r="J89" s="31" t="s">
        <v>33</v>
      </c>
      <c r="K89" s="30" t="s">
        <v>65</v>
      </c>
      <c r="L89" s="29"/>
      <c r="M89" s="31" t="s">
        <v>19</v>
      </c>
      <c r="N89" s="30"/>
      <c r="O89" s="29"/>
      <c r="P89" s="93"/>
      <c r="Q89" s="94"/>
      <c r="R89" s="6" t="s">
        <v>64</v>
      </c>
      <c r="S89" s="5"/>
    </row>
    <row r="90" spans="1:19" ht="17.25" customHeight="1" x14ac:dyDescent="0.4">
      <c r="A90" s="90">
        <f>IF([1]人数!$F33=0," ",[1]人数!$F33)</f>
        <v>28</v>
      </c>
      <c r="B90" s="78" t="s">
        <v>63</v>
      </c>
      <c r="C90" s="79" t="str">
        <f>IF(ISERROR(VLOOKUP(1,[1]作成!$H$1158:$K$1212,3,FALSE))," ",VLOOKUP(1,[1]作成!$H$1158:$K$1212,3,FALSE))</f>
        <v>ウｨンナーピラフ</v>
      </c>
      <c r="D90" s="82" t="str">
        <f>IF(ISERROR(VLOOKUP(2,[1]作成!$H$1158:$K$1212,4,FALSE))," ",VLOOKUP(2,[1]作成!$H$1158:$K$1212,4,FALSE))</f>
        <v>牛乳</v>
      </c>
      <c r="E90" s="85" t="str">
        <f>IF(ISERROR(VLOOKUP(3,[1]作成!$H$1158:$K$1212,3,FALSE))," ",VLOOKUP(3,[1]作成!$H$1158:$K$1212,3,FALSE))</f>
        <v>とりにくとじゃがいものグラタン</v>
      </c>
      <c r="F90" s="86"/>
      <c r="G90" s="42" t="s">
        <v>28</v>
      </c>
      <c r="H90" s="41" t="s">
        <v>62</v>
      </c>
      <c r="I90" s="40"/>
      <c r="J90" s="42" t="s">
        <v>27</v>
      </c>
      <c r="K90" s="41" t="s">
        <v>38</v>
      </c>
      <c r="L90" s="40" t="s">
        <v>61</v>
      </c>
      <c r="M90" s="42" t="s">
        <v>60</v>
      </c>
      <c r="N90" s="41" t="s">
        <v>59</v>
      </c>
      <c r="O90" s="40"/>
      <c r="P90" s="35">
        <f>IF([1]計算!U27=0," ",[1]計算!U27)</f>
        <v>663.47129400000006</v>
      </c>
      <c r="Q90" s="39" t="s">
        <v>58</v>
      </c>
      <c r="R90" s="6" t="s">
        <v>46</v>
      </c>
      <c r="S90" s="5"/>
    </row>
    <row r="91" spans="1:19" ht="17.25" customHeight="1" x14ac:dyDescent="0.4">
      <c r="A91" s="91"/>
      <c r="B91" s="78"/>
      <c r="C91" s="80"/>
      <c r="D91" s="83"/>
      <c r="E91" s="87" t="str">
        <f>IF(ISERROR(VLOOKUP(4,[1]作成!$H$1158:$K$1212,3,FALSE))," ",VLOOKUP(4,[1]作成!$H$1158:$K$1212,3,FALSE))</f>
        <v>とうがんスープ</v>
      </c>
      <c r="F91" s="88"/>
      <c r="G91" s="38" t="s">
        <v>57</v>
      </c>
      <c r="H91" s="37"/>
      <c r="I91" s="36"/>
      <c r="J91" s="38" t="s">
        <v>56</v>
      </c>
      <c r="K91" s="37" t="s">
        <v>55</v>
      </c>
      <c r="L91" s="36" t="s">
        <v>37</v>
      </c>
      <c r="M91" s="38" t="s">
        <v>54</v>
      </c>
      <c r="N91" s="37" t="s">
        <v>42</v>
      </c>
      <c r="O91" s="36"/>
      <c r="P91" s="35">
        <f>IF([1]計算!X27=0," ",[1]計算!X27)</f>
        <v>23.755784200000001</v>
      </c>
      <c r="Q91" s="34" t="s">
        <v>49</v>
      </c>
      <c r="R91" s="6" t="s">
        <v>46</v>
      </c>
      <c r="S91" s="5"/>
    </row>
    <row r="92" spans="1:19" ht="17.25" customHeight="1" x14ac:dyDescent="0.4">
      <c r="A92" s="91"/>
      <c r="B92" s="78"/>
      <c r="C92" s="80"/>
      <c r="D92" s="83"/>
      <c r="E92" s="87" t="str">
        <f>IF(ISERROR(VLOOKUP(5,[1]作成!$H$1158:$K$1212,3,FALSE))," ",VLOOKUP(5,[1]作成!$H$1158:$K$1212,3,FALSE))</f>
        <v xml:space="preserve"> </v>
      </c>
      <c r="F92" s="88"/>
      <c r="G92" s="38" t="s">
        <v>17</v>
      </c>
      <c r="H92" s="37"/>
      <c r="I92" s="36"/>
      <c r="J92" s="38" t="s">
        <v>53</v>
      </c>
      <c r="K92" s="37" t="s">
        <v>52</v>
      </c>
      <c r="L92" s="36" t="s">
        <v>15</v>
      </c>
      <c r="M92" s="38" t="s">
        <v>51</v>
      </c>
      <c r="N92" s="37" t="s">
        <v>50</v>
      </c>
      <c r="O92" s="36"/>
      <c r="P92" s="35">
        <f>IF([1]計算!Z27=0," ",[1]計算!Z27)</f>
        <v>23.021182799999995</v>
      </c>
      <c r="Q92" s="34" t="s">
        <v>49</v>
      </c>
      <c r="R92" s="6" t="s">
        <v>46</v>
      </c>
      <c r="S92" s="5"/>
    </row>
    <row r="93" spans="1:19" ht="17.25" customHeight="1" x14ac:dyDescent="0.4">
      <c r="A93" s="92"/>
      <c r="B93" s="78"/>
      <c r="C93" s="81"/>
      <c r="D93" s="84"/>
      <c r="E93" s="33" t="str">
        <f>IF(ISERROR(VLOOKUP(6,[1]作成!$H$1158:$K$1212,3,FALSE))," ",VLOOKUP(6,[1]作成!$H$1158:$K$1212,3,FALSE))</f>
        <v xml:space="preserve"> </v>
      </c>
      <c r="F93" s="32" t="str">
        <f>IF(ISERROR(VLOOKUP(7,[1]作成!$H$1158:$K$1212,3,FALSE))," ",VLOOKUP(7,[1]作成!$H$1158:$K$1212,3,FALSE))</f>
        <v xml:space="preserve"> </v>
      </c>
      <c r="G93" s="31" t="s">
        <v>22</v>
      </c>
      <c r="H93" s="30"/>
      <c r="I93" s="29"/>
      <c r="J93" s="31" t="s">
        <v>11</v>
      </c>
      <c r="K93" s="30" t="s">
        <v>184</v>
      </c>
      <c r="L93" s="29"/>
      <c r="M93" s="31" t="s">
        <v>48</v>
      </c>
      <c r="N93" s="30" t="s">
        <v>47</v>
      </c>
      <c r="O93" s="29"/>
      <c r="P93" s="89"/>
      <c r="Q93" s="89"/>
      <c r="R93" s="6" t="s">
        <v>46</v>
      </c>
      <c r="S93" s="5"/>
    </row>
    <row r="94" spans="1:19" ht="17.25" customHeight="1" x14ac:dyDescent="0.4">
      <c r="A94" s="90">
        <f>IF([1]人数!$F34=0," ",[1]人数!$F34)</f>
        <v>29</v>
      </c>
      <c r="B94" s="78" t="s">
        <v>45</v>
      </c>
      <c r="C94" s="79" t="str">
        <f>IF(ISERROR(VLOOKUP(1,[1]作成!$H$1213:$K$1267,3,FALSE))," ",VLOOKUP(1,[1]作成!$H$1213:$K$1267,3,FALSE))</f>
        <v>ごはん</v>
      </c>
      <c r="D94" s="82" t="str">
        <f>IF(ISERROR(VLOOKUP(2,[1]作成!$H$1213:$K$1267,4,FALSE))," ",VLOOKUP(2,[1]作成!$H$1213:$K$1267,4,FALSE))</f>
        <v>牛乳</v>
      </c>
      <c r="E94" s="85" t="str">
        <f>IF(ISERROR(VLOOKUP(3,[1]作成!$H$1213:$K$1267,3,FALSE))," ",VLOOKUP(3,[1]作成!$H$1213:$K$1267,3,FALSE))</f>
        <v>さんまのかばやき</v>
      </c>
      <c r="F94" s="86"/>
      <c r="G94" s="42" t="s">
        <v>28</v>
      </c>
      <c r="H94" s="41"/>
      <c r="I94" s="40"/>
      <c r="J94" s="42" t="s">
        <v>27</v>
      </c>
      <c r="K94" s="41" t="s">
        <v>44</v>
      </c>
      <c r="L94" s="40" t="s">
        <v>15</v>
      </c>
      <c r="M94" s="42" t="s">
        <v>43</v>
      </c>
      <c r="N94" s="41" t="s">
        <v>42</v>
      </c>
      <c r="O94" s="40"/>
      <c r="P94" s="35">
        <f>IF([1]計算!U28=0," ",[1]計算!U28)</f>
        <v>637.56489999999997</v>
      </c>
      <c r="Q94" s="39" t="s">
        <v>41</v>
      </c>
      <c r="R94" s="6" t="s">
        <v>30</v>
      </c>
      <c r="S94" s="5"/>
    </row>
    <row r="95" spans="1:19" ht="17.25" customHeight="1" x14ac:dyDescent="0.4">
      <c r="A95" s="91"/>
      <c r="B95" s="78"/>
      <c r="C95" s="80"/>
      <c r="D95" s="83"/>
      <c r="E95" s="87" t="str">
        <f>IF(ISERROR(VLOOKUP(4,[1]作成!$H$1213:$K$1267,3,FALSE))," ",VLOOKUP(4,[1]作成!$H$1213:$K$1267,3,FALSE))</f>
        <v>ゆかりあえ</v>
      </c>
      <c r="F95" s="88"/>
      <c r="G95" s="38" t="s">
        <v>40</v>
      </c>
      <c r="H95" s="37"/>
      <c r="I95" s="36"/>
      <c r="J95" s="38" t="s">
        <v>39</v>
      </c>
      <c r="K95" s="37" t="s">
        <v>38</v>
      </c>
      <c r="L95" s="36"/>
      <c r="M95" s="38" t="s">
        <v>14</v>
      </c>
      <c r="N95" s="37" t="s">
        <v>18</v>
      </c>
      <c r="O95" s="36"/>
      <c r="P95" s="35">
        <f>IF([1]計算!X28=0," ",[1]計算!X28)</f>
        <v>22.77502999999999</v>
      </c>
      <c r="Q95" s="34" t="s">
        <v>35</v>
      </c>
      <c r="R95" s="6" t="s">
        <v>30</v>
      </c>
      <c r="S95" s="5"/>
    </row>
    <row r="96" spans="1:19" ht="17.25" customHeight="1" x14ac:dyDescent="0.4">
      <c r="A96" s="91"/>
      <c r="B96" s="78"/>
      <c r="C96" s="80"/>
      <c r="D96" s="83"/>
      <c r="E96" s="87" t="str">
        <f>IF(ISERROR(VLOOKUP(5,[1]作成!$H$1213:$K$1267,3,FALSE))," ",VLOOKUP(5,[1]作成!$H$1213:$K$1267,3,FALSE))</f>
        <v>けんちんじる</v>
      </c>
      <c r="F96" s="88"/>
      <c r="G96" s="38" t="s">
        <v>17</v>
      </c>
      <c r="H96" s="37"/>
      <c r="I96" s="36"/>
      <c r="J96" s="38" t="s">
        <v>37</v>
      </c>
      <c r="K96" s="37" t="s">
        <v>36</v>
      </c>
      <c r="L96" s="36"/>
      <c r="M96" s="38" t="s">
        <v>19</v>
      </c>
      <c r="N96" s="37"/>
      <c r="O96" s="36"/>
      <c r="P96" s="35">
        <f>IF([1]計算!Z28=0," ",[1]計算!Z28)</f>
        <v>22.062639999999998</v>
      </c>
      <c r="Q96" s="34" t="s">
        <v>35</v>
      </c>
      <c r="R96" s="6" t="s">
        <v>30</v>
      </c>
      <c r="S96" s="5"/>
    </row>
    <row r="97" spans="1:19" ht="17.25" customHeight="1" x14ac:dyDescent="0.4">
      <c r="A97" s="92"/>
      <c r="B97" s="78"/>
      <c r="C97" s="81"/>
      <c r="D97" s="84"/>
      <c r="E97" s="33" t="str">
        <f>IF(ISERROR(VLOOKUP(6,[1]作成!$H$1213:$K$1267,3,FALSE))," ",VLOOKUP(6,[1]作成!$H$1213:$K$1267,3,FALSE))</f>
        <v xml:space="preserve"> </v>
      </c>
      <c r="F97" s="32" t="str">
        <f>IF(ISERROR(VLOOKUP(7,[1]作成!$H$1213:$K$1267,3,FALSE))," ",VLOOKUP(7,[1]作成!$H$1213:$K$1267,3,FALSE))</f>
        <v xml:space="preserve"> </v>
      </c>
      <c r="G97" s="31" t="s">
        <v>34</v>
      </c>
      <c r="H97" s="30"/>
      <c r="I97" s="29"/>
      <c r="J97" s="31" t="s">
        <v>33</v>
      </c>
      <c r="K97" s="30" t="s">
        <v>32</v>
      </c>
      <c r="L97" s="29"/>
      <c r="M97" s="31" t="s">
        <v>31</v>
      </c>
      <c r="N97" s="30"/>
      <c r="O97" s="29"/>
      <c r="P97" s="93"/>
      <c r="Q97" s="94"/>
      <c r="R97" s="6" t="s">
        <v>30</v>
      </c>
      <c r="S97" s="5"/>
    </row>
    <row r="98" spans="1:19" ht="17.25" customHeight="1" x14ac:dyDescent="0.4">
      <c r="A98" s="90">
        <f>IF([1]人数!$F35=0," ",[1]人数!$F35)</f>
        <v>30</v>
      </c>
      <c r="B98" s="78" t="s">
        <v>29</v>
      </c>
      <c r="C98" s="79" t="str">
        <f>IF(ISERROR(VLOOKUP(1,[1]作成!$H$1268:$K$1322,3,FALSE))," ",VLOOKUP(1,[1]作成!$H$1268:$K$1322,3,FALSE))</f>
        <v>むぎごはん</v>
      </c>
      <c r="D98" s="82" t="str">
        <f>IF(ISERROR(VLOOKUP(2,[1]作成!$H$1268:$K$1322,4,FALSE))," ",VLOOKUP(2,[1]作成!$H$1268:$K$1322,4,FALSE))</f>
        <v>牛乳</v>
      </c>
      <c r="E98" s="85" t="str">
        <f>IF(ISERROR(VLOOKUP(3,[1]作成!$H$1268:$K$1322,3,FALSE))," ",VLOOKUP(3,[1]作成!$H$1268:$K$1322,3,FALSE))</f>
        <v>ビビンバ</v>
      </c>
      <c r="F98" s="86"/>
      <c r="G98" s="42" t="s">
        <v>28</v>
      </c>
      <c r="H98" s="41"/>
      <c r="I98" s="40"/>
      <c r="J98" s="42" t="s">
        <v>27</v>
      </c>
      <c r="K98" s="41" t="s">
        <v>26</v>
      </c>
      <c r="L98" s="40"/>
      <c r="M98" s="42" t="s">
        <v>25</v>
      </c>
      <c r="N98" s="41" t="s">
        <v>24</v>
      </c>
      <c r="O98" s="40"/>
      <c r="P98" s="35">
        <f>IF([1]計算!U29=0," ",[1]計算!U29)</f>
        <v>659.1081999999999</v>
      </c>
      <c r="Q98" s="39" t="s">
        <v>23</v>
      </c>
      <c r="R98" s="6" t="s">
        <v>9</v>
      </c>
      <c r="S98" s="5"/>
    </row>
    <row r="99" spans="1:19" ht="17.25" customHeight="1" x14ac:dyDescent="0.4">
      <c r="A99" s="91"/>
      <c r="B99" s="78"/>
      <c r="C99" s="80"/>
      <c r="D99" s="83"/>
      <c r="E99" s="87" t="str">
        <f>IF(ISERROR(VLOOKUP(4,[1]作成!$H$1268:$K$1322,3,FALSE))," ",VLOOKUP(4,[1]作成!$H$1268:$K$1322,3,FALSE))</f>
        <v>はるさめサンラータン</v>
      </c>
      <c r="F99" s="88"/>
      <c r="G99" s="38" t="s">
        <v>22</v>
      </c>
      <c r="H99" s="37"/>
      <c r="I99" s="36"/>
      <c r="J99" s="38" t="s">
        <v>21</v>
      </c>
      <c r="K99" s="37" t="s">
        <v>20</v>
      </c>
      <c r="L99" s="36"/>
      <c r="M99" s="38" t="s">
        <v>19</v>
      </c>
      <c r="N99" s="37" t="s">
        <v>18</v>
      </c>
      <c r="O99" s="36"/>
      <c r="P99" s="35">
        <f>IF([1]計算!X29=0," ",[1]計算!X29)</f>
        <v>25.197330000000004</v>
      </c>
      <c r="Q99" s="34" t="s">
        <v>13</v>
      </c>
      <c r="R99" s="6" t="s">
        <v>9</v>
      </c>
      <c r="S99" s="5"/>
    </row>
    <row r="100" spans="1:19" ht="17.25" customHeight="1" x14ac:dyDescent="0.4">
      <c r="A100" s="91"/>
      <c r="B100" s="78"/>
      <c r="C100" s="80"/>
      <c r="D100" s="83"/>
      <c r="E100" s="87" t="str">
        <f>IF(ISERROR(VLOOKUP(5,[1]作成!$H$1268:$K$1322,3,FALSE))," ",VLOOKUP(5,[1]作成!$H$1268:$K$1322,3,FALSE))</f>
        <v>マスカットゼリー</v>
      </c>
      <c r="F100" s="88"/>
      <c r="G100" s="38" t="s">
        <v>17</v>
      </c>
      <c r="H100" s="37"/>
      <c r="I100" s="36"/>
      <c r="J100" s="38" t="s">
        <v>16</v>
      </c>
      <c r="K100" s="37" t="s">
        <v>15</v>
      </c>
      <c r="L100" s="36"/>
      <c r="M100" s="38" t="s">
        <v>14</v>
      </c>
      <c r="N100" s="37"/>
      <c r="O100" s="36"/>
      <c r="P100" s="35">
        <f>IF([1]計算!Z29=0," ",[1]計算!Z29)</f>
        <v>17.526319999999995</v>
      </c>
      <c r="Q100" s="34" t="s">
        <v>13</v>
      </c>
      <c r="R100" s="6" t="s">
        <v>9</v>
      </c>
      <c r="S100" s="5"/>
    </row>
    <row r="101" spans="1:19" ht="17.25" customHeight="1" x14ac:dyDescent="0.4">
      <c r="A101" s="92"/>
      <c r="B101" s="78"/>
      <c r="C101" s="81"/>
      <c r="D101" s="84"/>
      <c r="E101" s="33" t="str">
        <f>IF(ISERROR(VLOOKUP(6,[1]作成!$H$1268:$K$1322,3,FALSE))," ",VLOOKUP(6,[1]作成!$H$1268:$K$1322,3,FALSE))</f>
        <v xml:space="preserve"> </v>
      </c>
      <c r="F101" s="32" t="str">
        <f>IF(ISERROR(VLOOKUP(7,[1]作成!$H$1268:$K$1322,3,FALSE))," ",VLOOKUP(7,[1]作成!$H$1268:$K$1322,3,FALSE))</f>
        <v xml:space="preserve"> </v>
      </c>
      <c r="G101" s="31" t="s">
        <v>12</v>
      </c>
      <c r="H101" s="30"/>
      <c r="I101" s="29"/>
      <c r="J101" s="31" t="s">
        <v>11</v>
      </c>
      <c r="K101" s="30" t="s">
        <v>183</v>
      </c>
      <c r="L101" s="29"/>
      <c r="M101" s="31" t="s">
        <v>10</v>
      </c>
      <c r="N101" s="30"/>
      <c r="O101" s="29"/>
      <c r="P101" s="89"/>
      <c r="Q101" s="89"/>
      <c r="R101" s="6" t="s">
        <v>9</v>
      </c>
      <c r="S101" s="5"/>
    </row>
    <row r="102" spans="1:19" ht="17.25" hidden="1" customHeight="1" x14ac:dyDescent="0.4">
      <c r="A102" s="62" t="str">
        <f>IF([1]人数!$F36=0," ",[1]人数!$F36)</f>
        <v xml:space="preserve"> </v>
      </c>
      <c r="B102" s="65" t="s">
        <v>8</v>
      </c>
      <c r="C102" s="68" t="str">
        <f>IF(ISERROR(VLOOKUP(1,[1]作成!$H$1323:$K$1377,3,FALSE))," ",VLOOKUP(1,[1]作成!$H$1323:$K$1377,3,FALSE))</f>
        <v xml:space="preserve"> </v>
      </c>
      <c r="D102" s="71" t="str">
        <f>IF(ISERROR(VLOOKUP(2,[1]作成!$H$1323:$K$1377,4,FALSE))," ",VLOOKUP(2,[1]作成!$H$1323:$K$1377,4,FALSE))</f>
        <v xml:space="preserve"> </v>
      </c>
      <c r="E102" s="74" t="str">
        <f>IF(ISERROR(VLOOKUP(3,[1]作成!$H$1323:$K$1377,3,FALSE))," ",VLOOKUP(3,[1]作成!$H$1323:$K$1377,3,FALSE))</f>
        <v xml:space="preserve"> </v>
      </c>
      <c r="F102" s="75"/>
      <c r="G102" s="24"/>
      <c r="H102" s="23"/>
      <c r="I102" s="22"/>
      <c r="J102" s="24"/>
      <c r="K102" s="23"/>
      <c r="L102" s="22"/>
      <c r="M102" s="24"/>
      <c r="N102" s="23"/>
      <c r="O102" s="22"/>
      <c r="P102" s="21" t="str">
        <f>IF([1]計算!U30=0," ",[1]計算!U30)</f>
        <v xml:space="preserve"> </v>
      </c>
      <c r="Q102" s="25" t="s">
        <v>5</v>
      </c>
    </row>
    <row r="103" spans="1:19" ht="17.25" hidden="1" customHeight="1" x14ac:dyDescent="0.4">
      <c r="A103" s="63"/>
      <c r="B103" s="66"/>
      <c r="C103" s="69"/>
      <c r="D103" s="72"/>
      <c r="E103" s="76" t="str">
        <f>IF(ISERROR(VLOOKUP(4,[1]作成!$H$1323:$K$1377,3,FALSE))," ",VLOOKUP(4,[1]作成!$H$1323:$K$1377,3,FALSE))</f>
        <v xml:space="preserve"> </v>
      </c>
      <c r="F103" s="77"/>
      <c r="G103" s="24"/>
      <c r="H103" s="23"/>
      <c r="I103" s="22"/>
      <c r="J103" s="24"/>
      <c r="K103" s="23"/>
      <c r="L103" s="22"/>
      <c r="M103" s="24"/>
      <c r="N103" s="23"/>
      <c r="O103" s="22"/>
      <c r="P103" s="21" t="str">
        <f>IF([1]計算!X30=0," ",[1]計算!X30)</f>
        <v xml:space="preserve"> </v>
      </c>
      <c r="Q103" s="20" t="s">
        <v>4</v>
      </c>
    </row>
    <row r="104" spans="1:19" ht="17.25" hidden="1" customHeight="1" x14ac:dyDescent="0.4">
      <c r="A104" s="63"/>
      <c r="B104" s="66"/>
      <c r="C104" s="69"/>
      <c r="D104" s="72"/>
      <c r="E104" s="76" t="str">
        <f>IF(ISERROR(VLOOKUP(5,[1]作成!$H$1323:$K$1377,3,FALSE))," ",VLOOKUP(5,[1]作成!$H$1323:$K$1377,3,FALSE))</f>
        <v xml:space="preserve"> </v>
      </c>
      <c r="F104" s="77"/>
      <c r="G104" s="24"/>
      <c r="H104" s="23"/>
      <c r="I104" s="22"/>
      <c r="J104" s="24"/>
      <c r="K104" s="23"/>
      <c r="L104" s="22"/>
      <c r="M104" s="24"/>
      <c r="N104" s="23"/>
      <c r="O104" s="22"/>
      <c r="P104" s="21" t="str">
        <f>IF([1]計算!Z30=0," ",[1]計算!Z30)</f>
        <v xml:space="preserve"> </v>
      </c>
      <c r="Q104" s="20" t="s">
        <v>7</v>
      </c>
    </row>
    <row r="105" spans="1:19" ht="17.25" hidden="1" customHeight="1" x14ac:dyDescent="0.4">
      <c r="A105" s="64"/>
      <c r="B105" s="67"/>
      <c r="C105" s="70"/>
      <c r="D105" s="73"/>
      <c r="E105" s="19" t="str">
        <f>IF(ISERROR(VLOOKUP(6,[1]作成!$H$1323:$K$1377,3,FALSE))," ",VLOOKUP(6,[1]作成!$H$1323:$K$1377,3,FALSE))</f>
        <v xml:space="preserve"> </v>
      </c>
      <c r="F105" s="18" t="str">
        <f>IF(ISERROR(VLOOKUP(7,[1]作成!$H$1323:$K$1377,3,FALSE))," ",VLOOKUP(7,[1]作成!$H$1323:$K$1377,3,FALSE))</f>
        <v xml:space="preserve"> </v>
      </c>
      <c r="G105" s="17"/>
      <c r="H105" s="16"/>
      <c r="I105" s="15"/>
      <c r="J105" s="17"/>
      <c r="K105" s="16"/>
      <c r="L105" s="15"/>
      <c r="M105" s="17"/>
      <c r="N105" s="16"/>
      <c r="O105" s="15"/>
      <c r="P105" s="61" t="str">
        <f>IF([1]人数!I36=0," ",[1]人数!I36)</f>
        <v xml:space="preserve"> </v>
      </c>
      <c r="Q105" s="61"/>
    </row>
    <row r="106" spans="1:19" ht="17.25" hidden="1" customHeight="1" x14ac:dyDescent="0.4">
      <c r="A106" s="62" t="str">
        <f>IF([1]人数!$F37=0," ",[1]人数!$F37)</f>
        <v xml:space="preserve"> </v>
      </c>
      <c r="B106" s="65" t="s">
        <v>6</v>
      </c>
      <c r="C106" s="68" t="str">
        <f>IF(ISERROR(VLOOKUP(1,[1]作成!$H$1378:$K$1432,3,FALSE))," ",VLOOKUP(1,[1]作成!$H$1378:$K$1432,3,FALSE))</f>
        <v xml:space="preserve"> </v>
      </c>
      <c r="D106" s="71" t="str">
        <f>IF(ISERROR(VLOOKUP(2,[1]作成!$H$1378:$K$1432,4,FALSE))," ",VLOOKUP(2,[1]作成!$H$1378:$K$1432,4,FALSE))</f>
        <v xml:space="preserve"> </v>
      </c>
      <c r="E106" s="74" t="str">
        <f>IF(ISERROR(VLOOKUP(3,[1]作成!$H$1378:$K$1432,3,FALSE))," ",VLOOKUP(3,[1]作成!$H$1378:$K$1432,3,FALSE))</f>
        <v xml:space="preserve"> </v>
      </c>
      <c r="F106" s="75"/>
      <c r="G106" s="28"/>
      <c r="H106" s="27"/>
      <c r="I106" s="26"/>
      <c r="J106" s="28"/>
      <c r="K106" s="27"/>
      <c r="L106" s="26"/>
      <c r="M106" s="28"/>
      <c r="N106" s="27"/>
      <c r="O106" s="26"/>
      <c r="P106" s="21" t="str">
        <f>IF([1]計算!U31=0," ",[1]計算!U31)</f>
        <v xml:space="preserve"> </v>
      </c>
      <c r="Q106" s="25" t="s">
        <v>5</v>
      </c>
    </row>
    <row r="107" spans="1:19" ht="17.25" hidden="1" customHeight="1" x14ac:dyDescent="0.4">
      <c r="A107" s="63"/>
      <c r="B107" s="66"/>
      <c r="C107" s="69"/>
      <c r="D107" s="72"/>
      <c r="E107" s="76" t="str">
        <f>IF(ISERROR(VLOOKUP(4,[1]作成!$H$1378:$K$1432,3,FALSE))," ",VLOOKUP(4,[1]作成!$H$1378:$K$1432,3,FALSE))</f>
        <v xml:space="preserve"> </v>
      </c>
      <c r="F107" s="77"/>
      <c r="G107" s="24"/>
      <c r="H107" s="23"/>
      <c r="I107" s="22"/>
      <c r="J107" s="24"/>
      <c r="K107" s="23"/>
      <c r="L107" s="22"/>
      <c r="M107" s="24"/>
      <c r="N107" s="23"/>
      <c r="O107" s="22"/>
      <c r="P107" s="21" t="str">
        <f>IF([1]計算!X31=0," ",[1]計算!X31)</f>
        <v xml:space="preserve"> </v>
      </c>
      <c r="Q107" s="20" t="s">
        <v>4</v>
      </c>
    </row>
    <row r="108" spans="1:19" ht="17.25" hidden="1" customHeight="1" x14ac:dyDescent="0.4">
      <c r="A108" s="63"/>
      <c r="B108" s="66"/>
      <c r="C108" s="69"/>
      <c r="D108" s="72"/>
      <c r="E108" s="76" t="str">
        <f>IF(ISERROR(VLOOKUP(5,[1]作成!$H$1378:$K$1432,3,FALSE))," ",VLOOKUP(5,[1]作成!$H$1378:$K$1432,3,FALSE))</f>
        <v xml:space="preserve"> </v>
      </c>
      <c r="F108" s="77"/>
      <c r="G108" s="24"/>
      <c r="H108" s="23"/>
      <c r="I108" s="22"/>
      <c r="J108" s="24"/>
      <c r="K108" s="23"/>
      <c r="L108" s="22"/>
      <c r="M108" s="24"/>
      <c r="N108" s="23"/>
      <c r="O108" s="22"/>
      <c r="P108" s="21" t="str">
        <f>IF([1]計算!Z31=0," ",[1]計算!Z31)</f>
        <v xml:space="preserve"> </v>
      </c>
      <c r="Q108" s="20" t="s">
        <v>4</v>
      </c>
    </row>
    <row r="109" spans="1:19" ht="17.25" hidden="1" customHeight="1" x14ac:dyDescent="0.4">
      <c r="A109" s="64"/>
      <c r="B109" s="67"/>
      <c r="C109" s="70"/>
      <c r="D109" s="73"/>
      <c r="E109" s="19" t="str">
        <f>IF(ISERROR(VLOOKUP(6,[1]作成!$H$1378:$K$1432,3,FALSE))," ",VLOOKUP(6,[1]作成!$H$1378:$K$1432,3,FALSE))</f>
        <v xml:space="preserve"> </v>
      </c>
      <c r="F109" s="18" t="str">
        <f>IF(ISERROR(VLOOKUP(7,[1]作成!$H$1378:$K$1432,3,FALSE))," ",VLOOKUP(7,[1]作成!$H$1378:$K$1432,3,FALSE))</f>
        <v xml:space="preserve"> </v>
      </c>
      <c r="G109" s="17"/>
      <c r="H109" s="16"/>
      <c r="I109" s="15"/>
      <c r="J109" s="17"/>
      <c r="K109" s="16"/>
      <c r="L109" s="15"/>
      <c r="M109" s="17"/>
      <c r="N109" s="16"/>
      <c r="O109" s="15"/>
      <c r="P109" s="61" t="str">
        <f>IF([1]人数!I37=0," ",[1]人数!I37)</f>
        <v xml:space="preserve"> </v>
      </c>
      <c r="Q109" s="61"/>
    </row>
    <row r="110" spans="1:19" ht="22.5" customHeight="1" x14ac:dyDescent="0.4">
      <c r="A110" s="13"/>
      <c r="B110" s="12" t="s">
        <v>3</v>
      </c>
      <c r="C110" s="11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 t="s">
        <v>0</v>
      </c>
      <c r="S110" s="5"/>
    </row>
    <row r="111" spans="1:19" ht="22.5" customHeight="1" x14ac:dyDescent="0.4">
      <c r="A111" s="13"/>
      <c r="B111" s="12" t="s">
        <v>2</v>
      </c>
      <c r="C111" s="11"/>
      <c r="D111" s="6"/>
      <c r="E111" s="6"/>
      <c r="F111" s="6"/>
      <c r="G111" s="6"/>
      <c r="H111" s="6"/>
      <c r="I111" s="6"/>
      <c r="J111" s="6"/>
      <c r="K111" s="6"/>
      <c r="L111" s="14"/>
      <c r="M111" s="14"/>
      <c r="N111" s="14"/>
      <c r="O111" s="6"/>
      <c r="P111" s="6"/>
      <c r="Q111" s="6"/>
      <c r="R111" s="6" t="s">
        <v>0</v>
      </c>
      <c r="S111" s="5"/>
    </row>
    <row r="112" spans="1:19" ht="22.5" customHeight="1" x14ac:dyDescent="0.4">
      <c r="A112" s="13"/>
      <c r="B112" s="12" t="s">
        <v>1</v>
      </c>
      <c r="C112" s="11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 t="s">
        <v>0</v>
      </c>
      <c r="S112" s="5"/>
    </row>
    <row r="113" spans="1:17" ht="15.95" hidden="1" customHeight="1" x14ac:dyDescent="0.4">
      <c r="A113" s="10"/>
      <c r="B113" s="2"/>
      <c r="C113" s="9"/>
      <c r="D113" s="2"/>
      <c r="E113" s="2"/>
      <c r="F113" s="2"/>
      <c r="P113" s="2"/>
      <c r="Q113" s="2"/>
    </row>
    <row r="114" spans="1:17" ht="15.95" hidden="1" customHeight="1" x14ac:dyDescent="0.4">
      <c r="A114" s="10"/>
      <c r="B114" s="2"/>
      <c r="C114" s="9"/>
      <c r="D114" s="2"/>
      <c r="E114" s="2"/>
      <c r="F114" s="2"/>
      <c r="P114" s="2"/>
      <c r="Q114" s="2"/>
    </row>
    <row r="115" spans="1:17" ht="15.95" hidden="1" customHeight="1" x14ac:dyDescent="0.4">
      <c r="A115" s="10"/>
      <c r="B115" s="2"/>
      <c r="C115" s="9"/>
      <c r="D115" s="2"/>
      <c r="E115" s="2"/>
      <c r="F115" s="2"/>
      <c r="P115" s="2"/>
      <c r="Q115" s="2"/>
    </row>
    <row r="116" spans="1:17" ht="15.95" hidden="1" customHeight="1" x14ac:dyDescent="0.4">
      <c r="A116" s="10"/>
      <c r="B116" s="2"/>
      <c r="C116" s="9"/>
      <c r="D116" s="2"/>
      <c r="E116" s="2"/>
      <c r="F116" s="2"/>
      <c r="P116" s="2"/>
      <c r="Q116" s="2"/>
    </row>
    <row r="117" spans="1:17" ht="15.95" hidden="1" customHeight="1" x14ac:dyDescent="0.4">
      <c r="A117" s="10"/>
      <c r="B117" s="2"/>
      <c r="C117" s="9"/>
      <c r="D117" s="2"/>
      <c r="E117" s="2"/>
      <c r="F117" s="2"/>
      <c r="P117" s="2"/>
      <c r="Q117" s="2"/>
    </row>
    <row r="118" spans="1:17" ht="15.95" hidden="1" customHeight="1" x14ac:dyDescent="0.4">
      <c r="A118" s="10"/>
      <c r="B118" s="2"/>
      <c r="C118" s="9"/>
      <c r="D118" s="2"/>
      <c r="E118" s="2"/>
      <c r="F118" s="2"/>
      <c r="P118" s="2"/>
      <c r="Q118" s="2"/>
    </row>
    <row r="119" spans="1:17" ht="15.95" hidden="1" customHeight="1" x14ac:dyDescent="0.4">
      <c r="A119" s="10"/>
      <c r="B119" s="2"/>
      <c r="C119" s="9"/>
      <c r="D119" s="2"/>
      <c r="E119" s="2"/>
      <c r="F119" s="2"/>
      <c r="P119" s="2"/>
      <c r="Q119" s="2"/>
    </row>
    <row r="120" spans="1:17" ht="15.95" hidden="1" customHeight="1" x14ac:dyDescent="0.4">
      <c r="A120" s="10"/>
      <c r="B120" s="2"/>
      <c r="C120" s="9"/>
      <c r="D120" s="2"/>
      <c r="E120" s="2"/>
      <c r="F120" s="2"/>
      <c r="P120" s="2"/>
      <c r="Q120" s="2"/>
    </row>
    <row r="121" spans="1:17" ht="15.95" hidden="1" customHeight="1" x14ac:dyDescent="0.4">
      <c r="A121" s="10"/>
      <c r="B121" s="2"/>
      <c r="C121" s="9"/>
      <c r="D121" s="2"/>
      <c r="E121" s="2"/>
      <c r="F121" s="2"/>
      <c r="P121" s="2"/>
      <c r="Q121" s="2"/>
    </row>
    <row r="122" spans="1:17" ht="15.95" hidden="1" customHeight="1" x14ac:dyDescent="0.4">
      <c r="A122" s="10"/>
      <c r="B122" s="2"/>
      <c r="C122" s="9"/>
      <c r="D122" s="2"/>
      <c r="E122" s="2"/>
      <c r="F122" s="2"/>
      <c r="P122" s="2"/>
      <c r="Q122" s="2"/>
    </row>
    <row r="123" spans="1:17" ht="15.95" hidden="1" customHeight="1" x14ac:dyDescent="0.4">
      <c r="A123" s="10"/>
      <c r="B123" s="2"/>
      <c r="C123" s="9"/>
      <c r="D123" s="2"/>
      <c r="E123" s="2"/>
      <c r="F123" s="2"/>
      <c r="P123" s="2"/>
      <c r="Q123" s="2"/>
    </row>
    <row r="124" spans="1:17" ht="15.95" hidden="1" customHeight="1" x14ac:dyDescent="0.4">
      <c r="A124" s="10"/>
      <c r="B124" s="2"/>
      <c r="C124" s="9"/>
      <c r="D124" s="2"/>
      <c r="E124" s="2"/>
      <c r="F124" s="2"/>
      <c r="P124" s="2"/>
      <c r="Q124" s="2"/>
    </row>
    <row r="125" spans="1:17" ht="15.95" hidden="1" customHeight="1" x14ac:dyDescent="0.4">
      <c r="A125" s="10"/>
      <c r="B125" s="2"/>
      <c r="C125" s="9"/>
      <c r="D125" s="2"/>
      <c r="E125" s="2"/>
      <c r="F125" s="2"/>
      <c r="P125" s="2"/>
      <c r="Q125" s="2"/>
    </row>
    <row r="126" spans="1:17" ht="15.95" hidden="1" customHeight="1" x14ac:dyDescent="0.4">
      <c r="A126" s="10"/>
      <c r="B126" s="2"/>
      <c r="C126" s="9"/>
      <c r="D126" s="2"/>
      <c r="E126" s="2"/>
      <c r="F126" s="2"/>
      <c r="P126" s="2"/>
      <c r="Q126" s="2"/>
    </row>
    <row r="127" spans="1:17" ht="15.95" hidden="1" customHeight="1" x14ac:dyDescent="0.4">
      <c r="A127" s="10"/>
      <c r="B127" s="2"/>
      <c r="C127" s="9"/>
      <c r="D127" s="2"/>
      <c r="E127" s="2"/>
      <c r="F127" s="2"/>
      <c r="P127" s="2"/>
      <c r="Q127" s="2"/>
    </row>
    <row r="128" spans="1:17" ht="15.95" hidden="1" customHeight="1" x14ac:dyDescent="0.4">
      <c r="A128" s="10"/>
      <c r="B128" s="2"/>
      <c r="C128" s="9"/>
      <c r="D128" s="2"/>
      <c r="E128" s="2"/>
      <c r="F128" s="2"/>
      <c r="P128" s="2"/>
      <c r="Q128" s="2"/>
    </row>
    <row r="129" spans="1:19" ht="15.95" hidden="1" customHeight="1" x14ac:dyDescent="0.4">
      <c r="A129" s="10"/>
      <c r="B129" s="2"/>
      <c r="C129" s="9"/>
      <c r="D129" s="2"/>
      <c r="E129" s="2"/>
      <c r="F129" s="2"/>
      <c r="P129" s="2"/>
      <c r="Q129" s="2"/>
    </row>
    <row r="130" spans="1:19" ht="15.95" hidden="1" customHeight="1" x14ac:dyDescent="0.4">
      <c r="A130" s="10"/>
      <c r="B130" s="2"/>
      <c r="C130" s="9"/>
      <c r="D130" s="2"/>
      <c r="E130" s="2"/>
      <c r="F130" s="2"/>
      <c r="P130" s="2"/>
      <c r="Q130" s="2"/>
    </row>
    <row r="131" spans="1:19" ht="15.95" hidden="1" customHeight="1" x14ac:dyDescent="0.4">
      <c r="A131" s="10"/>
      <c r="B131" s="2"/>
      <c r="C131" s="9"/>
      <c r="D131" s="2"/>
      <c r="E131" s="2"/>
      <c r="F131" s="2"/>
      <c r="P131" s="2"/>
      <c r="Q131" s="2"/>
    </row>
    <row r="132" spans="1:19" ht="13.5" x14ac:dyDescent="0.4">
      <c r="A132" s="8"/>
      <c r="B132" s="5"/>
      <c r="C132" s="7"/>
      <c r="D132" s="5"/>
      <c r="E132" s="5"/>
      <c r="F132" s="5"/>
      <c r="G132" s="6"/>
      <c r="H132" s="6"/>
      <c r="I132" s="6"/>
      <c r="J132" s="6"/>
      <c r="K132" s="6"/>
      <c r="L132" s="6"/>
      <c r="M132" s="6"/>
      <c r="N132" s="6"/>
      <c r="O132" s="6"/>
      <c r="P132" s="5"/>
      <c r="Q132" s="5"/>
      <c r="R132" s="6"/>
      <c r="S132" s="5"/>
    </row>
    <row r="133" spans="1:19" ht="13.5" x14ac:dyDescent="0.4">
      <c r="A133" s="8"/>
      <c r="B133" s="5"/>
      <c r="C133" s="7"/>
      <c r="D133" s="5"/>
      <c r="E133" s="5"/>
      <c r="F133" s="5"/>
      <c r="G133" s="6"/>
      <c r="H133" s="6"/>
      <c r="I133" s="6"/>
      <c r="J133" s="6"/>
      <c r="K133" s="6"/>
      <c r="L133" s="6"/>
      <c r="M133" s="6"/>
      <c r="N133" s="6"/>
      <c r="O133" s="6"/>
      <c r="P133" s="5"/>
      <c r="Q133" s="5"/>
      <c r="R133" s="6"/>
      <c r="S133" s="5"/>
    </row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15">
    <mergeCell ref="P2:Q2"/>
    <mergeCell ref="P3:Q3"/>
    <mergeCell ref="C4:C5"/>
    <mergeCell ref="D4:D5"/>
    <mergeCell ref="E4:F5"/>
    <mergeCell ref="G4:I5"/>
    <mergeCell ref="J4:L5"/>
    <mergeCell ref="A2:A5"/>
    <mergeCell ref="B2:B5"/>
    <mergeCell ref="C2:F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A6:A9"/>
    <mergeCell ref="B6:B9"/>
    <mergeCell ref="C6:C9"/>
    <mergeCell ref="D6:D9"/>
    <mergeCell ref="E6:F6"/>
    <mergeCell ref="M4:O5"/>
    <mergeCell ref="P4:Q4"/>
    <mergeCell ref="P5:Q5"/>
    <mergeCell ref="G2:I3"/>
    <mergeCell ref="J2:L3"/>
    <mergeCell ref="M2:O3"/>
    <mergeCell ref="S6:S17"/>
    <mergeCell ref="E7:F7"/>
    <mergeCell ref="E8:F8"/>
    <mergeCell ref="P9:Q9"/>
    <mergeCell ref="A10:A13"/>
    <mergeCell ref="A18:A21"/>
    <mergeCell ref="B18:B21"/>
    <mergeCell ref="C18:C21"/>
    <mergeCell ref="D18:D21"/>
    <mergeCell ref="E18:F18"/>
    <mergeCell ref="E19:F19"/>
    <mergeCell ref="E20:F20"/>
    <mergeCell ref="E12:F12"/>
    <mergeCell ref="P21:Q21"/>
    <mergeCell ref="C10:C13"/>
    <mergeCell ref="D10:D13"/>
    <mergeCell ref="E10:F10"/>
    <mergeCell ref="E11:F11"/>
    <mergeCell ref="A22:A25"/>
    <mergeCell ref="B22:B25"/>
    <mergeCell ref="C22:C25"/>
    <mergeCell ref="D22:D25"/>
    <mergeCell ref="E22:F22"/>
    <mergeCell ref="E23:F23"/>
    <mergeCell ref="E24:F24"/>
    <mergeCell ref="P25:Q25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34:B37"/>
    <mergeCell ref="C34:C37"/>
    <mergeCell ref="D34:D37"/>
    <mergeCell ref="E34:F34"/>
    <mergeCell ref="E35:F35"/>
    <mergeCell ref="E36:F36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42:B45"/>
    <mergeCell ref="C42:C45"/>
    <mergeCell ref="D42:D45"/>
    <mergeCell ref="E42:F42"/>
    <mergeCell ref="E43:F43"/>
    <mergeCell ref="E44:F44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A66:A69"/>
    <mergeCell ref="B66:B69"/>
    <mergeCell ref="C66:Q69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C78:Q81"/>
    <mergeCell ref="A70:A73"/>
    <mergeCell ref="B70:B73"/>
    <mergeCell ref="C70:C73"/>
    <mergeCell ref="D70:D73"/>
    <mergeCell ref="E70:F70"/>
    <mergeCell ref="E71:F71"/>
    <mergeCell ref="E72:F72"/>
    <mergeCell ref="P73:Q73"/>
    <mergeCell ref="P77:Q77"/>
    <mergeCell ref="A78:A81"/>
    <mergeCell ref="B78:B81"/>
    <mergeCell ref="A74:A77"/>
    <mergeCell ref="B74:B77"/>
    <mergeCell ref="C74:C77"/>
    <mergeCell ref="D74:D77"/>
    <mergeCell ref="E74:F74"/>
    <mergeCell ref="E75:F75"/>
    <mergeCell ref="E76:F76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</mergeCells>
  <phoneticPr fontId="3"/>
  <pageMargins left="0.51181102362204722" right="0.11811023622047245" top="0.35433070866141736" bottom="0.15748031496062992" header="0.31496062992125984" footer="0.31496062992125984"/>
  <pageSetup paperSize="9" scale="4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2021-08-05T05:14:48Z</cp:lastPrinted>
  <dcterms:created xsi:type="dcterms:W3CDTF">2021-08-04T06:28:25Z</dcterms:created>
  <dcterms:modified xsi:type="dcterms:W3CDTF">2021-08-11T04:26:07Z</dcterms:modified>
</cp:coreProperties>
</file>