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1pfl1\☆税務課\各担当共通\■市税概要■\令和３年度\③-１　ホームページ掲載\ホームページフォルダー\"/>
    </mc:Choice>
  </mc:AlternateContent>
  <xr:revisionPtr revIDLastSave="0" documentId="13_ncr:1_{17EAE3F5-93FB-4F08-B403-9CB19305BFA4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市民税に関する概要その２　3年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2" i="16" l="1"/>
  <c r="E51" i="16"/>
  <c r="E50" i="16"/>
  <c r="E49" i="16"/>
  <c r="E48" i="16"/>
  <c r="E47" i="16"/>
  <c r="E46" i="16"/>
  <c r="E45" i="16"/>
  <c r="E44" i="16"/>
  <c r="E43" i="16"/>
  <c r="J54" i="16" l="1"/>
  <c r="I54" i="16"/>
  <c r="H54" i="16"/>
  <c r="G54" i="16"/>
  <c r="E54" i="16"/>
  <c r="F51" i="16" s="1"/>
  <c r="C54" i="16"/>
  <c r="K52" i="16"/>
  <c r="K51" i="16"/>
  <c r="K50" i="16"/>
  <c r="K49" i="16"/>
  <c r="K48" i="16"/>
  <c r="K47" i="16"/>
  <c r="K46" i="16"/>
  <c r="K45" i="16"/>
  <c r="K44" i="16"/>
  <c r="K43" i="16"/>
  <c r="G33" i="16"/>
  <c r="F33" i="16"/>
  <c r="E33" i="16"/>
  <c r="D33" i="16"/>
  <c r="C33" i="16"/>
  <c r="H31" i="16"/>
  <c r="E32" i="16" s="1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N11" i="16"/>
  <c r="I11" i="16"/>
  <c r="H11" i="16"/>
  <c r="G11" i="16"/>
  <c r="D11" i="16"/>
  <c r="C11" i="16"/>
  <c r="M10" i="16"/>
  <c r="L10" i="16"/>
  <c r="K10" i="16"/>
  <c r="J10" i="16"/>
  <c r="M9" i="16"/>
  <c r="L9" i="16"/>
  <c r="K9" i="16"/>
  <c r="J9" i="16"/>
  <c r="M8" i="16"/>
  <c r="L8" i="16"/>
  <c r="K8" i="16"/>
  <c r="J8" i="16"/>
  <c r="M7" i="16"/>
  <c r="M11" i="16" s="1"/>
  <c r="L7" i="16"/>
  <c r="L11" i="16" s="1"/>
  <c r="K7" i="16"/>
  <c r="K11" i="16" s="1"/>
  <c r="J7" i="16"/>
  <c r="J11" i="16" s="1"/>
  <c r="F47" i="16" l="1"/>
  <c r="F45" i="16"/>
  <c r="F43" i="16"/>
  <c r="F49" i="16"/>
  <c r="F52" i="16"/>
  <c r="F44" i="16"/>
  <c r="F46" i="16"/>
  <c r="F48" i="16"/>
  <c r="F50" i="16"/>
  <c r="K54" i="16"/>
  <c r="D45" i="16"/>
  <c r="H33" i="16"/>
  <c r="D44" i="16"/>
  <c r="D52" i="16"/>
  <c r="D49" i="16"/>
  <c r="D48" i="16"/>
  <c r="C32" i="16"/>
  <c r="G32" i="16"/>
  <c r="D43" i="16"/>
  <c r="D47" i="16"/>
  <c r="D51" i="16"/>
  <c r="D32" i="16"/>
  <c r="D46" i="16"/>
  <c r="D50" i="16"/>
  <c r="F32" i="16"/>
  <c r="F54" i="16" l="1"/>
  <c r="D54" i="16"/>
  <c r="H32" i="16"/>
</calcChain>
</file>

<file path=xl/sharedStrings.xml><?xml version="1.0" encoding="utf-8"?>
<sst xmlns="http://schemas.openxmlformats.org/spreadsheetml/2006/main" count="93" uniqueCount="66">
  <si>
    <t>　　　　　</t>
  </si>
  <si>
    <t>　　　　</t>
  </si>
  <si>
    <t>　　</t>
  </si>
  <si>
    <t>納税義務者数</t>
  </si>
  <si>
    <t>均等割のみを納める者</t>
  </si>
  <si>
    <t>所得割のみを納める者</t>
  </si>
  <si>
    <t>均等割と所得割を納める者</t>
  </si>
  <si>
    <t>その他所得</t>
  </si>
  <si>
    <t>所得控除額</t>
  </si>
  <si>
    <t>課税標準額</t>
  </si>
  <si>
    <t>均等割のみ課税される事業所</t>
  </si>
  <si>
    <t>調定額</t>
  </si>
  <si>
    <t>金融・保険業</t>
  </si>
  <si>
    <t>サービス業</t>
  </si>
  <si>
    <t>法人税割並びに均等割が課税される事業所</t>
    <rPh sb="4" eb="5">
      <t>ナラ</t>
    </rPh>
    <rPh sb="7" eb="10">
      <t>キントウワリ</t>
    </rPh>
    <phoneticPr fontId="1"/>
  </si>
  <si>
    <t>構成比</t>
    <phoneticPr fontId="1"/>
  </si>
  <si>
    <t>事業所数</t>
    <phoneticPr fontId="1"/>
  </si>
  <si>
    <t>事業所数(B)</t>
    <phoneticPr fontId="1"/>
  </si>
  <si>
    <t>調定額</t>
    <phoneticPr fontId="1"/>
  </si>
  <si>
    <t>分離課税所得金額</t>
    <rPh sb="0" eb="2">
      <t>ブンリ</t>
    </rPh>
    <rPh sb="2" eb="4">
      <t>カゼイ</t>
    </rPh>
    <rPh sb="4" eb="6">
      <t>ショトク</t>
    </rPh>
    <rPh sb="6" eb="8">
      <t>キンガク</t>
    </rPh>
    <phoneticPr fontId="1"/>
  </si>
  <si>
    <t>調整控除額</t>
    <rPh sb="0" eb="2">
      <t>チョウセイ</t>
    </rPh>
    <rPh sb="2" eb="4">
      <t>コウジョ</t>
    </rPh>
    <rPh sb="4" eb="5">
      <t>ガク</t>
    </rPh>
    <phoneticPr fontId="1"/>
  </si>
  <si>
    <t>配当控除額</t>
    <rPh sb="0" eb="2">
      <t>ハイトウ</t>
    </rPh>
    <rPh sb="2" eb="4">
      <t>コウジョ</t>
    </rPh>
    <rPh sb="4" eb="5">
      <t>ガク</t>
    </rPh>
    <phoneticPr fontId="1"/>
  </si>
  <si>
    <t>住宅借入金等
特別税額控除額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ゼイガク</t>
    </rPh>
    <rPh sb="11" eb="13">
      <t>コウジョ</t>
    </rPh>
    <rPh sb="13" eb="14">
      <t>ガク</t>
    </rPh>
    <phoneticPr fontId="1"/>
  </si>
  <si>
    <t>税額調整額</t>
    <rPh sb="0" eb="2">
      <t>ゼイガク</t>
    </rPh>
    <rPh sb="2" eb="4">
      <t>チョウセイ</t>
    </rPh>
    <rPh sb="4" eb="5">
      <t>ガク</t>
    </rPh>
    <phoneticPr fontId="1"/>
  </si>
  <si>
    <t>配当割額の控除額</t>
    <rPh sb="0" eb="2">
      <t>ハイトウ</t>
    </rPh>
    <rPh sb="2" eb="3">
      <t>ワリ</t>
    </rPh>
    <rPh sb="3" eb="4">
      <t>ガク</t>
    </rPh>
    <rPh sb="5" eb="7">
      <t>コウジョ</t>
    </rPh>
    <rPh sb="7" eb="8">
      <t>ガク</t>
    </rPh>
    <phoneticPr fontId="1"/>
  </si>
  <si>
    <t>株式等譲渡所得
割額の控除額</t>
    <rPh sb="0" eb="3">
      <t>カブシキトウ</t>
    </rPh>
    <rPh sb="3" eb="5">
      <t>ジョウト</t>
    </rPh>
    <rPh sb="5" eb="7">
      <t>ショトク</t>
    </rPh>
    <rPh sb="8" eb="9">
      <t>ワリ</t>
    </rPh>
    <rPh sb="9" eb="10">
      <t>ガク</t>
    </rPh>
    <rPh sb="11" eb="13">
      <t>コウジョ</t>
    </rPh>
    <rPh sb="13" eb="14">
      <t>ガク</t>
    </rPh>
    <phoneticPr fontId="1"/>
  </si>
  <si>
    <t>寄附金税額控除</t>
    <rPh sb="0" eb="3">
      <t>キフキン</t>
    </rPh>
    <rPh sb="3" eb="5">
      <t>ゼイガク</t>
    </rPh>
    <rPh sb="5" eb="7">
      <t>コウジョ</t>
    </rPh>
    <phoneticPr fontId="1"/>
  </si>
  <si>
    <t>外国税額控除</t>
    <rPh sb="0" eb="2">
      <t>ガイコク</t>
    </rPh>
    <rPh sb="2" eb="4">
      <t>ゼイガク</t>
    </rPh>
    <rPh sb="4" eb="6">
      <t>コウジョ</t>
    </rPh>
    <phoneticPr fontId="1"/>
  </si>
  <si>
    <t>給与</t>
    <phoneticPr fontId="1"/>
  </si>
  <si>
    <t>営業</t>
    <phoneticPr fontId="1"/>
  </si>
  <si>
    <t>農業</t>
    <phoneticPr fontId="1"/>
  </si>
  <si>
    <t>その他</t>
    <phoneticPr fontId="1"/>
  </si>
  <si>
    <t>合計</t>
    <rPh sb="0" eb="1">
      <t>ゴウ</t>
    </rPh>
    <phoneticPr fontId="1"/>
  </si>
  <si>
    <t>　合計</t>
    <rPh sb="1" eb="2">
      <t>ゴウ</t>
    </rPh>
    <rPh sb="2" eb="3">
      <t>ケイ</t>
    </rPh>
    <phoneticPr fontId="1"/>
  </si>
  <si>
    <t>区分</t>
    <phoneticPr fontId="1"/>
  </si>
  <si>
    <t>分離分</t>
    <phoneticPr fontId="1"/>
  </si>
  <si>
    <t>合計</t>
    <phoneticPr fontId="1"/>
  </si>
  <si>
    <t>区分</t>
    <rPh sb="1" eb="2">
      <t>ブン</t>
    </rPh>
    <phoneticPr fontId="1"/>
  </si>
  <si>
    <t>建設業</t>
    <phoneticPr fontId="1"/>
  </si>
  <si>
    <t>製造業</t>
    <phoneticPr fontId="1"/>
  </si>
  <si>
    <t>運輸・通信業</t>
    <phoneticPr fontId="1"/>
  </si>
  <si>
    <t>卸売業</t>
    <phoneticPr fontId="1"/>
  </si>
  <si>
    <t>小売業</t>
    <phoneticPr fontId="1"/>
  </si>
  <si>
    <t>飲食業</t>
    <phoneticPr fontId="1"/>
  </si>
  <si>
    <t>不動産業</t>
    <phoneticPr fontId="1"/>
  </si>
  <si>
    <t>事業所数（Ａ）</t>
    <phoneticPr fontId="1"/>
  </si>
  <si>
    <t xml:space="preserve">調定額 </t>
    <phoneticPr fontId="1"/>
  </si>
  <si>
    <t>法人税割の課税
される事業所割合（B）／（Ａ）</t>
    <rPh sb="11" eb="14">
      <t>ジギョウショ</t>
    </rPh>
    <rPh sb="14" eb="16">
      <t>ワリアイ</t>
    </rPh>
    <phoneticPr fontId="1"/>
  </si>
  <si>
    <t>平均税率</t>
    <phoneticPr fontId="1"/>
  </si>
  <si>
    <t>算出税額</t>
    <phoneticPr fontId="1"/>
  </si>
  <si>
    <t>所得割額</t>
    <phoneticPr fontId="1"/>
  </si>
  <si>
    <t>－</t>
    <phoneticPr fontId="1"/>
  </si>
  <si>
    <t>総所得金額等</t>
    <rPh sb="5" eb="6">
      <t>トウ</t>
    </rPh>
    <phoneticPr fontId="1"/>
  </si>
  <si>
    <t>納税義務者
　　　　人</t>
    <rPh sb="10" eb="11">
      <t>ヒト</t>
    </rPh>
    <phoneticPr fontId="1"/>
  </si>
  <si>
    <t>納税義務者
　　　　 人</t>
    <rPh sb="11" eb="12">
      <t>ヒト</t>
    </rPh>
    <phoneticPr fontId="1"/>
  </si>
  <si>
    <t>均等割を納める者
　　　　　　人　　　　　　千円</t>
    <rPh sb="15" eb="16">
      <t>ヒト</t>
    </rPh>
    <rPh sb="22" eb="24">
      <t>センエン</t>
    </rPh>
    <phoneticPr fontId="1"/>
  </si>
  <si>
    <t>所得割を納める者
　　　　　　人　　　　　　千円</t>
    <rPh sb="0" eb="2">
      <t>ショトク</t>
    </rPh>
    <rPh sb="15" eb="16">
      <t>ヒト</t>
    </rPh>
    <rPh sb="22" eb="24">
      <t>センエン</t>
    </rPh>
    <phoneticPr fontId="1"/>
  </si>
  <si>
    <t>均等割額
　　　千円</t>
    <rPh sb="8" eb="10">
      <t>センエン</t>
    </rPh>
    <phoneticPr fontId="1"/>
  </si>
  <si>
    <t>所得割額
　　　千円</t>
    <rPh sb="0" eb="2">
      <t>ショトク</t>
    </rPh>
    <rPh sb="8" eb="10">
      <t>センエン</t>
    </rPh>
    <phoneticPr fontId="1"/>
  </si>
  <si>
    <t>（令和３年３月31日現在、単位：千円、％）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1"/>
  </si>
  <si>
    <t xml:space="preserve">オ　法人市民税業種別事業所数・調定額（令和２年度分） </t>
    <rPh sb="4" eb="5">
      <t>シ</t>
    </rPh>
    <rPh sb="10" eb="13">
      <t>ジギョウショ</t>
    </rPh>
    <rPh sb="13" eb="14">
      <t>スウ</t>
    </rPh>
    <rPh sb="15" eb="18">
      <t>チョウテイガク</t>
    </rPh>
    <rPh sb="19" eb="21">
      <t>レイワ</t>
    </rPh>
    <rPh sb="22" eb="24">
      <t>ネンド</t>
    </rPh>
    <rPh sb="23" eb="24">
      <t>ド</t>
    </rPh>
    <rPh sb="24" eb="25">
      <t>ブン</t>
    </rPh>
    <phoneticPr fontId="1"/>
  </si>
  <si>
    <t>（令和３年７月１日現在）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</si>
  <si>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ウ　個人市民税所得者区分別納税義務者・均等割額・所得割額（令和３年度課税分）</t>
    <rPh sb="4" eb="5">
      <t>シ</t>
    </rPh>
    <rPh sb="7" eb="10">
      <t>ショトクシャ</t>
    </rPh>
    <rPh sb="10" eb="12">
      <t>クブン</t>
    </rPh>
    <rPh sb="12" eb="13">
      <t>ベツ</t>
    </rPh>
    <rPh sb="19" eb="22">
      <t>キントウワ</t>
    </rPh>
    <rPh sb="22" eb="23">
      <t>ガク</t>
    </rPh>
    <rPh sb="24" eb="26">
      <t>ショトク</t>
    </rPh>
    <rPh sb="26" eb="27">
      <t>ワリ</t>
    </rPh>
    <rPh sb="27" eb="28">
      <t>ガク</t>
    </rPh>
    <rPh sb="29" eb="31">
      <t>レイワ</t>
    </rPh>
    <rPh sb="32" eb="34">
      <t>ネンド</t>
    </rPh>
    <rPh sb="34" eb="36">
      <t>カゼイ</t>
    </rPh>
    <rPh sb="36" eb="37">
      <t>ブン</t>
    </rPh>
    <phoneticPr fontId="1"/>
  </si>
  <si>
    <t>エ　個人市民税所得者区分別所得割額（令和３年度課税分）</t>
    <rPh sb="2" eb="4">
      <t>コジン</t>
    </rPh>
    <rPh sb="4" eb="7">
      <t>シミンゼイ</t>
    </rPh>
    <rPh sb="7" eb="10">
      <t>ショトクシャ</t>
    </rPh>
    <rPh sb="10" eb="12">
      <t>クブン</t>
    </rPh>
    <rPh sb="18" eb="20">
      <t>レイワ</t>
    </rPh>
    <rPh sb="21" eb="23">
      <t>ネンド</t>
    </rPh>
    <rPh sb="23" eb="25">
      <t>カゼイ</t>
    </rPh>
    <rPh sb="25" eb="26">
      <t>ブン</t>
    </rPh>
    <phoneticPr fontId="1"/>
  </si>
  <si>
    <t>　(令和３年７月１日現在、単位：千円、％)</t>
    <rPh sb="2" eb="4">
      <t>レイワ</t>
    </rPh>
    <rPh sb="5" eb="6">
      <t>ネン</t>
    </rPh>
    <rPh sb="7" eb="8">
      <t>ガツ</t>
    </rPh>
    <rPh sb="9" eb="10">
      <t>ニチ</t>
    </rPh>
    <rPh sb="10" eb="12">
      <t>ゲンザイ</t>
    </rPh>
    <phoneticPr fontId="1"/>
  </si>
  <si>
    <t>資料：令和３年度市町村税課税状況等の調</t>
    <rPh sb="3" eb="5">
      <t>レイワ</t>
    </rPh>
    <rPh sb="6" eb="8">
      <t>ネンド</t>
    </rPh>
    <rPh sb="8" eb="10">
      <t>シチョウ</t>
    </rPh>
    <rPh sb="10" eb="12">
      <t>ソンゼイ</t>
    </rPh>
    <rPh sb="12" eb="14">
      <t>カゼイ</t>
    </rPh>
    <rPh sb="14" eb="16">
      <t>ジョウキョウ</t>
    </rPh>
    <rPh sb="16" eb="17">
      <t>トウ</t>
    </rPh>
    <rPh sb="18" eb="19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</si>
</sst>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);[Red]\(#,##0\)"/>
    <numFmt numFmtId="177" formatCode="#,##0.0_ "/>
    <numFmt numFmtId="178" formatCode="#,##0.0_);[Red]\(#,##0.0\)"/>
    <numFmt numFmtId="179" formatCode="#,##0.0"/>
    <numFmt numFmtId="180" formatCode="#,##0_ "/>
    <numFmt numFmtId="181" formatCode="0.0;[Red]0.0"/>
    <numFmt numFmtId="182" formatCode="#,##0.0;[Red]\-#,##0.0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7" fontId="0" fillId="0" borderId="5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3" fontId="2" fillId="0" borderId="6" xfId="0" applyNumberFormat="1" applyFont="1" applyBorder="1" applyAlignment="1">
      <alignment vertical="center"/>
    </xf>
    <xf numFmtId="179" fontId="2" fillId="0" borderId="11" xfId="0" applyNumberFormat="1" applyFont="1" applyBorder="1" applyAlignment="1">
      <alignment horizontal="right" vertical="center"/>
    </xf>
    <xf numFmtId="181" fontId="2" fillId="0" borderId="12" xfId="0" applyNumberFormat="1" applyFont="1" applyBorder="1" applyAlignment="1">
      <alignment horizontal="right" vertical="center"/>
    </xf>
    <xf numFmtId="181" fontId="2" fillId="0" borderId="12" xfId="0" applyNumberFormat="1" applyFont="1" applyBorder="1" applyAlignment="1">
      <alignment vertical="center"/>
    </xf>
    <xf numFmtId="181" fontId="2" fillId="0" borderId="29" xfId="0" applyNumberFormat="1" applyFont="1" applyBorder="1" applyAlignment="1">
      <alignment vertical="center"/>
    </xf>
    <xf numFmtId="177" fontId="0" fillId="0" borderId="20" xfId="0" applyNumberFormat="1" applyFont="1" applyBorder="1" applyAlignment="1">
      <alignment vertical="center"/>
    </xf>
    <xf numFmtId="178" fontId="0" fillId="0" borderId="10" xfId="0" applyNumberFormat="1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178" fontId="0" fillId="0" borderId="17" xfId="0" applyNumberFormat="1" applyFont="1" applyBorder="1" applyAlignment="1">
      <alignment vertical="center"/>
    </xf>
    <xf numFmtId="176" fontId="0" fillId="0" borderId="19" xfId="0" applyNumberFormat="1" applyFont="1" applyBorder="1" applyAlignment="1">
      <alignment vertical="center"/>
    </xf>
    <xf numFmtId="178" fontId="0" fillId="0" borderId="18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178" fontId="0" fillId="0" borderId="22" xfId="0" applyNumberFormat="1" applyFont="1" applyBorder="1" applyAlignment="1">
      <alignment vertical="center"/>
    </xf>
    <xf numFmtId="0" fontId="0" fillId="0" borderId="35" xfId="0" applyFont="1" applyBorder="1" applyAlignment="1">
      <alignment vertical="center"/>
    </xf>
    <xf numFmtId="0" fontId="0" fillId="0" borderId="36" xfId="0" applyFont="1" applyBorder="1" applyAlignment="1">
      <alignment horizontal="center" vertical="center"/>
    </xf>
    <xf numFmtId="178" fontId="0" fillId="0" borderId="37" xfId="0" applyNumberFormat="1" applyFont="1" applyBorder="1" applyAlignment="1">
      <alignment vertical="center"/>
    </xf>
    <xf numFmtId="178" fontId="0" fillId="0" borderId="28" xfId="0" applyNumberFormat="1" applyFont="1" applyBorder="1" applyAlignment="1">
      <alignment vertical="center"/>
    </xf>
    <xf numFmtId="178" fontId="0" fillId="0" borderId="38" xfId="0" applyNumberFormat="1" applyFont="1" applyBorder="1" applyAlignment="1">
      <alignment vertical="center"/>
    </xf>
    <xf numFmtId="178" fontId="0" fillId="0" borderId="39" xfId="0" applyNumberFormat="1" applyFont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6" fontId="0" fillId="0" borderId="23" xfId="0" applyNumberFormat="1" applyFont="1" applyBorder="1" applyAlignment="1">
      <alignment vertical="center"/>
    </xf>
    <xf numFmtId="176" fontId="0" fillId="0" borderId="17" xfId="0" applyNumberFormat="1" applyFont="1" applyBorder="1" applyAlignment="1">
      <alignment vertical="center"/>
    </xf>
    <xf numFmtId="178" fontId="0" fillId="0" borderId="41" xfId="0" applyNumberFormat="1" applyFont="1" applyBorder="1" applyAlignment="1">
      <alignment vertical="center"/>
    </xf>
    <xf numFmtId="178" fontId="0" fillId="0" borderId="42" xfId="0" applyNumberFormat="1" applyFont="1" applyBorder="1" applyAlignment="1">
      <alignment vertical="center"/>
    </xf>
    <xf numFmtId="3" fontId="2" fillId="0" borderId="7" xfId="0" applyNumberFormat="1" applyFont="1" applyFill="1" applyBorder="1" applyAlignment="1">
      <alignment vertical="center"/>
    </xf>
    <xf numFmtId="3" fontId="2" fillId="0" borderId="5" xfId="0" applyNumberFormat="1" applyFont="1" applyFill="1" applyBorder="1" applyAlignment="1">
      <alignment vertical="center"/>
    </xf>
    <xf numFmtId="3" fontId="2" fillId="0" borderId="7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vertical="center"/>
    </xf>
    <xf numFmtId="3" fontId="2" fillId="0" borderId="14" xfId="0" applyNumberFormat="1" applyFont="1" applyFill="1" applyBorder="1" applyAlignment="1">
      <alignment vertical="center"/>
    </xf>
    <xf numFmtId="3" fontId="2" fillId="0" borderId="10" xfId="0" applyNumberFormat="1" applyFont="1" applyFill="1" applyBorder="1" applyAlignment="1">
      <alignment vertical="center"/>
    </xf>
    <xf numFmtId="3" fontId="2" fillId="0" borderId="34" xfId="0" applyNumberFormat="1" applyFont="1" applyFill="1" applyBorder="1" applyAlignment="1">
      <alignment horizontal="right" vertical="center"/>
    </xf>
    <xf numFmtId="3" fontId="2" fillId="0" borderId="22" xfId="0" applyNumberFormat="1" applyFont="1" applyFill="1" applyBorder="1" applyAlignment="1">
      <alignment horizontal="right" vertical="center"/>
    </xf>
    <xf numFmtId="3" fontId="2" fillId="0" borderId="9" xfId="0" applyNumberFormat="1" applyFont="1" applyFill="1" applyBorder="1" applyAlignment="1">
      <alignment vertical="center"/>
    </xf>
    <xf numFmtId="3" fontId="2" fillId="0" borderId="8" xfId="0" applyNumberFormat="1" applyFont="1" applyFill="1" applyBorder="1" applyAlignment="1">
      <alignment vertical="center"/>
    </xf>
    <xf numFmtId="3" fontId="2" fillId="0" borderId="22" xfId="0" applyNumberFormat="1" applyFont="1" applyFill="1" applyBorder="1" applyAlignment="1">
      <alignment vertical="center"/>
    </xf>
    <xf numFmtId="3" fontId="2" fillId="0" borderId="15" xfId="0" applyNumberFormat="1" applyFont="1" applyFill="1" applyBorder="1" applyAlignment="1">
      <alignment vertical="center"/>
    </xf>
    <xf numFmtId="3" fontId="2" fillId="0" borderId="13" xfId="0" applyNumberFormat="1" applyFont="1" applyFill="1" applyBorder="1" applyAlignment="1">
      <alignment vertical="center"/>
    </xf>
    <xf numFmtId="3" fontId="2" fillId="0" borderId="15" xfId="0" applyNumberFormat="1" applyFont="1" applyFill="1" applyBorder="1" applyAlignment="1">
      <alignment horizontal="right" vertical="center"/>
    </xf>
    <xf numFmtId="3" fontId="2" fillId="0" borderId="13" xfId="0" applyNumberFormat="1" applyFont="1" applyFill="1" applyBorder="1" applyAlignment="1">
      <alignment horizontal="right" vertical="center"/>
    </xf>
    <xf numFmtId="3" fontId="2" fillId="0" borderId="12" xfId="0" applyNumberFormat="1" applyFont="1" applyFill="1" applyBorder="1" applyAlignment="1">
      <alignment vertical="center"/>
    </xf>
    <xf numFmtId="3" fontId="2" fillId="0" borderId="11" xfId="0" applyNumberFormat="1" applyFont="1" applyFill="1" applyBorder="1" applyAlignment="1">
      <alignment vertical="center"/>
    </xf>
    <xf numFmtId="3" fontId="2" fillId="0" borderId="8" xfId="0" applyNumberFormat="1" applyFont="1" applyFill="1" applyBorder="1" applyAlignment="1">
      <alignment horizontal="right" vertical="center"/>
    </xf>
    <xf numFmtId="3" fontId="2" fillId="0" borderId="9" xfId="0" applyNumberFormat="1" applyFont="1" applyFill="1" applyBorder="1" applyAlignment="1">
      <alignment horizontal="right" vertical="center"/>
    </xf>
    <xf numFmtId="3" fontId="2" fillId="0" borderId="28" xfId="0" applyNumberFormat="1" applyFont="1" applyFill="1" applyBorder="1" applyAlignment="1">
      <alignment vertical="center"/>
    </xf>
    <xf numFmtId="3" fontId="2" fillId="0" borderId="11" xfId="0" applyNumberFormat="1" applyFont="1" applyFill="1" applyBorder="1" applyAlignment="1">
      <alignment horizontal="right" vertical="center"/>
    </xf>
    <xf numFmtId="3" fontId="2" fillId="0" borderId="12" xfId="0" applyNumberFormat="1" applyFont="1" applyFill="1" applyBorder="1" applyAlignment="1">
      <alignment horizontal="right" vertical="center"/>
    </xf>
    <xf numFmtId="3" fontId="2" fillId="0" borderId="29" xfId="0" applyNumberFormat="1" applyFont="1" applyFill="1" applyBorder="1" applyAlignment="1">
      <alignment vertical="center"/>
    </xf>
    <xf numFmtId="3" fontId="2" fillId="0" borderId="30" xfId="0" applyNumberFormat="1" applyFont="1" applyFill="1" applyBorder="1" applyAlignment="1">
      <alignment horizontal="right" vertical="center"/>
    </xf>
    <xf numFmtId="3" fontId="2" fillId="0" borderId="30" xfId="0" applyNumberFormat="1" applyFont="1" applyFill="1" applyBorder="1" applyAlignment="1">
      <alignment vertical="center"/>
    </xf>
    <xf numFmtId="182" fontId="2" fillId="0" borderId="32" xfId="0" applyNumberFormat="1" applyFont="1" applyFill="1" applyBorder="1" applyAlignment="1">
      <alignment horizontal="right" vertical="center"/>
    </xf>
    <xf numFmtId="182" fontId="2" fillId="0" borderId="33" xfId="0" applyNumberFormat="1" applyFont="1" applyFill="1" applyBorder="1" applyAlignment="1">
      <alignment horizontal="right" vertical="center"/>
    </xf>
    <xf numFmtId="182" fontId="2" fillId="0" borderId="3" xfId="0" applyNumberFormat="1" applyFont="1" applyFill="1" applyBorder="1" applyAlignment="1">
      <alignment horizontal="right" vertical="center"/>
    </xf>
    <xf numFmtId="176" fontId="0" fillId="0" borderId="34" xfId="0" applyNumberFormat="1" applyFill="1" applyBorder="1" applyAlignment="1">
      <alignment vertical="center"/>
    </xf>
    <xf numFmtId="176" fontId="0" fillId="0" borderId="15" xfId="0" applyNumberFormat="1" applyFill="1" applyBorder="1" applyAlignment="1">
      <alignment vertical="center"/>
    </xf>
    <xf numFmtId="176" fontId="0" fillId="0" borderId="7" xfId="0" applyNumberFormat="1" applyFill="1" applyBorder="1" applyAlignment="1">
      <alignment vertical="center"/>
    </xf>
    <xf numFmtId="180" fontId="0" fillId="0" borderId="14" xfId="0" applyNumberFormat="1" applyFont="1" applyFill="1" applyBorder="1" applyAlignment="1">
      <alignment vertical="center"/>
    </xf>
    <xf numFmtId="176" fontId="0" fillId="0" borderId="10" xfId="0" applyNumberFormat="1" applyFont="1" applyFill="1" applyBorder="1" applyAlignment="1">
      <alignment vertical="center"/>
    </xf>
    <xf numFmtId="176" fontId="0" fillId="0" borderId="14" xfId="0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176" fontId="0" fillId="0" borderId="13" xfId="0" applyNumberFormat="1" applyFont="1" applyFill="1" applyBorder="1" applyAlignment="1">
      <alignment vertical="center"/>
    </xf>
    <xf numFmtId="176" fontId="0" fillId="0" borderId="44" xfId="0" applyNumberFormat="1" applyFont="1" applyFill="1" applyBorder="1" applyAlignment="1">
      <alignment vertical="center"/>
    </xf>
    <xf numFmtId="176" fontId="0" fillId="0" borderId="45" xfId="0" applyNumberFormat="1" applyFont="1" applyFill="1" applyBorder="1" applyAlignment="1">
      <alignment vertical="center"/>
    </xf>
    <xf numFmtId="3" fontId="2" fillId="0" borderId="46" xfId="0" applyNumberFormat="1" applyFont="1" applyFill="1" applyBorder="1" applyAlignment="1">
      <alignment horizontal="right" vertical="center"/>
    </xf>
    <xf numFmtId="0" fontId="4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0" fillId="0" borderId="24" xfId="0" applyNumberFormat="1" applyFont="1" applyBorder="1" applyAlignment="1">
      <alignment vertical="top"/>
    </xf>
    <xf numFmtId="178" fontId="0" fillId="0" borderId="18" xfId="0" applyNumberFormat="1" applyFont="1" applyBorder="1" applyAlignment="1">
      <alignment vertical="top"/>
    </xf>
    <xf numFmtId="176" fontId="0" fillId="0" borderId="31" xfId="0" applyNumberFormat="1" applyFont="1" applyBorder="1" applyAlignment="1">
      <alignment vertical="top" shrinkToFit="1"/>
    </xf>
    <xf numFmtId="178" fontId="0" fillId="0" borderId="40" xfId="0" applyNumberFormat="1" applyFont="1" applyBorder="1" applyAlignment="1">
      <alignment vertical="top"/>
    </xf>
    <xf numFmtId="176" fontId="0" fillId="0" borderId="18" xfId="0" applyNumberFormat="1" applyFont="1" applyBorder="1" applyAlignment="1">
      <alignment vertical="top"/>
    </xf>
    <xf numFmtId="178" fontId="0" fillId="0" borderId="43" xfId="0" applyNumberFormat="1" applyFont="1" applyBorder="1" applyAlignment="1">
      <alignment vertical="top"/>
    </xf>
    <xf numFmtId="0" fontId="0" fillId="0" borderId="0" xfId="0" applyAlignment="1">
      <alignment horizontal="right"/>
    </xf>
    <xf numFmtId="0" fontId="6" fillId="0" borderId="0" xfId="0" applyFont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4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76" fontId="0" fillId="0" borderId="8" xfId="0" applyNumberFormat="1" applyFill="1" applyBorder="1" applyAlignment="1">
      <alignment vertical="center" shrinkToFit="1"/>
    </xf>
    <xf numFmtId="176" fontId="0" fillId="0" borderId="34" xfId="0" applyNumberFormat="1" applyFill="1" applyBorder="1" applyAlignment="1">
      <alignment vertical="center" shrinkToFit="1"/>
    </xf>
    <xf numFmtId="0" fontId="0" fillId="0" borderId="48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40" xfId="0" applyFont="1" applyBorder="1" applyAlignment="1">
      <alignment horizontal="right" vertical="center"/>
    </xf>
    <xf numFmtId="0" fontId="0" fillId="0" borderId="5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5444B-D201-4B63-AD2D-CA025A89E244}">
  <dimension ref="B3:N59"/>
  <sheetViews>
    <sheetView tabSelected="1" view="pageBreakPreview" topLeftCell="A7" zoomScale="60" zoomScaleNormal="130" workbookViewId="0">
      <selection activeCell="T42" sqref="T42"/>
    </sheetView>
  </sheetViews>
  <sheetFormatPr defaultRowHeight="13.5" x14ac:dyDescent="0.15"/>
  <cols>
    <col min="1" max="1" width="2.375" style="98" customWidth="1"/>
    <col min="2" max="2" width="11.875" style="98" customWidth="1"/>
    <col min="3" max="7" width="9.625" style="98" customWidth="1"/>
    <col min="8" max="8" width="10.375" style="98" customWidth="1"/>
    <col min="9" max="9" width="10.125" style="98" customWidth="1"/>
    <col min="10" max="10" width="10.875" style="98" customWidth="1"/>
    <col min="11" max="16" width="9.625" style="98" customWidth="1"/>
    <col min="17" max="18" width="8.125" style="98" customWidth="1"/>
    <col min="19" max="16384" width="9" style="98"/>
  </cols>
  <sheetData>
    <row r="3" spans="2:14" ht="14.25" x14ac:dyDescent="0.15">
      <c r="B3" s="116" t="s">
        <v>62</v>
      </c>
      <c r="C3" s="116"/>
      <c r="D3" s="116"/>
      <c r="E3" s="116"/>
      <c r="F3" s="116"/>
      <c r="G3" s="116"/>
      <c r="H3" s="116"/>
      <c r="I3" s="116"/>
      <c r="J3" s="117"/>
    </row>
    <row r="4" spans="2:14" ht="14.25" thickBot="1" x14ac:dyDescent="0.2">
      <c r="L4" s="103" t="s">
        <v>61</v>
      </c>
      <c r="M4" s="103"/>
      <c r="N4" s="103"/>
    </row>
    <row r="5" spans="2:14" ht="14.25" customHeight="1" x14ac:dyDescent="0.15">
      <c r="B5" s="104" t="s">
        <v>37</v>
      </c>
      <c r="C5" s="118" t="s">
        <v>4</v>
      </c>
      <c r="D5" s="119"/>
      <c r="E5" s="118" t="s">
        <v>5</v>
      </c>
      <c r="F5" s="119"/>
      <c r="G5" s="118" t="s">
        <v>6</v>
      </c>
      <c r="H5" s="120"/>
      <c r="I5" s="119"/>
      <c r="J5" s="121" t="s">
        <v>33</v>
      </c>
      <c r="K5" s="122"/>
      <c r="L5" s="122"/>
      <c r="M5" s="122"/>
      <c r="N5" s="123"/>
    </row>
    <row r="6" spans="2:14" ht="27" customHeight="1" thickBot="1" x14ac:dyDescent="0.2">
      <c r="B6" s="105"/>
      <c r="C6" s="82" t="s">
        <v>54</v>
      </c>
      <c r="D6" s="83" t="s">
        <v>57</v>
      </c>
      <c r="E6" s="82" t="s">
        <v>54</v>
      </c>
      <c r="F6" s="83" t="s">
        <v>58</v>
      </c>
      <c r="G6" s="82" t="s">
        <v>54</v>
      </c>
      <c r="H6" s="85" t="s">
        <v>57</v>
      </c>
      <c r="I6" s="84" t="s">
        <v>58</v>
      </c>
      <c r="J6" s="124" t="s">
        <v>55</v>
      </c>
      <c r="K6" s="125"/>
      <c r="L6" s="126" t="s">
        <v>56</v>
      </c>
      <c r="M6" s="125"/>
      <c r="N6" s="5" t="s">
        <v>53</v>
      </c>
    </row>
    <row r="7" spans="2:14" ht="14.25" customHeight="1" x14ac:dyDescent="0.15">
      <c r="B7" s="12" t="s">
        <v>28</v>
      </c>
      <c r="C7" s="47">
        <v>1261</v>
      </c>
      <c r="D7" s="48">
        <v>4414</v>
      </c>
      <c r="E7" s="49" t="s">
        <v>51</v>
      </c>
      <c r="F7" s="50" t="s">
        <v>51</v>
      </c>
      <c r="G7" s="47">
        <v>23050</v>
      </c>
      <c r="H7" s="51">
        <v>80675</v>
      </c>
      <c r="I7" s="48">
        <v>2544440</v>
      </c>
      <c r="J7" s="52">
        <f>G7+C7</f>
        <v>24311</v>
      </c>
      <c r="K7" s="51">
        <f t="shared" ref="J7:K10" si="0">H7+D7</f>
        <v>85089</v>
      </c>
      <c r="L7" s="51">
        <f>G7</f>
        <v>23050</v>
      </c>
      <c r="M7" s="51">
        <f>I7</f>
        <v>2544440</v>
      </c>
      <c r="N7" s="53">
        <v>24311</v>
      </c>
    </row>
    <row r="8" spans="2:14" ht="14.25" customHeight="1" x14ac:dyDescent="0.15">
      <c r="B8" s="13" t="s">
        <v>29</v>
      </c>
      <c r="C8" s="54">
        <v>170</v>
      </c>
      <c r="D8" s="55">
        <v>595</v>
      </c>
      <c r="E8" s="56" t="s">
        <v>51</v>
      </c>
      <c r="F8" s="57" t="s">
        <v>51</v>
      </c>
      <c r="G8" s="54">
        <v>1189</v>
      </c>
      <c r="H8" s="58">
        <v>4161</v>
      </c>
      <c r="I8" s="55">
        <v>157863</v>
      </c>
      <c r="J8" s="59">
        <f t="shared" si="0"/>
        <v>1359</v>
      </c>
      <c r="K8" s="58">
        <f t="shared" si="0"/>
        <v>4756</v>
      </c>
      <c r="L8" s="58">
        <f>G8</f>
        <v>1189</v>
      </c>
      <c r="M8" s="58">
        <f>I8</f>
        <v>157863</v>
      </c>
      <c r="N8" s="55">
        <v>1359</v>
      </c>
    </row>
    <row r="9" spans="2:14" ht="14.25" customHeight="1" x14ac:dyDescent="0.15">
      <c r="B9" s="13" t="s">
        <v>30</v>
      </c>
      <c r="C9" s="54">
        <v>2</v>
      </c>
      <c r="D9" s="55">
        <v>7</v>
      </c>
      <c r="E9" s="56" t="s">
        <v>51</v>
      </c>
      <c r="F9" s="57" t="s">
        <v>51</v>
      </c>
      <c r="G9" s="54">
        <v>4</v>
      </c>
      <c r="H9" s="58">
        <v>14</v>
      </c>
      <c r="I9" s="55">
        <v>763</v>
      </c>
      <c r="J9" s="52">
        <f t="shared" si="0"/>
        <v>6</v>
      </c>
      <c r="K9" s="51">
        <f t="shared" si="0"/>
        <v>21</v>
      </c>
      <c r="L9" s="51">
        <f>G9</f>
        <v>4</v>
      </c>
      <c r="M9" s="51">
        <f>I9</f>
        <v>763</v>
      </c>
      <c r="N9" s="48">
        <v>6</v>
      </c>
    </row>
    <row r="10" spans="2:14" ht="14.25" customHeight="1" x14ac:dyDescent="0.15">
      <c r="B10" s="13" t="s">
        <v>31</v>
      </c>
      <c r="C10" s="54">
        <v>818</v>
      </c>
      <c r="D10" s="55">
        <v>2863</v>
      </c>
      <c r="E10" s="56" t="s">
        <v>51</v>
      </c>
      <c r="F10" s="57" t="s">
        <v>51</v>
      </c>
      <c r="G10" s="54">
        <v>2845</v>
      </c>
      <c r="H10" s="58">
        <v>9958</v>
      </c>
      <c r="I10" s="55">
        <v>330141</v>
      </c>
      <c r="J10" s="59">
        <f t="shared" si="0"/>
        <v>3663</v>
      </c>
      <c r="K10" s="58">
        <f t="shared" si="0"/>
        <v>12821</v>
      </c>
      <c r="L10" s="58">
        <f>G10</f>
        <v>2845</v>
      </c>
      <c r="M10" s="58">
        <f>I10</f>
        <v>330141</v>
      </c>
      <c r="N10" s="55">
        <v>3663</v>
      </c>
    </row>
    <row r="11" spans="2:14" ht="14.25" customHeight="1" thickBot="1" x14ac:dyDescent="0.2">
      <c r="B11" s="94" t="s">
        <v>32</v>
      </c>
      <c r="C11" s="42">
        <f>SUM(C7:C10)</f>
        <v>2251</v>
      </c>
      <c r="D11" s="43">
        <f>SUM(D7:D10)</f>
        <v>7879</v>
      </c>
      <c r="E11" s="44" t="s">
        <v>51</v>
      </c>
      <c r="F11" s="45" t="s">
        <v>51</v>
      </c>
      <c r="G11" s="42">
        <f t="shared" ref="G11:N11" si="1">SUM(G7:G10)</f>
        <v>27088</v>
      </c>
      <c r="H11" s="46">
        <f t="shared" si="1"/>
        <v>94808</v>
      </c>
      <c r="I11" s="43">
        <f t="shared" si="1"/>
        <v>3033207</v>
      </c>
      <c r="J11" s="42">
        <f t="shared" si="1"/>
        <v>29339</v>
      </c>
      <c r="K11" s="46">
        <f t="shared" si="1"/>
        <v>102687</v>
      </c>
      <c r="L11" s="46">
        <f t="shared" si="1"/>
        <v>27088</v>
      </c>
      <c r="M11" s="46">
        <f t="shared" si="1"/>
        <v>3033207</v>
      </c>
      <c r="N11" s="43">
        <f t="shared" si="1"/>
        <v>29339</v>
      </c>
    </row>
    <row r="12" spans="2:14" ht="14.25" customHeight="1" x14ac:dyDescent="0.15">
      <c r="N12" s="92" t="s">
        <v>65</v>
      </c>
    </row>
    <row r="14" spans="2:14" ht="14.25" x14ac:dyDescent="0.15">
      <c r="B14" s="97" t="s">
        <v>63</v>
      </c>
      <c r="C14" s="97"/>
      <c r="D14" s="97"/>
      <c r="E14" s="97"/>
      <c r="F14" s="97"/>
      <c r="G14" s="97"/>
      <c r="N14" s="93"/>
    </row>
    <row r="15" spans="2:14" ht="14.25" thickBot="1" x14ac:dyDescent="0.2">
      <c r="G15" s="96"/>
      <c r="H15" s="96" t="s">
        <v>64</v>
      </c>
    </row>
    <row r="16" spans="2:14" ht="14.25" thickBot="1" x14ac:dyDescent="0.2">
      <c r="B16" s="6" t="s">
        <v>34</v>
      </c>
      <c r="C16" s="3" t="s">
        <v>28</v>
      </c>
      <c r="D16" s="1" t="s">
        <v>29</v>
      </c>
      <c r="E16" s="1" t="s">
        <v>30</v>
      </c>
      <c r="F16" s="1" t="s">
        <v>7</v>
      </c>
      <c r="G16" s="9" t="s">
        <v>35</v>
      </c>
      <c r="H16" s="6" t="s">
        <v>36</v>
      </c>
    </row>
    <row r="17" spans="2:8" ht="16.5" customHeight="1" x14ac:dyDescent="0.15">
      <c r="B17" s="8" t="s">
        <v>3</v>
      </c>
      <c r="C17" s="60">
        <v>22931</v>
      </c>
      <c r="D17" s="61">
        <v>1184</v>
      </c>
      <c r="E17" s="51">
        <v>4</v>
      </c>
      <c r="F17" s="51">
        <v>2678</v>
      </c>
      <c r="G17" s="62">
        <v>291</v>
      </c>
      <c r="H17" s="16">
        <f t="shared" ref="H17:H31" si="2">SUM(C17:G17)</f>
        <v>27088</v>
      </c>
    </row>
    <row r="18" spans="2:8" ht="14.25" customHeight="1" x14ac:dyDescent="0.15">
      <c r="B18" s="2" t="s">
        <v>52</v>
      </c>
      <c r="C18" s="56">
        <v>73090193</v>
      </c>
      <c r="D18" s="64">
        <v>4207519</v>
      </c>
      <c r="E18" s="58">
        <v>19469</v>
      </c>
      <c r="F18" s="58">
        <v>6998748</v>
      </c>
      <c r="G18" s="65">
        <v>1533126</v>
      </c>
      <c r="H18" s="16">
        <f t="shared" si="2"/>
        <v>85849055</v>
      </c>
    </row>
    <row r="19" spans="2:8" ht="14.25" customHeight="1" x14ac:dyDescent="0.15">
      <c r="B19" s="15" t="s">
        <v>19</v>
      </c>
      <c r="C19" s="81" t="s">
        <v>51</v>
      </c>
      <c r="D19" s="64" t="s">
        <v>51</v>
      </c>
      <c r="E19" s="64" t="s">
        <v>51</v>
      </c>
      <c r="F19" s="64" t="s">
        <v>51</v>
      </c>
      <c r="G19" s="65">
        <v>2699527</v>
      </c>
      <c r="H19" s="16">
        <f t="shared" si="2"/>
        <v>2699527</v>
      </c>
    </row>
    <row r="20" spans="2:8" ht="14.25" customHeight="1" x14ac:dyDescent="0.15">
      <c r="B20" s="2" t="s">
        <v>8</v>
      </c>
      <c r="C20" s="56">
        <v>28340757</v>
      </c>
      <c r="D20" s="64">
        <v>1423374</v>
      </c>
      <c r="E20" s="58">
        <v>6431</v>
      </c>
      <c r="F20" s="58">
        <v>2839044</v>
      </c>
      <c r="G20" s="65">
        <v>394581</v>
      </c>
      <c r="H20" s="16">
        <f t="shared" si="2"/>
        <v>33004187</v>
      </c>
    </row>
    <row r="21" spans="2:8" ht="14.25" customHeight="1" x14ac:dyDescent="0.15">
      <c r="B21" s="2" t="s">
        <v>9</v>
      </c>
      <c r="C21" s="63">
        <v>44749436</v>
      </c>
      <c r="D21" s="64">
        <v>2784145</v>
      </c>
      <c r="E21" s="58">
        <v>13038</v>
      </c>
      <c r="F21" s="58">
        <v>4159704</v>
      </c>
      <c r="G21" s="65">
        <v>3838072</v>
      </c>
      <c r="H21" s="16">
        <f t="shared" si="2"/>
        <v>55544395</v>
      </c>
    </row>
    <row r="22" spans="2:8" ht="14.25" customHeight="1" x14ac:dyDescent="0.15">
      <c r="B22" s="2" t="s">
        <v>49</v>
      </c>
      <c r="C22" s="63">
        <v>2684010</v>
      </c>
      <c r="D22" s="64">
        <v>166999</v>
      </c>
      <c r="E22" s="58">
        <v>782</v>
      </c>
      <c r="F22" s="58">
        <v>249471</v>
      </c>
      <c r="G22" s="65">
        <v>150168</v>
      </c>
      <c r="H22" s="16">
        <f>SUM(C22:G22)</f>
        <v>3251430</v>
      </c>
    </row>
    <row r="23" spans="2:8" ht="14.25" customHeight="1" x14ac:dyDescent="0.15">
      <c r="B23" s="2" t="s">
        <v>20</v>
      </c>
      <c r="C23" s="63">
        <v>41976</v>
      </c>
      <c r="D23" s="64">
        <v>2307</v>
      </c>
      <c r="E23" s="58">
        <v>19</v>
      </c>
      <c r="F23" s="58">
        <v>6355</v>
      </c>
      <c r="G23" s="65">
        <v>370</v>
      </c>
      <c r="H23" s="16">
        <f t="shared" si="2"/>
        <v>51027</v>
      </c>
    </row>
    <row r="24" spans="2:8" ht="14.25" customHeight="1" x14ac:dyDescent="0.15">
      <c r="B24" s="2" t="s">
        <v>21</v>
      </c>
      <c r="C24" s="63">
        <v>814</v>
      </c>
      <c r="D24" s="63">
        <v>20</v>
      </c>
      <c r="E24" s="63">
        <v>0</v>
      </c>
      <c r="F24" s="63">
        <v>894</v>
      </c>
      <c r="G24" s="66">
        <v>252</v>
      </c>
      <c r="H24" s="16">
        <f t="shared" si="2"/>
        <v>1980</v>
      </c>
    </row>
    <row r="25" spans="2:8" ht="22.5" customHeight="1" x14ac:dyDescent="0.15">
      <c r="B25" s="10" t="s">
        <v>22</v>
      </c>
      <c r="C25" s="63">
        <v>70077</v>
      </c>
      <c r="D25" s="63">
        <v>2708</v>
      </c>
      <c r="E25" s="63">
        <v>0</v>
      </c>
      <c r="F25" s="63">
        <v>219</v>
      </c>
      <c r="G25" s="66">
        <v>175</v>
      </c>
      <c r="H25" s="16">
        <f>SUM(C25:G25)</f>
        <v>73179</v>
      </c>
    </row>
    <row r="26" spans="2:8" ht="14.25" customHeight="1" x14ac:dyDescent="0.15">
      <c r="B26" s="4" t="s">
        <v>26</v>
      </c>
      <c r="C26" s="63">
        <v>68595</v>
      </c>
      <c r="D26" s="64">
        <v>5415</v>
      </c>
      <c r="E26" s="58">
        <v>0</v>
      </c>
      <c r="F26" s="58">
        <v>4280</v>
      </c>
      <c r="G26" s="65">
        <v>5636</v>
      </c>
      <c r="H26" s="16">
        <f>SUM(C26:G26)</f>
        <v>83926</v>
      </c>
    </row>
    <row r="27" spans="2:8" ht="14.25" customHeight="1" x14ac:dyDescent="0.15">
      <c r="B27" s="4" t="s">
        <v>27</v>
      </c>
      <c r="C27" s="63">
        <v>1</v>
      </c>
      <c r="D27" s="64">
        <v>0</v>
      </c>
      <c r="E27" s="58">
        <v>0</v>
      </c>
      <c r="F27" s="58">
        <v>22</v>
      </c>
      <c r="G27" s="65">
        <v>4</v>
      </c>
      <c r="H27" s="16">
        <f t="shared" si="2"/>
        <v>27</v>
      </c>
    </row>
    <row r="28" spans="2:8" ht="14.25" customHeight="1" x14ac:dyDescent="0.15">
      <c r="B28" s="2" t="s">
        <v>23</v>
      </c>
      <c r="C28" s="63">
        <v>389</v>
      </c>
      <c r="D28" s="64">
        <v>0</v>
      </c>
      <c r="E28" s="58">
        <v>0</v>
      </c>
      <c r="F28" s="58">
        <v>23</v>
      </c>
      <c r="G28" s="65">
        <v>0</v>
      </c>
      <c r="H28" s="16">
        <f t="shared" si="2"/>
        <v>412</v>
      </c>
    </row>
    <row r="29" spans="2:8" ht="14.25" customHeight="1" x14ac:dyDescent="0.15">
      <c r="B29" s="15" t="s">
        <v>24</v>
      </c>
      <c r="C29" s="63">
        <v>328</v>
      </c>
      <c r="D29" s="63">
        <v>24</v>
      </c>
      <c r="E29" s="59">
        <v>0</v>
      </c>
      <c r="F29" s="59">
        <v>1194</v>
      </c>
      <c r="G29" s="67">
        <v>1469</v>
      </c>
      <c r="H29" s="16">
        <f t="shared" si="2"/>
        <v>3015</v>
      </c>
    </row>
    <row r="30" spans="2:8" ht="19.5" customHeight="1" x14ac:dyDescent="0.15">
      <c r="B30" s="10" t="s">
        <v>25</v>
      </c>
      <c r="C30" s="63">
        <v>217</v>
      </c>
      <c r="D30" s="63">
        <v>46</v>
      </c>
      <c r="E30" s="63">
        <v>0</v>
      </c>
      <c r="F30" s="63">
        <v>128</v>
      </c>
      <c r="G30" s="66">
        <v>4266</v>
      </c>
      <c r="H30" s="16">
        <f t="shared" si="2"/>
        <v>4657</v>
      </c>
    </row>
    <row r="31" spans="2:8" ht="14.25" customHeight="1" x14ac:dyDescent="0.15">
      <c r="B31" s="2" t="s">
        <v>50</v>
      </c>
      <c r="C31" s="63">
        <v>2501613</v>
      </c>
      <c r="D31" s="64">
        <v>156479</v>
      </c>
      <c r="E31" s="58">
        <v>763</v>
      </c>
      <c r="F31" s="58">
        <v>236356</v>
      </c>
      <c r="G31" s="65">
        <v>137996</v>
      </c>
      <c r="H31" s="16">
        <f t="shared" si="2"/>
        <v>3033207</v>
      </c>
    </row>
    <row r="32" spans="2:8" ht="14.25" customHeight="1" x14ac:dyDescent="0.15">
      <c r="B32" s="13" t="s">
        <v>15</v>
      </c>
      <c r="C32" s="17">
        <f>C31/H31*100</f>
        <v>82.474193155956712</v>
      </c>
      <c r="D32" s="18">
        <f>D31/H31*100</f>
        <v>5.1588632097974196</v>
      </c>
      <c r="E32" s="18">
        <f>E31/H31*100</f>
        <v>2.5154893813709382E-2</v>
      </c>
      <c r="F32" s="19">
        <f>F31/H31*100</f>
        <v>7.7922805795977652</v>
      </c>
      <c r="G32" s="20">
        <f>G31/H31*100</f>
        <v>4.5495081608343906</v>
      </c>
      <c r="H32" s="16">
        <f>SUM(C32:G32)</f>
        <v>100</v>
      </c>
    </row>
    <row r="33" spans="2:11" ht="14.25" customHeight="1" thickBot="1" x14ac:dyDescent="0.2">
      <c r="B33" s="7" t="s">
        <v>48</v>
      </c>
      <c r="C33" s="68">
        <f t="shared" ref="C33:H33" si="3">ROUND(C22/C21*100,0)</f>
        <v>6</v>
      </c>
      <c r="D33" s="68">
        <f t="shared" si="3"/>
        <v>6</v>
      </c>
      <c r="E33" s="68">
        <f t="shared" si="3"/>
        <v>6</v>
      </c>
      <c r="F33" s="68">
        <f t="shared" si="3"/>
        <v>6</v>
      </c>
      <c r="G33" s="69">
        <f t="shared" si="3"/>
        <v>4</v>
      </c>
      <c r="H33" s="70">
        <f t="shared" si="3"/>
        <v>6</v>
      </c>
    </row>
    <row r="34" spans="2:11" ht="14.25" customHeight="1" x14ac:dyDescent="0.15">
      <c r="H34" s="92" t="s">
        <v>65</v>
      </c>
    </row>
    <row r="37" spans="2:11" ht="14.25" x14ac:dyDescent="0.15">
      <c r="B37" s="97" t="s">
        <v>60</v>
      </c>
      <c r="C37" s="97"/>
      <c r="D37" s="97"/>
      <c r="E37" s="97"/>
      <c r="F37" s="97"/>
    </row>
    <row r="38" spans="2:11" ht="14.25" x14ac:dyDescent="0.15">
      <c r="B38" s="97"/>
      <c r="C38" s="97"/>
      <c r="D38" s="97"/>
      <c r="E38" s="97"/>
      <c r="F38" s="97"/>
    </row>
    <row r="40" spans="2:11" ht="22.5" customHeight="1" thickBot="1" x14ac:dyDescent="0.2">
      <c r="C40" s="98" t="s">
        <v>2</v>
      </c>
      <c r="D40" s="98" t="s">
        <v>0</v>
      </c>
      <c r="E40" s="98" t="s">
        <v>1</v>
      </c>
      <c r="F40" s="98" t="s">
        <v>1</v>
      </c>
      <c r="H40" s="103" t="s">
        <v>59</v>
      </c>
      <c r="I40" s="103"/>
      <c r="J40" s="103"/>
      <c r="K40" s="103"/>
    </row>
    <row r="41" spans="2:11" ht="22.5" customHeight="1" x14ac:dyDescent="0.15">
      <c r="B41" s="104" t="s">
        <v>37</v>
      </c>
      <c r="C41" s="106" t="s">
        <v>45</v>
      </c>
      <c r="D41" s="21"/>
      <c r="E41" s="108" t="s">
        <v>46</v>
      </c>
      <c r="F41" s="30"/>
      <c r="G41" s="110" t="s">
        <v>10</v>
      </c>
      <c r="H41" s="111"/>
      <c r="I41" s="112" t="s">
        <v>14</v>
      </c>
      <c r="J41" s="113"/>
      <c r="K41" s="114" t="s">
        <v>47</v>
      </c>
    </row>
    <row r="42" spans="2:11" ht="22.5" customHeight="1" thickBot="1" x14ac:dyDescent="0.2">
      <c r="B42" s="105"/>
      <c r="C42" s="107"/>
      <c r="D42" s="11" t="s">
        <v>15</v>
      </c>
      <c r="E42" s="109"/>
      <c r="F42" s="31" t="s">
        <v>15</v>
      </c>
      <c r="G42" s="36" t="s">
        <v>16</v>
      </c>
      <c r="H42" s="37" t="s">
        <v>11</v>
      </c>
      <c r="I42" s="95" t="s">
        <v>17</v>
      </c>
      <c r="J42" s="37" t="s">
        <v>18</v>
      </c>
      <c r="K42" s="115"/>
    </row>
    <row r="43" spans="2:11" ht="22.5" customHeight="1" x14ac:dyDescent="0.15">
      <c r="B43" s="12" t="s">
        <v>38</v>
      </c>
      <c r="C43" s="71">
        <v>253</v>
      </c>
      <c r="D43" s="29">
        <f>C43/C54*100</f>
        <v>15.158777711204314</v>
      </c>
      <c r="E43" s="100">
        <f>SUM(H43,J43)</f>
        <v>56916</v>
      </c>
      <c r="F43" s="32">
        <f>E43/E54*100</f>
        <v>11.323727781690561</v>
      </c>
      <c r="G43" s="74">
        <v>121</v>
      </c>
      <c r="H43" s="75">
        <v>6838</v>
      </c>
      <c r="I43" s="76">
        <v>132</v>
      </c>
      <c r="J43" s="75">
        <v>50078</v>
      </c>
      <c r="K43" s="40">
        <f>I43/C43*100</f>
        <v>52.173913043478258</v>
      </c>
    </row>
    <row r="44" spans="2:11" ht="22.5" customHeight="1" x14ac:dyDescent="0.15">
      <c r="B44" s="13" t="s">
        <v>39</v>
      </c>
      <c r="C44" s="72">
        <v>125</v>
      </c>
      <c r="D44" s="22">
        <f>C44/C54*100</f>
        <v>7.4895146794487726</v>
      </c>
      <c r="E44" s="99">
        <f>SUM(H44,J44)</f>
        <v>45920</v>
      </c>
      <c r="F44" s="33">
        <f>E44/E54*100</f>
        <v>9.136017635378991</v>
      </c>
      <c r="G44" s="74">
        <v>74</v>
      </c>
      <c r="H44" s="75">
        <v>9055</v>
      </c>
      <c r="I44" s="77">
        <v>51</v>
      </c>
      <c r="J44" s="78">
        <v>36865</v>
      </c>
      <c r="K44" s="40">
        <f t="shared" ref="K44:K52" si="4">I44/C44*100</f>
        <v>40.799999999999997</v>
      </c>
    </row>
    <row r="45" spans="2:11" ht="22.5" customHeight="1" x14ac:dyDescent="0.15">
      <c r="B45" s="2" t="s">
        <v>40</v>
      </c>
      <c r="C45" s="72">
        <v>58</v>
      </c>
      <c r="D45" s="22">
        <f>C45/C54*100</f>
        <v>3.4751348112642297</v>
      </c>
      <c r="E45" s="99">
        <f t="shared" ref="E45:E52" si="5">SUM(H45,J45)</f>
        <v>21945</v>
      </c>
      <c r="F45" s="33">
        <f>E45/E54*100</f>
        <v>4.3660694034928555</v>
      </c>
      <c r="G45" s="74">
        <v>32</v>
      </c>
      <c r="H45" s="75">
        <v>2507</v>
      </c>
      <c r="I45" s="77">
        <v>26</v>
      </c>
      <c r="J45" s="78">
        <v>19438</v>
      </c>
      <c r="K45" s="40">
        <f t="shared" si="4"/>
        <v>44.827586206896555</v>
      </c>
    </row>
    <row r="46" spans="2:11" ht="22.5" customHeight="1" x14ac:dyDescent="0.15">
      <c r="B46" s="13" t="s">
        <v>41</v>
      </c>
      <c r="C46" s="72">
        <v>124</v>
      </c>
      <c r="D46" s="22">
        <f>C46/C54*100</f>
        <v>7.4295985620131813</v>
      </c>
      <c r="E46" s="99">
        <f t="shared" si="5"/>
        <v>46880</v>
      </c>
      <c r="F46" s="33">
        <f>E46/E54*100</f>
        <v>9.3270145197423133</v>
      </c>
      <c r="G46" s="74">
        <v>60</v>
      </c>
      <c r="H46" s="75">
        <v>5339</v>
      </c>
      <c r="I46" s="77">
        <v>64</v>
      </c>
      <c r="J46" s="78">
        <v>41541</v>
      </c>
      <c r="K46" s="40">
        <f t="shared" si="4"/>
        <v>51.612903225806448</v>
      </c>
    </row>
    <row r="47" spans="2:11" ht="22.5" customHeight="1" x14ac:dyDescent="0.15">
      <c r="B47" s="13" t="s">
        <v>42</v>
      </c>
      <c r="C47" s="72">
        <v>298</v>
      </c>
      <c r="D47" s="22">
        <f>C47/C54*100</f>
        <v>17.855002995805872</v>
      </c>
      <c r="E47" s="99">
        <f t="shared" si="5"/>
        <v>177637</v>
      </c>
      <c r="F47" s="33">
        <f>E47/E54*100</f>
        <v>35.341784945466408</v>
      </c>
      <c r="G47" s="74">
        <v>146</v>
      </c>
      <c r="H47" s="75">
        <v>11488</v>
      </c>
      <c r="I47" s="77">
        <v>152</v>
      </c>
      <c r="J47" s="78">
        <v>166149</v>
      </c>
      <c r="K47" s="40">
        <f t="shared" si="4"/>
        <v>51.006711409395976</v>
      </c>
    </row>
    <row r="48" spans="2:11" ht="22.5" customHeight="1" x14ac:dyDescent="0.15">
      <c r="B48" s="13" t="s">
        <v>43</v>
      </c>
      <c r="C48" s="72">
        <v>137</v>
      </c>
      <c r="D48" s="22">
        <f>C48/C54*100</f>
        <v>8.2085080886758526</v>
      </c>
      <c r="E48" s="99">
        <f t="shared" si="5"/>
        <v>24973</v>
      </c>
      <c r="F48" s="33">
        <f>E48/E54*100</f>
        <v>4.9685054095888397</v>
      </c>
      <c r="G48" s="74">
        <v>88</v>
      </c>
      <c r="H48" s="75">
        <v>6857</v>
      </c>
      <c r="I48" s="77">
        <v>49</v>
      </c>
      <c r="J48" s="78">
        <v>18116</v>
      </c>
      <c r="K48" s="40">
        <f t="shared" si="4"/>
        <v>35.766423357664237</v>
      </c>
    </row>
    <row r="49" spans="2:13" ht="22.5" customHeight="1" x14ac:dyDescent="0.15">
      <c r="B49" s="2" t="s">
        <v>12</v>
      </c>
      <c r="C49" s="72">
        <v>40</v>
      </c>
      <c r="D49" s="22">
        <f>C49/C54*100</f>
        <v>2.3966446974236071</v>
      </c>
      <c r="E49" s="99">
        <f t="shared" si="5"/>
        <v>26323</v>
      </c>
      <c r="F49" s="33">
        <f>E49/E54*100</f>
        <v>5.2370947782247637</v>
      </c>
      <c r="G49" s="74">
        <v>16</v>
      </c>
      <c r="H49" s="75">
        <v>1770</v>
      </c>
      <c r="I49" s="77">
        <v>24</v>
      </c>
      <c r="J49" s="78">
        <v>24553</v>
      </c>
      <c r="K49" s="40">
        <f t="shared" si="4"/>
        <v>60</v>
      </c>
    </row>
    <row r="50" spans="2:13" ht="22.5" customHeight="1" x14ac:dyDescent="0.15">
      <c r="B50" s="13" t="s">
        <v>44</v>
      </c>
      <c r="C50" s="72">
        <v>153</v>
      </c>
      <c r="D50" s="22">
        <f>C50/C54*100</f>
        <v>9.1671659676452961</v>
      </c>
      <c r="E50" s="99">
        <f t="shared" si="5"/>
        <v>17752</v>
      </c>
      <c r="F50" s="33">
        <f>E50/E54*100</f>
        <v>3.531850720018463</v>
      </c>
      <c r="G50" s="74">
        <v>91</v>
      </c>
      <c r="H50" s="75">
        <v>5299</v>
      </c>
      <c r="I50" s="77">
        <v>62</v>
      </c>
      <c r="J50" s="78">
        <v>12453</v>
      </c>
      <c r="K50" s="40">
        <f t="shared" si="4"/>
        <v>40.522875816993462</v>
      </c>
    </row>
    <row r="51" spans="2:13" ht="22.5" customHeight="1" x14ac:dyDescent="0.15">
      <c r="B51" s="13" t="s">
        <v>13</v>
      </c>
      <c r="C51" s="72">
        <v>343</v>
      </c>
      <c r="D51" s="22">
        <f>C51/C54*100</f>
        <v>20.551228280407429</v>
      </c>
      <c r="E51" s="99">
        <f t="shared" si="5"/>
        <v>63513</v>
      </c>
      <c r="F51" s="33">
        <f>E51/E54*100</f>
        <v>12.636234496424779</v>
      </c>
      <c r="G51" s="74">
        <v>197</v>
      </c>
      <c r="H51" s="75">
        <v>11260</v>
      </c>
      <c r="I51" s="77">
        <v>146</v>
      </c>
      <c r="J51" s="78">
        <v>52253</v>
      </c>
      <c r="K51" s="40">
        <f t="shared" si="4"/>
        <v>42.565597667638485</v>
      </c>
    </row>
    <row r="52" spans="2:13" ht="22.5" customHeight="1" thickBot="1" x14ac:dyDescent="0.2">
      <c r="B52" s="14" t="s">
        <v>31</v>
      </c>
      <c r="C52" s="73">
        <v>138</v>
      </c>
      <c r="D52" s="26">
        <f>C52/C54*100</f>
        <v>8.2684242061114439</v>
      </c>
      <c r="E52" s="99">
        <f t="shared" si="5"/>
        <v>20767</v>
      </c>
      <c r="F52" s="34">
        <f>E52/E54*100</f>
        <v>4.1317003099720271</v>
      </c>
      <c r="G52" s="74">
        <v>78</v>
      </c>
      <c r="H52" s="75">
        <v>4472</v>
      </c>
      <c r="I52" s="79">
        <v>60</v>
      </c>
      <c r="J52" s="80">
        <v>16295</v>
      </c>
      <c r="K52" s="40">
        <f t="shared" si="4"/>
        <v>43.478260869565219</v>
      </c>
    </row>
    <row r="53" spans="2:13" ht="17.25" customHeight="1" x14ac:dyDescent="0.15">
      <c r="B53" s="101" t="s">
        <v>36</v>
      </c>
      <c r="C53" s="23"/>
      <c r="D53" s="24"/>
      <c r="E53" s="25"/>
      <c r="F53" s="35"/>
      <c r="G53" s="38"/>
      <c r="H53" s="39"/>
      <c r="I53" s="38"/>
      <c r="J53" s="39"/>
      <c r="K53" s="41"/>
    </row>
    <row r="54" spans="2:13" ht="17.25" customHeight="1" thickBot="1" x14ac:dyDescent="0.2">
      <c r="B54" s="102"/>
      <c r="C54" s="86">
        <f t="shared" ref="C54:J54" si="6">SUM(C43:C52)</f>
        <v>1669</v>
      </c>
      <c r="D54" s="87">
        <f>SUM(D43:D52)</f>
        <v>100.00000000000001</v>
      </c>
      <c r="E54" s="88">
        <f t="shared" si="6"/>
        <v>502626</v>
      </c>
      <c r="F54" s="89">
        <f>SUM(F43:F52)</f>
        <v>100</v>
      </c>
      <c r="G54" s="86">
        <f t="shared" si="6"/>
        <v>903</v>
      </c>
      <c r="H54" s="90">
        <f t="shared" si="6"/>
        <v>64885</v>
      </c>
      <c r="I54" s="86">
        <f t="shared" si="6"/>
        <v>766</v>
      </c>
      <c r="J54" s="90">
        <f t="shared" si="6"/>
        <v>437741</v>
      </c>
      <c r="K54" s="91">
        <f>SUM(I54/C54*100)</f>
        <v>45.895745955662072</v>
      </c>
    </row>
    <row r="55" spans="2:13" ht="17.25" customHeight="1" x14ac:dyDescent="0.15">
      <c r="J55" s="27"/>
    </row>
    <row r="59" spans="2:13" x14ac:dyDescent="0.15">
      <c r="M59" s="28"/>
    </row>
  </sheetData>
  <sheetProtection formatCells="0" formatColumns="0" formatRows="0" insertColumns="0" insertRows="0" insertHyperlinks="0" deleteColumns="0" deleteRows="0" sort="0" autoFilter="0" pivotTables="0"/>
  <mergeCells count="17">
    <mergeCell ref="B3:J3"/>
    <mergeCell ref="L4:N4"/>
    <mergeCell ref="B5:B6"/>
    <mergeCell ref="C5:D5"/>
    <mergeCell ref="E5:F5"/>
    <mergeCell ref="G5:I5"/>
    <mergeCell ref="J5:N5"/>
    <mergeCell ref="J6:K6"/>
    <mergeCell ref="L6:M6"/>
    <mergeCell ref="B53:B54"/>
    <mergeCell ref="H40:K40"/>
    <mergeCell ref="B41:B42"/>
    <mergeCell ref="C41:C42"/>
    <mergeCell ref="E41:E42"/>
    <mergeCell ref="G41:H41"/>
    <mergeCell ref="I41:J41"/>
    <mergeCell ref="K41:K42"/>
  </mergeCells>
  <phoneticPr fontId="1"/>
  <pageMargins left="0.78740157480314965" right="0.70866141732283472" top="0.78740157480314965" bottom="0.78740157480314965" header="0.59055118110236227" footer="0.59055118110236227"/>
  <pageSetup paperSize="9" orientation="landscape" horizontalDpi="300" verticalDpi="300" r:id="rId1"/>
  <headerFooter differentOddEven="1" scaleWithDoc="0" alignWithMargins="0">
    <oddFooter>&amp;C-  10  -</oddFooter>
    <evenFooter>&amp;C-  11  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市民税に関する概要その２　3年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野々市町役場</dc:creator>
  <cp:lastModifiedBy>Administrator</cp:lastModifiedBy>
  <cp:lastPrinted>2021-09-22T01:54:36Z</cp:lastPrinted>
  <dcterms:created xsi:type="dcterms:W3CDTF">2001-06-28T08:11:13Z</dcterms:created>
  <dcterms:modified xsi:type="dcterms:W3CDTF">2021-09-22T01:54:39Z</dcterms:modified>
</cp:coreProperties>
</file>