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8_{A2CD49ED-A8AE-4150-9A1B-D719D07A474B}" xr6:coauthVersionLast="36" xr6:coauthVersionMax="36" xr10:uidLastSave="{00000000-0000-0000-0000-000000000000}"/>
  <bookViews>
    <workbookView xWindow="0" yWindow="0" windowWidth="23940" windowHeight="10590" xr2:uid="{BF6CFB3B-8DA0-4436-B809-10DBEDE38ECF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<sst xmlns="http://schemas.openxmlformats.org/spreadsheetml/2006/main" count="580" uniqueCount="145">
  <si>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</si>
  <si>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</si>
  <si>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</si>
  <si>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</si>
  <si>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</si>
  <si>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</si>
  <si>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</si>
  <si>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</si>
  <si>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</si>
  <si>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</si>
  <si>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</si>
  <si>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</si>
  <si>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サラダ油</t>
  </si>
  <si>
    <t>トック</t>
  </si>
  <si>
    <t>にんにく</t>
  </si>
  <si>
    <t>きゅうり</t>
  </si>
  <si>
    <t>豚肉</t>
  </si>
  <si>
    <t>マヨネーズ</t>
  </si>
  <si>
    <t>三温糖</t>
  </si>
  <si>
    <t>たまねぎ</t>
  </si>
  <si>
    <t>れんこん</t>
  </si>
  <si>
    <t>ロースハム</t>
  </si>
  <si>
    <t>ごま</t>
  </si>
  <si>
    <t>片栗粉</t>
  </si>
  <si>
    <t>えのきたけ</t>
  </si>
  <si>
    <t>チンゲンサイ</t>
  </si>
  <si>
    <t>鶏肉</t>
  </si>
  <si>
    <t>大豆油</t>
  </si>
  <si>
    <t>白飯</t>
  </si>
  <si>
    <t>しょうが</t>
  </si>
  <si>
    <t>コーン</t>
  </si>
  <si>
    <t>にんじん</t>
  </si>
  <si>
    <t>鶏卵</t>
  </si>
  <si>
    <t>牛乳</t>
    <rPh sb="0" eb="2">
      <t>ギュウニュウ</t>
    </rPh>
    <phoneticPr fontId="3"/>
  </si>
  <si>
    <t>キャベツ</t>
  </si>
  <si>
    <t>かつおぶし</t>
  </si>
  <si>
    <t>パン粉</t>
  </si>
  <si>
    <t>●こまつな</t>
  </si>
  <si>
    <t>大豆ペースト</t>
  </si>
  <si>
    <t>小麦粉</t>
  </si>
  <si>
    <t>みそ</t>
  </si>
  <si>
    <t>じゃがいも</t>
  </si>
  <si>
    <t>もやし</t>
  </si>
  <si>
    <t>ブロッコリー</t>
  </si>
  <si>
    <t>あつあげ</t>
  </si>
  <si>
    <t>干ししいたけ</t>
  </si>
  <si>
    <t>大豆たんぱく</t>
  </si>
  <si>
    <t>たけのこ</t>
  </si>
  <si>
    <t>ギョウザ</t>
  </si>
  <si>
    <t>ごま油</t>
  </si>
  <si>
    <t>●ねぎ</t>
  </si>
  <si>
    <t>木綿豆腐</t>
  </si>
  <si>
    <t>天皇誕生日</t>
    <rPh sb="0" eb="2">
      <t>テンノウ</t>
    </rPh>
    <rPh sb="2" eb="5">
      <t>タンジョウビ</t>
    </rPh>
    <phoneticPr fontId="3"/>
  </si>
  <si>
    <t>バター</t>
  </si>
  <si>
    <t>白いんげん豆</t>
  </si>
  <si>
    <t>炒り卵</t>
  </si>
  <si>
    <t>生クリーム</t>
  </si>
  <si>
    <t>トマト水煮</t>
  </si>
  <si>
    <t>ベーコン</t>
  </si>
  <si>
    <t>チャーハンライス</t>
  </si>
  <si>
    <t>●大豆</t>
  </si>
  <si>
    <t>ずんだもち</t>
  </si>
  <si>
    <t>油麩</t>
  </si>
  <si>
    <t>こんにゃく</t>
  </si>
  <si>
    <t>糸みつば</t>
  </si>
  <si>
    <t>さといも</t>
  </si>
  <si>
    <t>むぎ飯</t>
  </si>
  <si>
    <t>しめじ</t>
  </si>
  <si>
    <t>大麦</t>
  </si>
  <si>
    <t>●だいこん</t>
  </si>
  <si>
    <t>カレールウ</t>
  </si>
  <si>
    <t>レンズ豆</t>
  </si>
  <si>
    <t>青ピーマン</t>
  </si>
  <si>
    <t>ヨーグルト</t>
  </si>
  <si>
    <t>しお昆布</t>
  </si>
  <si>
    <t>豆腐</t>
  </si>
  <si>
    <t>しらす干し</t>
  </si>
  <si>
    <t>鮭</t>
  </si>
  <si>
    <t>焼きちくわ</t>
  </si>
  <si>
    <t>●はくさい</t>
  </si>
  <si>
    <t>糸かまぼこ</t>
  </si>
  <si>
    <t>チーズ</t>
  </si>
  <si>
    <t>絹ごし豆腐</t>
  </si>
  <si>
    <t>ごぼう</t>
  </si>
  <si>
    <t>あおさ粉</t>
  </si>
  <si>
    <t>焼き豆腐</t>
  </si>
  <si>
    <t>オリーブ油</t>
  </si>
  <si>
    <t>パセリ</t>
  </si>
  <si>
    <t>ミニエクレア</t>
  </si>
  <si>
    <t>マカロニ</t>
  </si>
  <si>
    <t>米粉</t>
  </si>
  <si>
    <t>ロールパン</t>
  </si>
  <si>
    <t>あさりむき身</t>
  </si>
  <si>
    <t>建国記念の日</t>
    <rPh sb="0" eb="2">
      <t>ケンコク</t>
    </rPh>
    <rPh sb="2" eb="4">
      <t>キネン</t>
    </rPh>
    <rPh sb="5" eb="6">
      <t>ヒ</t>
    </rPh>
    <phoneticPr fontId="3"/>
  </si>
  <si>
    <t>マスカットゼリー</t>
  </si>
  <si>
    <t>バナナ</t>
  </si>
  <si>
    <t>パイン缶</t>
  </si>
  <si>
    <t>ぶどうゼリー</t>
  </si>
  <si>
    <t>みかん缶</t>
  </si>
  <si>
    <t>りんごゼリー</t>
  </si>
  <si>
    <t>●にんじん</t>
  </si>
  <si>
    <t>春雨</t>
  </si>
  <si>
    <t>エリンギ</t>
  </si>
  <si>
    <t>●ヤーコン</t>
  </si>
  <si>
    <t>ほうれんそう</t>
  </si>
  <si>
    <t>さやいんげん</t>
  </si>
  <si>
    <t>ひじき</t>
  </si>
  <si>
    <t>さつまあげ</t>
  </si>
  <si>
    <t>さば</t>
  </si>
  <si>
    <t>さつまいも</t>
  </si>
  <si>
    <t>黄ピーマン</t>
  </si>
  <si>
    <t>まぐろフレーク</t>
  </si>
  <si>
    <t>牛肉</t>
  </si>
  <si>
    <t>水餃子</t>
  </si>
  <si>
    <t>はちみつ</t>
  </si>
  <si>
    <t>鶏ささみ</t>
  </si>
  <si>
    <t>くきわかめ</t>
  </si>
  <si>
    <t>赤ピーマン</t>
  </si>
  <si>
    <t>のり</t>
  </si>
  <si>
    <t>鶏卵</t>
    <phoneticPr fontId="3"/>
  </si>
  <si>
    <t>うすあげ</t>
  </si>
  <si>
    <t>すし飯</t>
  </si>
  <si>
    <t>やきふ</t>
  </si>
  <si>
    <t>にんじん</t>
    <phoneticPr fontId="3"/>
  </si>
  <si>
    <t>うずら卵</t>
  </si>
  <si>
    <t>ゆかり粉</t>
  </si>
  <si>
    <t>ししゃも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</si>
  <si>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</si>
  <si>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</si>
  <si>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</si>
  <si>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</si>
  <si>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</si>
  <si>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</si>
  <si>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</si>
  <si>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</si>
  <si>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</si>
  <si>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</si>
  <si>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</si>
  <si>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21"/>
  </si>
  <si>
    <t>体の調子を整える</t>
    <rPh sb="0" eb="1">
      <t>カラダ</t>
    </rPh>
    <rPh sb="2" eb="4">
      <t>チョウシ</t>
    </rPh>
    <rPh sb="5" eb="6">
      <t>トトノ</t>
    </rPh>
    <phoneticPr fontId="21"/>
  </si>
  <si>
    <t>血や肉、骨になる</t>
    <rPh sb="0" eb="1">
      <t>チ</t>
    </rPh>
    <rPh sb="2" eb="3">
      <t>ニク</t>
    </rPh>
    <rPh sb="4" eb="5">
      <t>ホネ</t>
    </rPh>
    <phoneticPr fontId="21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</si>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</sst>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3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textRotation="255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hidden="1"/>
    </xf>
    <xf numFmtId="0" fontId="11" fillId="0" borderId="4" xfId="0" applyFont="1" applyFill="1" applyBorder="1" applyAlignment="1" applyProtection="1">
      <alignment horizontal="left" vertical="center" shrinkToFit="1"/>
      <protection hidden="1"/>
    </xf>
    <xf numFmtId="176" fontId="9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3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10" fillId="0" borderId="8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0" fontId="10" fillId="0" borderId="12" xfId="0" applyFont="1" applyFill="1" applyBorder="1" applyAlignment="1" applyProtection="1">
      <alignment vertical="center" shrinkToFit="1"/>
      <protection locked="0"/>
    </xf>
    <xf numFmtId="0" fontId="10" fillId="0" borderId="13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15" fillId="0" borderId="4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0" borderId="8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right" vertical="center"/>
      <protection locked="0"/>
    </xf>
    <xf numFmtId="0" fontId="2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9" xfId="0" applyFont="1" applyFill="1" applyBorder="1" applyAlignment="1" applyProtection="1">
      <alignment horizontal="left" vertical="center" shrinkToFit="1"/>
      <protection hidden="1"/>
    </xf>
    <xf numFmtId="0" fontId="11" fillId="0" borderId="8" xfId="0" applyFont="1" applyFill="1" applyBorder="1" applyAlignment="1" applyProtection="1">
      <alignment horizontal="left" vertical="center" shrinkToFit="1"/>
      <protection hidden="1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4" xfId="0" applyFont="1" applyFill="1" applyBorder="1" applyAlignment="1" applyProtection="1">
      <alignment horizontal="center" vertical="center" shrinkToFit="1"/>
      <protection hidden="1"/>
    </xf>
    <xf numFmtId="0" fontId="13" fillId="0" borderId="10" xfId="0" applyFont="1" applyFill="1" applyBorder="1" applyAlignment="1" applyProtection="1">
      <alignment horizontal="center" vertical="center" shrinkToFit="1"/>
      <protection hidden="1"/>
    </xf>
    <xf numFmtId="0" fontId="13" fillId="0" borderId="5" xfId="0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1" fillId="0" borderId="13" xfId="0" applyFont="1" applyFill="1" applyBorder="1" applyAlignment="1" applyProtection="1">
      <alignment horizontal="left" vertical="center" shrinkToFit="1"/>
      <protection hidden="1"/>
    </xf>
    <xf numFmtId="0" fontId="11" fillId="0" borderId="11" xfId="0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9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0" fontId="18" fillId="0" borderId="13" xfId="0" applyFont="1" applyFill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38" fontId="9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83344</xdr:colOff>
      <xdr:row>0</xdr:row>
      <xdr:rowOff>71437</xdr:rowOff>
    </xdr:from>
    <xdr:ext cx="3097326" cy="473422"/>
    <xdr:pic>
      <xdr:nvPicPr>
        <xdr:cNvPr id="2" name="図 1">
          <a:extLst>
            <a:ext uri="{FF2B5EF4-FFF2-40B4-BE49-F238E27FC236}">
              <a16:creationId xmlns:a16="http://schemas.microsoft.com/office/drawing/2014/main" id="{65793043-6A16-4465-93D5-CCB527392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21" b="390"/>
        <a:stretch/>
      </xdr:blipFill>
      <xdr:spPr>
        <a:xfrm>
          <a:off x="83344" y="71437"/>
          <a:ext cx="3097326" cy="473422"/>
        </a:xfrm>
        <a:prstGeom prst="rect">
          <a:avLst/>
        </a:prstGeom>
      </xdr:spPr>
    </xdr:pic>
    <xdr:clientData/>
  </xdr:oneCellAnchor>
  <xdr:oneCellAnchor>
    <xdr:from>
      <xdr:col>5</xdr:col>
      <xdr:colOff>595313</xdr:colOff>
      <xdr:row>16</xdr:row>
      <xdr:rowOff>11906</xdr:rowOff>
    </xdr:from>
    <xdr:ext cx="524331" cy="524799"/>
    <xdr:pic>
      <xdr:nvPicPr>
        <xdr:cNvPr id="3" name="図 2">
          <a:extLst>
            <a:ext uri="{FF2B5EF4-FFF2-40B4-BE49-F238E27FC236}">
              <a16:creationId xmlns:a16="http://schemas.microsoft.com/office/drawing/2014/main" id="{B2176A6C-8E72-41C1-99A8-2E35734E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638" y="2755106"/>
          <a:ext cx="524331" cy="524799"/>
        </a:xfrm>
        <a:prstGeom prst="rect">
          <a:avLst/>
        </a:prstGeom>
      </xdr:spPr>
    </xdr:pic>
    <xdr:clientData/>
  </xdr:oneCellAnchor>
  <xdr:oneCellAnchor>
    <xdr:from>
      <xdr:col>13</xdr:col>
      <xdr:colOff>658189</xdr:colOff>
      <xdr:row>16</xdr:row>
      <xdr:rowOff>123016</xdr:rowOff>
    </xdr:from>
    <xdr:ext cx="603428" cy="657135"/>
    <xdr:pic>
      <xdr:nvPicPr>
        <xdr:cNvPr id="4" name="図 3">
          <a:extLst>
            <a:ext uri="{FF2B5EF4-FFF2-40B4-BE49-F238E27FC236}">
              <a16:creationId xmlns:a16="http://schemas.microsoft.com/office/drawing/2014/main" id="{5FCD4509-E98E-4B63-A419-F1463CBB4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36798">
          <a:off x="11592889" y="2866216"/>
          <a:ext cx="603428" cy="657135"/>
        </a:xfrm>
        <a:prstGeom prst="rect">
          <a:avLst/>
        </a:prstGeom>
      </xdr:spPr>
    </xdr:pic>
    <xdr:clientData/>
  </xdr:oneCellAnchor>
  <xdr:oneCellAnchor>
    <xdr:from>
      <xdr:col>9</xdr:col>
      <xdr:colOff>559595</xdr:colOff>
      <xdr:row>0</xdr:row>
      <xdr:rowOff>95249</xdr:rowOff>
    </xdr:from>
    <xdr:ext cx="5240448" cy="437578"/>
    <xdr:pic>
      <xdr:nvPicPr>
        <xdr:cNvPr id="5" name="図 4">
          <a:extLst>
            <a:ext uri="{FF2B5EF4-FFF2-40B4-BE49-F238E27FC236}">
              <a16:creationId xmlns:a16="http://schemas.microsoft.com/office/drawing/2014/main" id="{6623CEC1-73A7-4CAE-A810-341712622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091" b="2344"/>
        <a:stretch/>
      </xdr:blipFill>
      <xdr:spPr>
        <a:xfrm>
          <a:off x="8084345" y="95249"/>
          <a:ext cx="5240448" cy="437578"/>
        </a:xfrm>
        <a:prstGeom prst="rect">
          <a:avLst/>
        </a:prstGeom>
      </xdr:spPr>
    </xdr:pic>
    <xdr:clientData/>
  </xdr:oneCellAnchor>
  <xdr:oneCellAnchor>
    <xdr:from>
      <xdr:col>10</xdr:col>
      <xdr:colOff>851295</xdr:colOff>
      <xdr:row>110</xdr:row>
      <xdr:rowOff>23812</xdr:rowOff>
    </xdr:from>
    <xdr:ext cx="525951" cy="566003"/>
    <xdr:pic>
      <xdr:nvPicPr>
        <xdr:cNvPr id="6" name="図 5">
          <a:extLst>
            <a:ext uri="{FF2B5EF4-FFF2-40B4-BE49-F238E27FC236}">
              <a16:creationId xmlns:a16="http://schemas.microsoft.com/office/drawing/2014/main" id="{A871CC97-D96F-45F2-BF1F-350186B85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2820" y="18883312"/>
          <a:ext cx="525951" cy="566003"/>
        </a:xfrm>
        <a:prstGeom prst="rect">
          <a:avLst/>
        </a:prstGeom>
      </xdr:spPr>
    </xdr:pic>
    <xdr:clientData/>
  </xdr:oneCellAnchor>
  <xdr:oneCellAnchor>
    <xdr:from>
      <xdr:col>15</xdr:col>
      <xdr:colOff>238124</xdr:colOff>
      <xdr:row>109</xdr:row>
      <xdr:rowOff>154782</xdr:rowOff>
    </xdr:from>
    <xdr:ext cx="749757" cy="763701"/>
    <xdr:pic>
      <xdr:nvPicPr>
        <xdr:cNvPr id="7" name="図 6">
          <a:extLst>
            <a:ext uri="{FF2B5EF4-FFF2-40B4-BE49-F238E27FC236}">
              <a16:creationId xmlns:a16="http://schemas.microsoft.com/office/drawing/2014/main" id="{53BF3BBD-FB10-49B8-8738-FDE4A35E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74" y="18842832"/>
          <a:ext cx="749757" cy="7637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78;\&#32102;&#39135;&#31649;&#29702;\2021&#24180;&#24230;\&#9733;&#32102;&#39135;&#31649;&#29702;2022.2&#23567;&#23398;&#26657;&#9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収簿 (魚肉・卵）"/>
      <sheetName val="検収簿 (野菜)"/>
      <sheetName val="検収簿 (乾物)"/>
      <sheetName val="検収簿 (米・牛乳)"/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発注書"/>
      <sheetName val="献立ｶﾚﾝﾀﾞｰ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  <cell r="I15" t="str">
            <v>節分の日献立</v>
          </cell>
        </row>
        <row r="16">
          <cell r="F16">
            <v>4</v>
          </cell>
          <cell r="I16" t="str">
            <v>北京献立</v>
          </cell>
        </row>
        <row r="17">
          <cell r="F17">
            <v>7</v>
          </cell>
        </row>
        <row r="18">
          <cell r="F18">
            <v>8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</row>
        <row r="26">
          <cell r="F26">
            <v>18</v>
          </cell>
        </row>
        <row r="27">
          <cell r="F27">
            <v>21</v>
          </cell>
          <cell r="I27" t="str">
            <v>ご当地丼（宮城県）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1">
        <row r="1">
          <cell r="B1">
            <v>2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ししゃものごまあげ</v>
          </cell>
          <cell r="K63" t="str">
            <v>ししゃものごま揚げ</v>
          </cell>
        </row>
        <row r="72">
          <cell r="H72">
            <v>4</v>
          </cell>
          <cell r="I72">
            <v>5</v>
          </cell>
          <cell r="J72" t="str">
            <v>ゆかりあえ</v>
          </cell>
          <cell r="K72" t="str">
            <v>ゆかり和え</v>
          </cell>
        </row>
        <row r="80">
          <cell r="H80">
            <v>5</v>
          </cell>
          <cell r="I80">
            <v>6</v>
          </cell>
          <cell r="J80" t="str">
            <v>おでん</v>
          </cell>
          <cell r="K80" t="str">
            <v>おでん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まつかぜやき</v>
          </cell>
          <cell r="K118" t="str">
            <v>松風焼き</v>
          </cell>
        </row>
        <row r="130">
          <cell r="H130">
            <v>4</v>
          </cell>
          <cell r="I130">
            <v>5</v>
          </cell>
          <cell r="J130" t="str">
            <v>ごぼうサラダ</v>
          </cell>
          <cell r="K130" t="str">
            <v>ごぼうのサラダ</v>
          </cell>
        </row>
        <row r="142">
          <cell r="H142">
            <v>5</v>
          </cell>
          <cell r="I142">
            <v>7</v>
          </cell>
          <cell r="J142" t="str">
            <v>ふとあげのみそしる</v>
          </cell>
          <cell r="K142" t="str">
            <v>麩と揚げのみそ汁</v>
          </cell>
        </row>
        <row r="168">
          <cell r="H168">
            <v>1</v>
          </cell>
          <cell r="I168">
            <v>1</v>
          </cell>
          <cell r="J168" t="str">
            <v>すしめし</v>
          </cell>
          <cell r="K168" t="str">
            <v>すしめし</v>
          </cell>
        </row>
        <row r="169">
          <cell r="H169">
            <v>3</v>
          </cell>
          <cell r="I169">
            <v>3</v>
          </cell>
          <cell r="J169" t="str">
            <v>ちらしずし</v>
          </cell>
          <cell r="K169" t="str">
            <v>ちらしずし</v>
          </cell>
        </row>
        <row r="187">
          <cell r="H187">
            <v>4</v>
          </cell>
          <cell r="I187">
            <v>9</v>
          </cell>
          <cell r="J187" t="str">
            <v>てまきのり</v>
          </cell>
          <cell r="K187" t="str">
            <v>てまきのり</v>
          </cell>
        </row>
        <row r="189">
          <cell r="H189">
            <v>2</v>
          </cell>
          <cell r="I189">
            <v>2</v>
          </cell>
          <cell r="J189" t="str">
            <v>牛乳</v>
          </cell>
          <cell r="K189" t="str">
            <v>牛乳</v>
          </cell>
        </row>
        <row r="191">
          <cell r="H191">
            <v>5</v>
          </cell>
          <cell r="I191">
            <v>4</v>
          </cell>
          <cell r="J191" t="str">
            <v>とりにくとだいずのあげからめ</v>
          </cell>
          <cell r="K191" t="str">
            <v>鶏肉と大豆の揚げからめ</v>
          </cell>
        </row>
        <row r="211">
          <cell r="H211">
            <v>6</v>
          </cell>
          <cell r="I211">
            <v>7</v>
          </cell>
          <cell r="J211" t="str">
            <v>とうふとくきわかめのすましじる</v>
          </cell>
          <cell r="K211" t="str">
            <v>とうふとくきわかめのすまし汁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ペキンダックふう</v>
          </cell>
          <cell r="K228" t="str">
            <v>北京ダック風</v>
          </cell>
        </row>
        <row r="240">
          <cell r="H240">
            <v>4</v>
          </cell>
          <cell r="I240">
            <v>5</v>
          </cell>
          <cell r="J240" t="str">
            <v>やさいのごまあえ</v>
          </cell>
          <cell r="K240" t="str">
            <v>野菜のごま和え</v>
          </cell>
        </row>
        <row r="253">
          <cell r="H253">
            <v>5</v>
          </cell>
          <cell r="I253">
            <v>7</v>
          </cell>
          <cell r="J253" t="str">
            <v>すいぎょうざスープ</v>
          </cell>
          <cell r="K253" t="str">
            <v>水餃子スープ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てづくりハンバーグ</v>
          </cell>
          <cell r="K283" t="str">
            <v>てづくりハンバーグ</v>
          </cell>
        </row>
        <row r="300">
          <cell r="H300">
            <v>4</v>
          </cell>
          <cell r="I300">
            <v>5</v>
          </cell>
          <cell r="J300" t="str">
            <v>カラフルサラダ</v>
          </cell>
          <cell r="K300" t="str">
            <v>カラフルサラダ</v>
          </cell>
        </row>
        <row r="312">
          <cell r="H312">
            <v>5</v>
          </cell>
          <cell r="I312">
            <v>7</v>
          </cell>
          <cell r="J312" t="str">
            <v>さつまじる</v>
          </cell>
          <cell r="K312" t="str">
            <v>さつま汁</v>
          </cell>
        </row>
        <row r="313">
          <cell r="J313" t="str">
            <v/>
          </cell>
          <cell r="K313" t="str">
            <v/>
          </cell>
        </row>
        <row r="314">
          <cell r="J314" t="str">
            <v/>
          </cell>
          <cell r="K314" t="str">
            <v/>
          </cell>
        </row>
        <row r="315">
          <cell r="J315" t="str">
            <v/>
          </cell>
          <cell r="K315" t="str">
            <v/>
          </cell>
        </row>
        <row r="316">
          <cell r="J316" t="str">
            <v/>
          </cell>
          <cell r="K316" t="str">
            <v/>
          </cell>
        </row>
        <row r="317">
          <cell r="J317" t="str">
            <v/>
          </cell>
          <cell r="K317" t="str">
            <v/>
          </cell>
        </row>
        <row r="318">
          <cell r="J318" t="str">
            <v/>
          </cell>
          <cell r="K318" t="str">
            <v/>
          </cell>
        </row>
        <row r="319">
          <cell r="J319" t="str">
            <v/>
          </cell>
          <cell r="K319" t="str">
            <v/>
          </cell>
        </row>
        <row r="320">
          <cell r="J320" t="str">
            <v/>
          </cell>
        </row>
        <row r="321">
          <cell r="J321" t="str">
            <v/>
          </cell>
          <cell r="K321" t="str">
            <v/>
          </cell>
        </row>
        <row r="322">
          <cell r="J322" t="str">
            <v/>
          </cell>
          <cell r="K322" t="str">
            <v/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さばのみそに</v>
          </cell>
          <cell r="K338" t="str">
            <v>鯖のみそ煮</v>
          </cell>
        </row>
        <row r="348">
          <cell r="H348">
            <v>4</v>
          </cell>
          <cell r="I348">
            <v>5</v>
          </cell>
          <cell r="J348" t="str">
            <v>れんこんのきんぴら</v>
          </cell>
          <cell r="K348" t="str">
            <v>れんこんのきんぴら</v>
          </cell>
        </row>
        <row r="360">
          <cell r="H360">
            <v>5</v>
          </cell>
          <cell r="I360">
            <v>7</v>
          </cell>
          <cell r="J360" t="str">
            <v>さわにわん</v>
          </cell>
          <cell r="K360" t="str">
            <v>沢煮椀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しおからあげ</v>
          </cell>
          <cell r="K393" t="str">
            <v>塩から揚げ</v>
          </cell>
        </row>
        <row r="404">
          <cell r="H404">
            <v>4</v>
          </cell>
          <cell r="I404">
            <v>5</v>
          </cell>
          <cell r="J404" t="str">
            <v>ヤーコンチャプチェ</v>
          </cell>
          <cell r="K404" t="str">
            <v>ヤーコンチャプチェ</v>
          </cell>
        </row>
        <row r="423">
          <cell r="H423">
            <v>5</v>
          </cell>
          <cell r="I423">
            <v>7</v>
          </cell>
          <cell r="J423" t="str">
            <v>ちゅうかふうコーンたまごスープ</v>
          </cell>
          <cell r="K423" t="str">
            <v>中華風コーンたまごスープ</v>
          </cell>
        </row>
        <row r="443">
          <cell r="H443">
            <v>1</v>
          </cell>
          <cell r="I443">
            <v>1</v>
          </cell>
          <cell r="J443" t="str">
            <v>むぎごはん</v>
          </cell>
          <cell r="K443" t="str">
            <v>麦飯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3</v>
          </cell>
          <cell r="J448" t="str">
            <v>カレーライス</v>
          </cell>
          <cell r="K448" t="str">
            <v>カレーライス</v>
          </cell>
        </row>
        <row r="472">
          <cell r="H472">
            <v>4</v>
          </cell>
          <cell r="I472">
            <v>8</v>
          </cell>
          <cell r="J472" t="str">
            <v>フルーツカクテル</v>
          </cell>
          <cell r="K472" t="str">
            <v>フルーツカクテル</v>
          </cell>
        </row>
        <row r="553">
          <cell r="H553">
            <v>1</v>
          </cell>
          <cell r="I553">
            <v>1</v>
          </cell>
          <cell r="J553" t="str">
            <v>ロールパン</v>
          </cell>
          <cell r="K553" t="str">
            <v>ロールパン</v>
          </cell>
        </row>
        <row r="557">
          <cell r="H557">
            <v>2</v>
          </cell>
          <cell r="I557">
            <v>2</v>
          </cell>
          <cell r="J557" t="str">
            <v>牛乳</v>
          </cell>
          <cell r="K557" t="str">
            <v>牛乳</v>
          </cell>
        </row>
        <row r="559">
          <cell r="H559">
            <v>3</v>
          </cell>
          <cell r="I559">
            <v>4</v>
          </cell>
          <cell r="J559" t="str">
            <v>マカロニのミートグラタン</v>
          </cell>
          <cell r="K559" t="str">
            <v>マカロニミートグラタン</v>
          </cell>
        </row>
        <row r="579">
          <cell r="H579">
            <v>4</v>
          </cell>
          <cell r="I579">
            <v>7</v>
          </cell>
          <cell r="J579" t="str">
            <v>クラムチャウダー</v>
          </cell>
          <cell r="K579" t="str">
            <v>クラムチャウダー</v>
          </cell>
        </row>
        <row r="597">
          <cell r="H597">
            <v>5</v>
          </cell>
          <cell r="I597">
            <v>8</v>
          </cell>
          <cell r="J597" t="str">
            <v>ミニエクレア</v>
          </cell>
          <cell r="K597" t="str">
            <v>ミニエエクレア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ちくわチーズあげ</v>
          </cell>
          <cell r="K613" t="str">
            <v>ちくわチーズ揚げ</v>
          </cell>
        </row>
        <row r="621">
          <cell r="H621">
            <v>4</v>
          </cell>
          <cell r="I621">
            <v>5</v>
          </cell>
          <cell r="J621" t="str">
            <v>こんぶあえ</v>
          </cell>
          <cell r="K621" t="str">
            <v>昆布和え</v>
          </cell>
        </row>
        <row r="631">
          <cell r="H631">
            <v>5</v>
          </cell>
          <cell r="I631">
            <v>6</v>
          </cell>
          <cell r="J631" t="str">
            <v>とりやさいみそ</v>
          </cell>
          <cell r="K631" t="str">
            <v>鶏野菜みそ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ピリからチキン</v>
          </cell>
          <cell r="K668" t="str">
            <v>ピリ辛チキン</v>
          </cell>
        </row>
        <row r="682">
          <cell r="H682">
            <v>4</v>
          </cell>
          <cell r="I682">
            <v>5</v>
          </cell>
          <cell r="J682" t="str">
            <v>もやしのナムル</v>
          </cell>
          <cell r="K682" t="str">
            <v>もやしのナムル</v>
          </cell>
        </row>
        <row r="694">
          <cell r="H694">
            <v>5</v>
          </cell>
          <cell r="I694">
            <v>7</v>
          </cell>
          <cell r="J694" t="str">
            <v>チーズすいとん</v>
          </cell>
          <cell r="K694" t="str">
            <v>チーズすいとん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さけのてりやき</v>
          </cell>
          <cell r="K723" t="str">
            <v>鮭の照り焼き</v>
          </cell>
        </row>
        <row r="734">
          <cell r="H734">
            <v>4</v>
          </cell>
          <cell r="I734">
            <v>5</v>
          </cell>
          <cell r="J734" t="str">
            <v>とうふとじゃこのサラダ</v>
          </cell>
          <cell r="K734" t="str">
            <v>豆腐とじゃこのサラダ</v>
          </cell>
        </row>
        <row r="749">
          <cell r="H749">
            <v>5</v>
          </cell>
          <cell r="I749">
            <v>6</v>
          </cell>
          <cell r="J749" t="str">
            <v>ぶただいこん</v>
          </cell>
          <cell r="K749" t="str">
            <v>ぶた大根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7">
          <cell r="H777">
            <v>3</v>
          </cell>
          <cell r="I777">
            <v>3</v>
          </cell>
          <cell r="J777" t="str">
            <v>キーマカレー</v>
          </cell>
          <cell r="K777" t="str">
            <v>キーマカレー</v>
          </cell>
        </row>
        <row r="796">
          <cell r="H796">
            <v>4</v>
          </cell>
          <cell r="I796">
            <v>7</v>
          </cell>
          <cell r="J796" t="str">
            <v>やさいスープ</v>
          </cell>
          <cell r="K796" t="str">
            <v>野菜スープ</v>
          </cell>
        </row>
        <row r="809">
          <cell r="H809">
            <v>5</v>
          </cell>
          <cell r="I809">
            <v>8</v>
          </cell>
          <cell r="J809" t="str">
            <v>ヨーグルト</v>
          </cell>
          <cell r="K809" t="str">
            <v>ヨーグルト</v>
          </cell>
        </row>
        <row r="828">
          <cell r="H828">
            <v>1</v>
          </cell>
          <cell r="I828">
            <v>1</v>
          </cell>
          <cell r="J828" t="str">
            <v>むぎごはん</v>
          </cell>
          <cell r="K828" t="str">
            <v>麦ごはん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3</v>
          </cell>
          <cell r="J833" t="str">
            <v>あぶらふどん</v>
          </cell>
          <cell r="K833" t="str">
            <v>油麩丼</v>
          </cell>
        </row>
        <row r="849">
          <cell r="H849">
            <v>4</v>
          </cell>
          <cell r="I849">
            <v>7</v>
          </cell>
          <cell r="J849" t="str">
            <v>いもっこじる</v>
          </cell>
          <cell r="K849" t="str">
            <v>いもっこ汁</v>
          </cell>
        </row>
        <row r="865">
          <cell r="H865">
            <v>5</v>
          </cell>
          <cell r="I865">
            <v>8</v>
          </cell>
          <cell r="J865" t="str">
            <v>ずんだもち</v>
          </cell>
          <cell r="K865" t="str">
            <v>ずんだもち</v>
          </cell>
        </row>
        <row r="883">
          <cell r="H883">
            <v>1</v>
          </cell>
          <cell r="I883">
            <v>1</v>
          </cell>
          <cell r="J883" t="str">
            <v>ピラフ</v>
          </cell>
          <cell r="K883" t="str">
            <v>ピラフ</v>
          </cell>
        </row>
        <row r="893">
          <cell r="H893">
            <v>2</v>
          </cell>
          <cell r="I893">
            <v>2</v>
          </cell>
          <cell r="J893" t="str">
            <v>牛乳</v>
          </cell>
          <cell r="K893" t="str">
            <v>牛乳</v>
          </cell>
        </row>
        <row r="895">
          <cell r="H895">
            <v>3</v>
          </cell>
          <cell r="I895">
            <v>5</v>
          </cell>
          <cell r="J895" t="str">
            <v>ミモザサラダ</v>
          </cell>
          <cell r="K895" t="str">
            <v>ミモザサラダ</v>
          </cell>
        </row>
        <row r="908">
          <cell r="H908">
            <v>4</v>
          </cell>
          <cell r="I908">
            <v>7</v>
          </cell>
          <cell r="J908" t="str">
            <v>ポークビーンズ</v>
          </cell>
          <cell r="K908" t="str">
            <v>ポークビーンズ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あげギョーザ</v>
          </cell>
          <cell r="K998" t="str">
            <v>揚げギョーザ</v>
          </cell>
        </row>
        <row r="1001">
          <cell r="H1001">
            <v>4</v>
          </cell>
          <cell r="I1001">
            <v>5</v>
          </cell>
          <cell r="J1001" t="str">
            <v>やさいのピリから</v>
          </cell>
          <cell r="K1001" t="str">
            <v>野菜のピリ辛</v>
          </cell>
        </row>
        <row r="1014">
          <cell r="H1014">
            <v>5</v>
          </cell>
          <cell r="I1014">
            <v>6</v>
          </cell>
          <cell r="J1014" t="str">
            <v>マーボーどうふ</v>
          </cell>
          <cell r="K1014" t="str">
            <v>麻婆豆腐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ソースカツ</v>
          </cell>
          <cell r="K1053" t="str">
            <v>ソースカツ</v>
          </cell>
        </row>
        <row r="1065">
          <cell r="H1065">
            <v>4</v>
          </cell>
          <cell r="I1065">
            <v>5</v>
          </cell>
          <cell r="J1065" t="str">
            <v>ブロッコリーのおかかあえ</v>
          </cell>
          <cell r="K1065" t="str">
            <v>ブロッコリーのおかか和え</v>
          </cell>
        </row>
        <row r="1073">
          <cell r="H1073">
            <v>5</v>
          </cell>
          <cell r="I1073">
            <v>7</v>
          </cell>
          <cell r="J1073" t="str">
            <v>あつあげとたまねぎのみそしる</v>
          </cell>
          <cell r="K1073" t="str">
            <v>厚揚げと玉ねぎのみそ汁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ヤンニョムチキン</v>
          </cell>
          <cell r="K1108" t="str">
            <v>ヤンニョムチキン</v>
          </cell>
        </row>
        <row r="1121">
          <cell r="H1121">
            <v>4</v>
          </cell>
          <cell r="I1121">
            <v>5</v>
          </cell>
          <cell r="J1121" t="str">
            <v>レンコンサラダ</v>
          </cell>
          <cell r="K1121" t="str">
            <v>レンコンサラダ</v>
          </cell>
        </row>
        <row r="1133">
          <cell r="H1133">
            <v>5</v>
          </cell>
          <cell r="I1133">
            <v>7</v>
          </cell>
          <cell r="J1133" t="str">
            <v>トックスープ</v>
          </cell>
          <cell r="K1133" t="str">
            <v>トックスープ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688.77909999999997</v>
          </cell>
          <cell r="X7">
            <v>26.364429999999988</v>
          </cell>
          <cell r="Z7">
            <v>24.332930000000001</v>
          </cell>
        </row>
        <row r="8">
          <cell r="U8">
            <v>637.92929999999978</v>
          </cell>
          <cell r="X8">
            <v>25.823139999999988</v>
          </cell>
          <cell r="Z8">
            <v>19.95646</v>
          </cell>
        </row>
        <row r="9">
          <cell r="U9">
            <v>660.75559999999984</v>
          </cell>
          <cell r="X9">
            <v>30.001599999999993</v>
          </cell>
          <cell r="Z9">
            <v>21.583129999999997</v>
          </cell>
        </row>
        <row r="10">
          <cell r="U10">
            <v>678.4101999999998</v>
          </cell>
          <cell r="X10">
            <v>25.182880000000004</v>
          </cell>
          <cell r="Z10">
            <v>22.626890000000007</v>
          </cell>
        </row>
        <row r="11">
          <cell r="U11">
            <v>692.44770000000005</v>
          </cell>
          <cell r="X11">
            <v>31.680710000000001</v>
          </cell>
          <cell r="Z11">
            <v>20.087390000000003</v>
          </cell>
        </row>
        <row r="12">
          <cell r="U12">
            <v>688.25599999999997</v>
          </cell>
          <cell r="X12">
            <v>26.624430000000004</v>
          </cell>
          <cell r="Z12">
            <v>23.852959999999999</v>
          </cell>
        </row>
        <row r="13">
          <cell r="U13">
            <v>681.26009999999985</v>
          </cell>
          <cell r="X13">
            <v>26.499369999999999</v>
          </cell>
          <cell r="Z13">
            <v>22.567869999999992</v>
          </cell>
        </row>
        <row r="14">
          <cell r="U14">
            <v>739.80579999999986</v>
          </cell>
          <cell r="X14">
            <v>19.145890000000001</v>
          </cell>
          <cell r="Z14">
            <v>18.47786</v>
          </cell>
        </row>
        <row r="16">
          <cell r="U16">
            <v>670.88020000000006</v>
          </cell>
          <cell r="X16">
            <v>28.912989999999997</v>
          </cell>
          <cell r="Z16">
            <v>28.586320000000001</v>
          </cell>
        </row>
        <row r="17">
          <cell r="U17">
            <v>624.87589999999989</v>
          </cell>
          <cell r="X17">
            <v>25.872030000000002</v>
          </cell>
          <cell r="Z17">
            <v>18.391220000000008</v>
          </cell>
        </row>
        <row r="18">
          <cell r="U18">
            <v>665.45610000000022</v>
          </cell>
          <cell r="X18">
            <v>28.518640000000005</v>
          </cell>
          <cell r="Z18">
            <v>16.62318999999999</v>
          </cell>
        </row>
        <row r="19">
          <cell r="U19">
            <v>620.29379999999981</v>
          </cell>
          <cell r="X19">
            <v>30.131330000000013</v>
          </cell>
          <cell r="Z19">
            <v>15.954919999999998</v>
          </cell>
        </row>
        <row r="20">
          <cell r="U20">
            <v>724.02739999999994</v>
          </cell>
          <cell r="X20">
            <v>27.497279999999989</v>
          </cell>
          <cell r="Z20">
            <v>16.769539999999996</v>
          </cell>
        </row>
        <row r="21">
          <cell r="U21">
            <v>711.8229</v>
          </cell>
          <cell r="X21">
            <v>28.047290000000004</v>
          </cell>
          <cell r="Z21">
            <v>16.921539999999993</v>
          </cell>
        </row>
        <row r="22">
          <cell r="U22">
            <v>627.75355833333344</v>
          </cell>
          <cell r="X22">
            <v>20.939899166666656</v>
          </cell>
          <cell r="Z22">
            <v>21.256775833333339</v>
          </cell>
        </row>
        <row r="24">
          <cell r="U24">
            <v>685.2876799999998</v>
          </cell>
          <cell r="X24">
            <v>27.545058000000001</v>
          </cell>
          <cell r="Z24">
            <v>22.470174000000004</v>
          </cell>
        </row>
        <row r="25">
          <cell r="U25">
            <v>735.58240000000012</v>
          </cell>
          <cell r="X25">
            <v>29.33561000000001</v>
          </cell>
          <cell r="Z25">
            <v>24.901809999999998</v>
          </cell>
        </row>
        <row r="26">
          <cell r="U26">
            <v>728.32269999999983</v>
          </cell>
          <cell r="X26">
            <v>29.256890000000002</v>
          </cell>
          <cell r="Z26">
            <v>23.84057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998-9C47-420A-A323-A29260BC7984}">
  <sheetPr filterMode="1">
    <tabColor rgb="FFE43C70"/>
  </sheetPr>
  <dimension ref="A1:S133"/>
  <sheetViews>
    <sheetView tabSelected="1" view="pageBreakPreview" topLeftCell="A5" zoomScaleNormal="100" zoomScaleSheetLayoutView="100" workbookViewId="0">
      <selection activeCell="O27" sqref="O27"/>
    </sheetView>
  </sheetViews>
  <sheetFormatPr defaultColWidth="0" defaultRowHeight="0" customHeight="1" zeroHeight="1" x14ac:dyDescent="0.4"/>
  <cols>
    <col min="1" max="1" width="5.75" style="1" customWidth="1"/>
    <col min="2" max="2" width="3.5" style="1" customWidth="1"/>
    <col min="3" max="3" width="17.75" style="3" customWidth="1"/>
    <col min="4" max="4" width="4.375" style="1" customWidth="1"/>
    <col min="5" max="6" width="17.75" style="1" customWidth="1"/>
    <col min="7" max="9" width="10.625" style="2" customWidth="1"/>
    <col min="10" max="12" width="11.375" style="2" customWidth="1"/>
    <col min="13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4.75" customHeight="1" x14ac:dyDescent="0.4">
      <c r="A1" s="7"/>
      <c r="B1" s="70"/>
      <c r="C1" s="69"/>
      <c r="D1" s="68"/>
      <c r="E1" s="67">
        <f>[1]作成!B1</f>
        <v>2</v>
      </c>
      <c r="F1" s="66" t="s">
        <v>144</v>
      </c>
      <c r="G1" s="65"/>
      <c r="H1" s="65"/>
      <c r="I1" s="64"/>
      <c r="J1" s="5"/>
      <c r="K1" s="5"/>
      <c r="L1" s="5"/>
      <c r="M1" s="5"/>
      <c r="N1" s="5"/>
      <c r="O1" s="63"/>
      <c r="P1" s="62"/>
      <c r="Q1" s="61"/>
      <c r="R1" s="5" t="s">
        <v>0</v>
      </c>
      <c r="S1" s="4"/>
    </row>
    <row r="2" spans="1:19" ht="14.25" customHeight="1" x14ac:dyDescent="0.4">
      <c r="A2" s="96" t="s">
        <v>143</v>
      </c>
      <c r="B2" s="96" t="s">
        <v>142</v>
      </c>
      <c r="C2" s="99" t="s">
        <v>141</v>
      </c>
      <c r="D2" s="100"/>
      <c r="E2" s="100"/>
      <c r="F2" s="101"/>
      <c r="G2" s="71" t="s">
        <v>140</v>
      </c>
      <c r="H2" s="72"/>
      <c r="I2" s="73"/>
      <c r="J2" s="71" t="s">
        <v>139</v>
      </c>
      <c r="K2" s="72"/>
      <c r="L2" s="73"/>
      <c r="M2" s="71" t="s">
        <v>138</v>
      </c>
      <c r="N2" s="72"/>
      <c r="O2" s="73"/>
      <c r="P2" s="95" t="s">
        <v>137</v>
      </c>
      <c r="Q2" s="95"/>
      <c r="R2" s="5" t="s">
        <v>0</v>
      </c>
      <c r="S2" s="4"/>
    </row>
    <row r="3" spans="1:19" ht="14.25" customHeight="1" x14ac:dyDescent="0.4">
      <c r="A3" s="97"/>
      <c r="B3" s="97"/>
      <c r="C3" s="102"/>
      <c r="D3" s="103"/>
      <c r="E3" s="103"/>
      <c r="F3" s="104"/>
      <c r="G3" s="74"/>
      <c r="H3" s="75"/>
      <c r="I3" s="76"/>
      <c r="J3" s="74"/>
      <c r="K3" s="75"/>
      <c r="L3" s="76"/>
      <c r="M3" s="74"/>
      <c r="N3" s="75"/>
      <c r="O3" s="76"/>
      <c r="P3" s="95" t="s">
        <v>136</v>
      </c>
      <c r="Q3" s="95"/>
      <c r="R3" s="5" t="s">
        <v>0</v>
      </c>
      <c r="S3" s="4"/>
    </row>
    <row r="4" spans="1:19" ht="14.25" customHeight="1" x14ac:dyDescent="0.4">
      <c r="A4" s="97"/>
      <c r="B4" s="97"/>
      <c r="C4" s="114" t="s">
        <v>135</v>
      </c>
      <c r="D4" s="116" t="s">
        <v>134</v>
      </c>
      <c r="E4" s="118" t="s">
        <v>133</v>
      </c>
      <c r="F4" s="119"/>
      <c r="G4" s="77" t="s">
        <v>132</v>
      </c>
      <c r="H4" s="78"/>
      <c r="I4" s="79"/>
      <c r="J4" s="83" t="s">
        <v>131</v>
      </c>
      <c r="K4" s="84"/>
      <c r="L4" s="85"/>
      <c r="M4" s="89" t="s">
        <v>130</v>
      </c>
      <c r="N4" s="90"/>
      <c r="O4" s="91"/>
      <c r="P4" s="95" t="s">
        <v>129</v>
      </c>
      <c r="Q4" s="95"/>
      <c r="R4" s="5" t="s">
        <v>0</v>
      </c>
      <c r="S4" s="4"/>
    </row>
    <row r="5" spans="1:19" ht="14.25" customHeight="1" x14ac:dyDescent="0.4">
      <c r="A5" s="98"/>
      <c r="B5" s="98"/>
      <c r="C5" s="115"/>
      <c r="D5" s="117"/>
      <c r="E5" s="120"/>
      <c r="F5" s="121"/>
      <c r="G5" s="80"/>
      <c r="H5" s="81"/>
      <c r="I5" s="82"/>
      <c r="J5" s="86"/>
      <c r="K5" s="87"/>
      <c r="L5" s="88"/>
      <c r="M5" s="92"/>
      <c r="N5" s="93"/>
      <c r="O5" s="94"/>
      <c r="P5" s="95" t="s">
        <v>128</v>
      </c>
      <c r="Q5" s="95"/>
      <c r="R5" s="5" t="s">
        <v>0</v>
      </c>
      <c r="S5" s="4"/>
    </row>
    <row r="6" spans="1:19" ht="17.25" hidden="1" customHeight="1" x14ac:dyDescent="0.4">
      <c r="A6" s="132" t="str">
        <f>IF([1]人数!$F12=0," ",[1]人数!$F12)</f>
        <v xml:space="preserve"> </v>
      </c>
      <c r="B6" s="135" t="s">
        <v>7</v>
      </c>
      <c r="C6" s="138" t="str">
        <f>IF(ISERROR(VLOOKUP(1,[1]作成!$H$3:$K$57,3,FALSE))," ",VLOOKUP(1,[1]作成!$H$3:$K$57,3,FALSE))</f>
        <v xml:space="preserve"> </v>
      </c>
      <c r="D6" s="141" t="str">
        <f>IF(ISERROR(VLOOKUP(2,[1]作成!$H$3:$K$57,4,FALSE))," ",VLOOKUP(2,[1]作成!$H$3:$K$57,4,FALSE))</f>
        <v xml:space="preserve"> </v>
      </c>
      <c r="E6" s="144" t="str">
        <f>IF(ISERROR(VLOOKUP(3,[1]作成!$H$3:$K$57,3,FALSE))," ",VLOOKUP(3,[1]作成!$H$3:$K$57,3,FALSE))</f>
        <v xml:space="preserve"> </v>
      </c>
      <c r="F6" s="145"/>
      <c r="G6" s="38"/>
      <c r="H6" s="37"/>
      <c r="I6" s="36"/>
      <c r="J6" s="38"/>
      <c r="K6" s="37"/>
      <c r="L6" s="36"/>
      <c r="M6" s="37"/>
      <c r="N6" s="37"/>
      <c r="O6" s="37"/>
      <c r="P6" s="22" t="str">
        <f>IF([1]計算!U6=0," ",[1]計算!U6)</f>
        <v xml:space="preserve"> </v>
      </c>
      <c r="Q6" s="26" t="s">
        <v>6</v>
      </c>
      <c r="S6" s="105" t="s">
        <v>127</v>
      </c>
    </row>
    <row r="7" spans="1:19" ht="17.25" hidden="1" customHeight="1" x14ac:dyDescent="0.4">
      <c r="A7" s="133"/>
      <c r="B7" s="136"/>
      <c r="C7" s="139"/>
      <c r="D7" s="142"/>
      <c r="E7" s="107" t="str">
        <f>IF(ISERROR(VLOOKUP(4,[1]作成!$H$3:$K$57,3,FALSE))," ",VLOOKUP(4,[1]作成!$H$3:$K$57,3,FALSE))</f>
        <v xml:space="preserve"> </v>
      </c>
      <c r="F7" s="108"/>
      <c r="G7" s="35"/>
      <c r="H7" s="34"/>
      <c r="I7" s="33"/>
      <c r="J7" s="35"/>
      <c r="K7" s="34"/>
      <c r="L7" s="33"/>
      <c r="M7" s="34"/>
      <c r="N7" s="34"/>
      <c r="O7" s="34"/>
      <c r="P7" s="22" t="str">
        <f>IF([1]計算!X6=0," ",[1]計算!X6)</f>
        <v xml:space="preserve"> </v>
      </c>
      <c r="Q7" s="21" t="s">
        <v>5</v>
      </c>
      <c r="S7" s="105"/>
    </row>
    <row r="8" spans="1:19" ht="17.25" hidden="1" customHeight="1" x14ac:dyDescent="0.4">
      <c r="A8" s="133"/>
      <c r="B8" s="136"/>
      <c r="C8" s="139"/>
      <c r="D8" s="142"/>
      <c r="E8" s="107" t="str">
        <f>IF(ISERROR(VLOOKUP(5,[1]作成!$H$3:$K$57,3,FALSE))," ",VLOOKUP(5,[1]作成!$H$3:$K$57,3,FALSE))</f>
        <v xml:space="preserve"> </v>
      </c>
      <c r="F8" s="108"/>
      <c r="G8" s="35"/>
      <c r="H8" s="34"/>
      <c r="I8" s="33"/>
      <c r="J8" s="35"/>
      <c r="K8" s="34"/>
      <c r="L8" s="23"/>
      <c r="M8" s="34"/>
      <c r="N8" s="34"/>
      <c r="O8" s="24"/>
      <c r="P8" s="22" t="str">
        <f>IF([1]計算!Z6=0," ",[1]計算!Z6)</f>
        <v xml:space="preserve"> </v>
      </c>
      <c r="Q8" s="21" t="s">
        <v>5</v>
      </c>
      <c r="S8" s="105"/>
    </row>
    <row r="9" spans="1:19" ht="17.25" hidden="1" customHeight="1" x14ac:dyDescent="0.4">
      <c r="A9" s="134"/>
      <c r="B9" s="137"/>
      <c r="C9" s="140"/>
      <c r="D9" s="143"/>
      <c r="E9" s="60" t="str">
        <f>IF(ISERROR(VLOOKUP(6,[1]作成!$H$3:$K$57,3,FALSE))," ",VLOOKUP(6,[1]作成!$H$3:$K$57,3,FALSE))</f>
        <v xml:space="preserve"> </v>
      </c>
      <c r="F9" s="60" t="str">
        <f>IF(ISERROR(VLOOKUP(7,[1]作成!$H$3:$K$57,3,FALSE))," ",VLOOKUP(7,[1]作成!$H$3:$K$57,3,FALSE))</f>
        <v xml:space="preserve"> </v>
      </c>
      <c r="G9" s="35"/>
      <c r="H9" s="34"/>
      <c r="I9" s="23"/>
      <c r="J9" s="35"/>
      <c r="K9" s="34"/>
      <c r="L9" s="23"/>
      <c r="M9" s="34"/>
      <c r="N9" s="34"/>
      <c r="O9" s="24"/>
      <c r="P9" s="109" t="str">
        <f>IF([1]人数!I12=0," ",[1]人数!I12)</f>
        <v xml:space="preserve"> </v>
      </c>
      <c r="Q9" s="110"/>
      <c r="S9" s="105"/>
    </row>
    <row r="10" spans="1:19" ht="18.75" customHeight="1" x14ac:dyDescent="0.4">
      <c r="A10" s="111">
        <f>IF([1]人数!$F13=0," ",[1]人数!$F13)</f>
        <v>1</v>
      </c>
      <c r="B10" s="148" t="s">
        <v>11</v>
      </c>
      <c r="C10" s="122" t="str">
        <f>IF(ISERROR(VLOOKUP(1,[1]作成!$H$58:$K$112,3,FALSE))," ",VLOOKUP(1,[1]作成!$H$58:$K$112,3,FALSE))</f>
        <v>ごはん</v>
      </c>
      <c r="D10" s="125" t="str">
        <f>IF(ISERROR(VLOOKUP(2,[1]作成!$H$58:$K$112,4,FALSE))," ",VLOOKUP(2,[1]作成!$H$58:$K$112,4,FALSE))</f>
        <v>牛乳</v>
      </c>
      <c r="E10" s="128" t="str">
        <f>IF(ISERROR(VLOOKUP(3,[1]作成!$H$58:$K$112,3,FALSE))," ",VLOOKUP(3,[1]作成!$H$58:$K$112,3,FALSE))</f>
        <v>ししゃものごまあげ</v>
      </c>
      <c r="F10" s="129"/>
      <c r="G10" s="51" t="s">
        <v>33</v>
      </c>
      <c r="H10" s="50" t="s">
        <v>126</v>
      </c>
      <c r="I10" s="50"/>
      <c r="J10" s="51" t="s">
        <v>100</v>
      </c>
      <c r="K10" s="50" t="s">
        <v>69</v>
      </c>
      <c r="L10" s="49"/>
      <c r="M10" s="50" t="s">
        <v>28</v>
      </c>
      <c r="N10" s="50" t="s">
        <v>18</v>
      </c>
      <c r="O10" s="49"/>
      <c r="P10" s="44">
        <f>IF([1]計算!U7=0," ",[1]計算!U7)</f>
        <v>688.77909999999997</v>
      </c>
      <c r="Q10" s="48" t="s">
        <v>6</v>
      </c>
      <c r="R10" s="5" t="s">
        <v>0</v>
      </c>
      <c r="S10" s="106"/>
    </row>
    <row r="11" spans="1:19" ht="18.75" customHeight="1" x14ac:dyDescent="0.4">
      <c r="A11" s="112"/>
      <c r="B11" s="148"/>
      <c r="C11" s="123"/>
      <c r="D11" s="126"/>
      <c r="E11" s="130" t="str">
        <f>IF(ISERROR(VLOOKUP(4,[1]作成!$H$58:$K$112,3,FALSE))," ",VLOOKUP(4,[1]作成!$H$58:$K$112,3,FALSE))</f>
        <v>ゆかりあえ</v>
      </c>
      <c r="F11" s="131"/>
      <c r="G11" s="47" t="s">
        <v>78</v>
      </c>
      <c r="H11" s="46"/>
      <c r="I11" s="58"/>
      <c r="J11" s="47" t="s">
        <v>125</v>
      </c>
      <c r="K11" s="46" t="s">
        <v>63</v>
      </c>
      <c r="L11" s="45"/>
      <c r="M11" s="46" t="s">
        <v>39</v>
      </c>
      <c r="N11" s="46" t="s">
        <v>22</v>
      </c>
      <c r="O11" s="45"/>
      <c r="P11" s="44">
        <f>IF([1]計算!X7=0," ",[1]計算!X7)</f>
        <v>26.364429999999988</v>
      </c>
      <c r="Q11" s="43" t="s">
        <v>5</v>
      </c>
      <c r="R11" s="5" t="s">
        <v>0</v>
      </c>
      <c r="S11" s="106"/>
    </row>
    <row r="12" spans="1:19" ht="18.75" customHeight="1" x14ac:dyDescent="0.4">
      <c r="A12" s="112"/>
      <c r="B12" s="148"/>
      <c r="C12" s="123"/>
      <c r="D12" s="126"/>
      <c r="E12" s="130" t="str">
        <f>IF(ISERROR(VLOOKUP(5,[1]作成!$H$58:$K$112,3,FALSE))," ",VLOOKUP(5,[1]作成!$H$58:$K$112,3,FALSE))</f>
        <v>おでん</v>
      </c>
      <c r="F12" s="131"/>
      <c r="G12" s="47" t="s">
        <v>44</v>
      </c>
      <c r="H12" s="46"/>
      <c r="I12" s="58"/>
      <c r="J12" s="47" t="s">
        <v>34</v>
      </c>
      <c r="K12" s="46"/>
      <c r="L12" s="45"/>
      <c r="M12" s="46" t="s">
        <v>90</v>
      </c>
      <c r="N12" s="46" t="s">
        <v>27</v>
      </c>
      <c r="O12" s="56"/>
      <c r="P12" s="44">
        <f>IF([1]計算!Z7=0," ",[1]計算!Z7)</f>
        <v>24.332930000000001</v>
      </c>
      <c r="Q12" s="43" t="s">
        <v>5</v>
      </c>
      <c r="R12" s="5" t="s">
        <v>0</v>
      </c>
      <c r="S12" s="106"/>
    </row>
    <row r="13" spans="1:19" ht="18.75" customHeight="1" x14ac:dyDescent="0.4">
      <c r="A13" s="113"/>
      <c r="B13" s="148"/>
      <c r="C13" s="124"/>
      <c r="D13" s="127"/>
      <c r="E13" s="53" t="str">
        <f>IF(ISERROR(VLOOKUP(6,[1]作成!$H$58:$K$112,3,FALSE))," ",VLOOKUP(6,[1]作成!$H$58:$K$112,3,FALSE))</f>
        <v xml:space="preserve"> </v>
      </c>
      <c r="F13" s="52" t="str">
        <f>IF(ISERROR(VLOOKUP(7,[1]作成!$H$58:$K$112,3,FALSE))," ",VLOOKUP(7,[1]作成!$H$58:$K$112,3,FALSE))</f>
        <v xml:space="preserve"> </v>
      </c>
      <c r="G13" s="41" t="s">
        <v>124</v>
      </c>
      <c r="H13" s="40"/>
      <c r="I13" s="54"/>
      <c r="J13" s="41" t="s">
        <v>15</v>
      </c>
      <c r="K13" s="40"/>
      <c r="L13" s="39"/>
      <c r="M13" s="40" t="s">
        <v>65</v>
      </c>
      <c r="N13" s="40"/>
      <c r="O13" s="55"/>
      <c r="P13" s="146" t="str">
        <f>IF([1]人数!I13=0," ",[1]人数!I13)</f>
        <v xml:space="preserve"> </v>
      </c>
      <c r="Q13" s="147"/>
      <c r="R13" s="5" t="s">
        <v>0</v>
      </c>
      <c r="S13" s="106"/>
    </row>
    <row r="14" spans="1:19" ht="18.75" customHeight="1" x14ac:dyDescent="0.4">
      <c r="A14" s="111">
        <f>IF([1]人数!$F14=0," ",[1]人数!$F14)</f>
        <v>2</v>
      </c>
      <c r="B14" s="148" t="s">
        <v>10</v>
      </c>
      <c r="C14" s="122" t="str">
        <f>IF(ISERROR(VLOOKUP(1,[1]作成!$H$113:$K$167,3,FALSE))," ",VLOOKUP(1,[1]作成!$H$113:$K$167,3,FALSE))</f>
        <v>ごはん</v>
      </c>
      <c r="D14" s="125" t="str">
        <f>IF(ISERROR(VLOOKUP(2,[1]作成!$H$113:$K$167,4,FALSE))," ",VLOOKUP(2,[1]作成!$H$113:$K$167,4,FALSE))</f>
        <v>牛乳</v>
      </c>
      <c r="E14" s="128" t="str">
        <f>IF(ISERROR(VLOOKUP(3,[1]作成!$H$113:$K$167,3,FALSE))," ",VLOOKUP(3,[1]作成!$H$113:$K$167,3,FALSE))</f>
        <v>まつかぜやき</v>
      </c>
      <c r="F14" s="129"/>
      <c r="G14" s="51" t="s">
        <v>33</v>
      </c>
      <c r="H14" s="50" t="s">
        <v>21</v>
      </c>
      <c r="I14" s="57"/>
      <c r="J14" s="51" t="s">
        <v>123</v>
      </c>
      <c r="K14" s="50" t="s">
        <v>15</v>
      </c>
      <c r="L14" s="49"/>
      <c r="M14" s="50" t="s">
        <v>28</v>
      </c>
      <c r="N14" s="50" t="s">
        <v>22</v>
      </c>
      <c r="O14" s="57"/>
      <c r="P14" s="44">
        <f>IF([1]計算!U8=0," ",[1]計算!U8)</f>
        <v>637.92929999999978</v>
      </c>
      <c r="Q14" s="48" t="s">
        <v>6</v>
      </c>
      <c r="R14" s="5" t="s">
        <v>0</v>
      </c>
      <c r="S14" s="106"/>
    </row>
    <row r="15" spans="1:19" ht="18.75" customHeight="1" x14ac:dyDescent="0.4">
      <c r="A15" s="112"/>
      <c r="B15" s="148"/>
      <c r="C15" s="123"/>
      <c r="D15" s="126"/>
      <c r="E15" s="130" t="str">
        <f>IF(ISERROR(VLOOKUP(4,[1]作成!$H$113:$K$167,3,FALSE))," ",VLOOKUP(4,[1]作成!$H$113:$K$167,3,FALSE))</f>
        <v>ごぼうサラダ</v>
      </c>
      <c r="F15" s="131"/>
      <c r="G15" s="47" t="s">
        <v>26</v>
      </c>
      <c r="H15" s="46" t="s">
        <v>120</v>
      </c>
      <c r="I15" s="56"/>
      <c r="J15" s="47" t="s">
        <v>37</v>
      </c>
      <c r="K15" s="46" t="s">
        <v>30</v>
      </c>
      <c r="L15" s="45"/>
      <c r="M15" s="46" t="s">
        <v>36</v>
      </c>
      <c r="N15" s="46" t="s">
        <v>17</v>
      </c>
      <c r="O15" s="56"/>
      <c r="P15" s="44">
        <f>IF([1]計算!X8=0," ",[1]計算!X8)</f>
        <v>25.823139999999988</v>
      </c>
      <c r="Q15" s="43" t="s">
        <v>5</v>
      </c>
      <c r="R15" s="5" t="s">
        <v>0</v>
      </c>
      <c r="S15" s="106"/>
    </row>
    <row r="16" spans="1:19" ht="18.75" customHeight="1" x14ac:dyDescent="0.4">
      <c r="A16" s="112"/>
      <c r="B16" s="148"/>
      <c r="C16" s="123"/>
      <c r="D16" s="126"/>
      <c r="E16" s="130" t="str">
        <f>IF(ISERROR(VLOOKUP(5,[1]作成!$H$113:$K$167,3,FALSE))," ",VLOOKUP(5,[1]作成!$H$113:$K$167,3,FALSE))</f>
        <v>ふとあげのみそしる</v>
      </c>
      <c r="F16" s="131"/>
      <c r="G16" s="47" t="s">
        <v>32</v>
      </c>
      <c r="H16" s="46" t="s">
        <v>38</v>
      </c>
      <c r="I16" s="56"/>
      <c r="J16" s="47" t="s">
        <v>19</v>
      </c>
      <c r="K16" s="46" t="s">
        <v>69</v>
      </c>
      <c r="L16" s="56"/>
      <c r="M16" s="46" t="s">
        <v>18</v>
      </c>
      <c r="N16" s="46"/>
      <c r="O16" s="56"/>
      <c r="P16" s="44">
        <f>IF([1]計算!Z8=0," ",[1]計算!Z8)</f>
        <v>19.95646</v>
      </c>
      <c r="Q16" s="43" t="s">
        <v>5</v>
      </c>
      <c r="R16" s="5" t="s">
        <v>0</v>
      </c>
      <c r="S16" s="106"/>
    </row>
    <row r="17" spans="1:19" ht="18.75" customHeight="1" x14ac:dyDescent="0.4">
      <c r="A17" s="113"/>
      <c r="B17" s="148"/>
      <c r="C17" s="124"/>
      <c r="D17" s="127"/>
      <c r="E17" s="53" t="str">
        <f>IF(ISERROR(VLOOKUP(6,[1]作成!$H$113:$K$167,3,FALSE))," ",VLOOKUP(6,[1]作成!$H$113:$K$167,3,FALSE))</f>
        <v xml:space="preserve"> </v>
      </c>
      <c r="F17" s="52" t="str">
        <f>IF(ISERROR(VLOOKUP(7,[1]作成!$H$113:$K$167,3,FALSE))," ",VLOOKUP(7,[1]作成!$H$113:$K$167,3,FALSE))</f>
        <v xml:space="preserve"> </v>
      </c>
      <c r="G17" s="41" t="s">
        <v>40</v>
      </c>
      <c r="H17" s="40" t="s">
        <v>81</v>
      </c>
      <c r="I17" s="55"/>
      <c r="J17" s="41" t="s">
        <v>83</v>
      </c>
      <c r="K17" s="40" t="s">
        <v>24</v>
      </c>
      <c r="L17" s="55"/>
      <c r="M17" s="40" t="s">
        <v>122</v>
      </c>
      <c r="N17" s="40"/>
      <c r="O17" s="55"/>
      <c r="P17" s="146" t="str">
        <f>IF([1]人数!I14=0," ",[1]人数!I14)</f>
        <v xml:space="preserve"> </v>
      </c>
      <c r="Q17" s="147"/>
      <c r="R17" s="5" t="s">
        <v>0</v>
      </c>
      <c r="S17" s="106"/>
    </row>
    <row r="18" spans="1:19" ht="18.75" customHeight="1" x14ac:dyDescent="0.4">
      <c r="A18" s="111">
        <f>IF([1]人数!$F15=0," ",[1]人数!$F15)</f>
        <v>3</v>
      </c>
      <c r="B18" s="148" t="s">
        <v>9</v>
      </c>
      <c r="C18" s="122" t="str">
        <f>IF(ISERROR(VLOOKUP(1,[1]作成!$H$168:$K$222,3,FALSE))," ",VLOOKUP(1,[1]作成!$H$168:$K$222,3,FALSE))</f>
        <v>すしめし</v>
      </c>
      <c r="D18" s="125" t="str">
        <f>IF(ISERROR(VLOOKUP(2,[1]作成!$H$168:$K$222,4,FALSE))," ",VLOOKUP(2,[1]作成!$H$168:$K$222,4,FALSE))</f>
        <v>牛乳</v>
      </c>
      <c r="E18" s="128" t="str">
        <f>IF(ISERROR(VLOOKUP(3,[1]作成!$H$168:$K$222,3,FALSE))," ",VLOOKUP(3,[1]作成!$H$168:$K$222,3,FALSE))</f>
        <v>ちらしずし</v>
      </c>
      <c r="F18" s="129"/>
      <c r="G18" s="47" t="s">
        <v>33</v>
      </c>
      <c r="H18" s="46" t="s">
        <v>60</v>
      </c>
      <c r="I18" s="56"/>
      <c r="J18" s="47" t="s">
        <v>100</v>
      </c>
      <c r="K18" s="46" t="s">
        <v>45</v>
      </c>
      <c r="L18" s="45" t="s">
        <v>19</v>
      </c>
      <c r="M18" s="46" t="s">
        <v>121</v>
      </c>
      <c r="N18" s="46"/>
      <c r="O18" s="59"/>
      <c r="P18" s="44">
        <f>IF([1]計算!U9=0," ",[1]計算!U9)</f>
        <v>660.75559999999984</v>
      </c>
      <c r="Q18" s="48" t="s">
        <v>6</v>
      </c>
      <c r="R18" s="5" t="s">
        <v>0</v>
      </c>
      <c r="S18" s="4"/>
    </row>
    <row r="19" spans="1:19" ht="18.75" customHeight="1" x14ac:dyDescent="0.4">
      <c r="A19" s="112"/>
      <c r="B19" s="148"/>
      <c r="C19" s="123"/>
      <c r="D19" s="126"/>
      <c r="E19" s="130" t="str">
        <f>IF(ISERROR(VLOOKUP(4,[1]作成!$H$168:$K$222,3,FALSE))," ",VLOOKUP(4,[1]作成!$H$168:$K$222,3,FALSE))</f>
        <v>てまきのり</v>
      </c>
      <c r="F19" s="131"/>
      <c r="G19" s="47" t="s">
        <v>120</v>
      </c>
      <c r="H19" s="46" t="s">
        <v>82</v>
      </c>
      <c r="I19" s="56"/>
      <c r="J19" s="47" t="s">
        <v>105</v>
      </c>
      <c r="K19" s="46" t="s">
        <v>20</v>
      </c>
      <c r="L19" s="56" t="s">
        <v>24</v>
      </c>
      <c r="M19" s="46" t="s">
        <v>18</v>
      </c>
      <c r="N19" s="46"/>
      <c r="O19" s="59"/>
      <c r="P19" s="44">
        <f>IF([1]計算!X9=0," ",[1]計算!X9)</f>
        <v>30.001599999999993</v>
      </c>
      <c r="Q19" s="43" t="s">
        <v>5</v>
      </c>
      <c r="R19" s="5" t="s">
        <v>0</v>
      </c>
      <c r="S19" s="4"/>
    </row>
    <row r="20" spans="1:19" ht="18.75" customHeight="1" x14ac:dyDescent="0.4">
      <c r="A20" s="112"/>
      <c r="B20" s="148"/>
      <c r="C20" s="123"/>
      <c r="D20" s="126"/>
      <c r="E20" s="130" t="str">
        <f>IF(ISERROR(VLOOKUP(5,[1]作成!$H$168:$K$222,3,FALSE))," ",VLOOKUP(5,[1]作成!$H$168:$K$222,3,FALSE))</f>
        <v>とりにくとだいずのあげからめ</v>
      </c>
      <c r="F20" s="131"/>
      <c r="G20" s="47" t="s">
        <v>119</v>
      </c>
      <c r="H20" s="46" t="s">
        <v>118</v>
      </c>
      <c r="I20" s="56"/>
      <c r="J20" s="47" t="s">
        <v>117</v>
      </c>
      <c r="K20" s="46" t="s">
        <v>29</v>
      </c>
      <c r="L20" s="56"/>
      <c r="M20" s="46" t="s">
        <v>23</v>
      </c>
      <c r="N20" s="46"/>
      <c r="O20" s="59"/>
      <c r="P20" s="44">
        <f>IF([1]計算!Z9=0," ",[1]計算!Z9)</f>
        <v>21.583129999999997</v>
      </c>
      <c r="Q20" s="43" t="s">
        <v>5</v>
      </c>
      <c r="R20" s="5" t="s">
        <v>0</v>
      </c>
      <c r="S20" s="4"/>
    </row>
    <row r="21" spans="1:19" ht="18.75" customHeight="1" x14ac:dyDescent="0.4">
      <c r="A21" s="113"/>
      <c r="B21" s="148"/>
      <c r="C21" s="124"/>
      <c r="D21" s="127"/>
      <c r="E21" s="149" t="str">
        <f>IF(ISERROR(VLOOKUP(6,[1]作成!$H$168:$K$222,3,FALSE))," ",VLOOKUP(6,[1]作成!$H$168:$K$222,3,FALSE))</f>
        <v>とうふとくきわかめのすましじる</v>
      </c>
      <c r="F21" s="150"/>
      <c r="G21" s="47" t="s">
        <v>26</v>
      </c>
      <c r="H21" s="46" t="s">
        <v>116</v>
      </c>
      <c r="I21" s="56"/>
      <c r="J21" s="47" t="s">
        <v>37</v>
      </c>
      <c r="K21" s="46" t="s">
        <v>83</v>
      </c>
      <c r="L21" s="56"/>
      <c r="M21" s="46" t="s">
        <v>27</v>
      </c>
      <c r="N21" s="58"/>
      <c r="O21" s="59"/>
      <c r="P21" s="146" t="str">
        <f>IF([1]人数!I15=0," ",[1]人数!I15)</f>
        <v>節分の日献立</v>
      </c>
      <c r="Q21" s="147"/>
      <c r="R21" s="5" t="s">
        <v>0</v>
      </c>
      <c r="S21" s="4"/>
    </row>
    <row r="22" spans="1:19" ht="18.75" customHeight="1" x14ac:dyDescent="0.4">
      <c r="A22" s="111">
        <f>IF([1]人数!$F16=0," ",[1]人数!$F16)</f>
        <v>4</v>
      </c>
      <c r="B22" s="148" t="s">
        <v>8</v>
      </c>
      <c r="C22" s="122" t="str">
        <f>IF(ISERROR(VLOOKUP(1,[1]作成!$H$223:$K$277,3,FALSE))," ",VLOOKUP(1,[1]作成!$H$223:$K$277,3,FALSE))</f>
        <v>ごはん</v>
      </c>
      <c r="D22" s="125" t="str">
        <f>IF(ISERROR(VLOOKUP(2,[1]作成!$H$223:$K$277,4,FALSE))," ",VLOOKUP(2,[1]作成!$H$223:$K$277,4,FALSE))</f>
        <v>牛乳</v>
      </c>
      <c r="E22" s="128" t="str">
        <f>IF(ISERROR(VLOOKUP(3,[1]作成!$H$223:$K$277,3,FALSE))," ",VLOOKUP(3,[1]作成!$H$223:$K$277,3,FALSE))</f>
        <v>ペキンダックふう</v>
      </c>
      <c r="F22" s="129"/>
      <c r="G22" s="51" t="s">
        <v>33</v>
      </c>
      <c r="H22" s="50" t="s">
        <v>16</v>
      </c>
      <c r="I22" s="57"/>
      <c r="J22" s="51" t="s">
        <v>100</v>
      </c>
      <c r="K22" s="50" t="s">
        <v>79</v>
      </c>
      <c r="L22" s="49"/>
      <c r="M22" s="50" t="s">
        <v>28</v>
      </c>
      <c r="N22" s="50" t="s">
        <v>27</v>
      </c>
      <c r="O22" s="49"/>
      <c r="P22" s="44">
        <f>IF([1]計算!U10=0," ",[1]計算!U10)</f>
        <v>678.4101999999998</v>
      </c>
      <c r="Q22" s="48" t="s">
        <v>6</v>
      </c>
      <c r="R22" s="5" t="s">
        <v>0</v>
      </c>
      <c r="S22" s="4"/>
    </row>
    <row r="23" spans="1:19" ht="18.75" customHeight="1" x14ac:dyDescent="0.4">
      <c r="A23" s="112"/>
      <c r="B23" s="148"/>
      <c r="C23" s="123"/>
      <c r="D23" s="126"/>
      <c r="E23" s="130" t="str">
        <f>IF(ISERROR(VLOOKUP(4,[1]作成!$H$223:$K$277,3,FALSE))," ",VLOOKUP(4,[1]作成!$H$223:$K$277,3,FALSE))</f>
        <v>やさいのごまあえ</v>
      </c>
      <c r="F23" s="131"/>
      <c r="G23" s="47" t="s">
        <v>26</v>
      </c>
      <c r="H23" s="46"/>
      <c r="I23" s="56"/>
      <c r="J23" s="47" t="s">
        <v>25</v>
      </c>
      <c r="K23" s="46" t="s">
        <v>42</v>
      </c>
      <c r="L23" s="45"/>
      <c r="M23" s="46" t="s">
        <v>23</v>
      </c>
      <c r="N23" s="46" t="s">
        <v>49</v>
      </c>
      <c r="O23" s="45"/>
      <c r="P23" s="44">
        <f>IF([1]計算!X10=0," ",[1]計算!X10)</f>
        <v>25.182880000000004</v>
      </c>
      <c r="Q23" s="43" t="s">
        <v>5</v>
      </c>
      <c r="R23" s="5" t="s">
        <v>0</v>
      </c>
      <c r="S23" s="4"/>
    </row>
    <row r="24" spans="1:19" ht="18.75" customHeight="1" x14ac:dyDescent="0.4">
      <c r="A24" s="112"/>
      <c r="B24" s="148"/>
      <c r="C24" s="123"/>
      <c r="D24" s="126"/>
      <c r="E24" s="130" t="str">
        <f>IF(ISERROR(VLOOKUP(5,[1]作成!$H$223:$K$277,3,FALSE))," ",VLOOKUP(5,[1]作成!$H$223:$K$277,3,FALSE))</f>
        <v>すいぎょうざスープ</v>
      </c>
      <c r="F24" s="131"/>
      <c r="G24" s="47" t="s">
        <v>115</v>
      </c>
      <c r="H24" s="46"/>
      <c r="I24" s="56"/>
      <c r="J24" s="47" t="s">
        <v>34</v>
      </c>
      <c r="K24" s="46" t="s">
        <v>67</v>
      </c>
      <c r="L24" s="45"/>
      <c r="M24" s="46" t="s">
        <v>114</v>
      </c>
      <c r="N24" s="46" t="s">
        <v>22</v>
      </c>
      <c r="O24" s="56"/>
      <c r="P24" s="44">
        <f>IF([1]計算!Z10=0," ",[1]計算!Z10)</f>
        <v>22.626890000000007</v>
      </c>
      <c r="Q24" s="43" t="s">
        <v>5</v>
      </c>
      <c r="R24" s="5" t="s">
        <v>0</v>
      </c>
      <c r="S24" s="4"/>
    </row>
    <row r="25" spans="1:19" ht="18.75" customHeight="1" x14ac:dyDescent="0.4">
      <c r="A25" s="113"/>
      <c r="B25" s="148"/>
      <c r="C25" s="124"/>
      <c r="D25" s="127"/>
      <c r="E25" s="53" t="str">
        <f>IF(ISERROR(VLOOKUP(6,[1]作成!$H$223:$K$277,3,FALSE))," ",VLOOKUP(6,[1]作成!$H$223:$K$277,3,FALSE))</f>
        <v xml:space="preserve"> </v>
      </c>
      <c r="F25" s="52" t="str">
        <f>IF(ISERROR(VLOOKUP(7,[1]作成!$H$223:$K$277,3,FALSE))," ",VLOOKUP(7,[1]作成!$H$223:$K$277,3,FALSE))</f>
        <v xml:space="preserve"> </v>
      </c>
      <c r="G25" s="41" t="s">
        <v>113</v>
      </c>
      <c r="H25" s="40"/>
      <c r="I25" s="55"/>
      <c r="J25" s="41" t="s">
        <v>15</v>
      </c>
      <c r="K25" s="40"/>
      <c r="L25" s="39"/>
      <c r="M25" s="40" t="s">
        <v>18</v>
      </c>
      <c r="N25" s="40"/>
      <c r="O25" s="55"/>
      <c r="P25" s="146" t="str">
        <f>IF([1]人数!I16=0," ",[1]人数!I16)</f>
        <v>北京献立</v>
      </c>
      <c r="Q25" s="147"/>
      <c r="R25" s="5" t="s">
        <v>0</v>
      </c>
      <c r="S25" s="4"/>
    </row>
    <row r="26" spans="1:19" ht="18.75" customHeight="1" x14ac:dyDescent="0.4">
      <c r="A26" s="111">
        <f>IF([1]人数!$F17=0," ",[1]人数!$F17)</f>
        <v>7</v>
      </c>
      <c r="B26" s="151" t="s">
        <v>7</v>
      </c>
      <c r="C26" s="122" t="str">
        <f>IF(ISERROR(VLOOKUP(1,[1]作成!$H$278:$K$332,3,FALSE))," ",VLOOKUP(1,[1]作成!$H$278:$K$332,3,FALSE))</f>
        <v>ごはん</v>
      </c>
      <c r="D26" s="125" t="str">
        <f>IF(ISERROR(VLOOKUP(2,[1]作成!$H$278:$K$332,4,FALSE))," ",VLOOKUP(2,[1]作成!$H$278:$K$332,4,FALSE))</f>
        <v>牛乳</v>
      </c>
      <c r="E26" s="128" t="str">
        <f>IF(ISERROR(VLOOKUP(3,[1]作成!$H$278:$K$332,3,FALSE))," ",VLOOKUP(3,[1]作成!$H$278:$K$332,3,FALSE))</f>
        <v>てづくりハンバーグ</v>
      </c>
      <c r="F26" s="129"/>
      <c r="G26" s="47" t="s">
        <v>33</v>
      </c>
      <c r="H26" s="46" t="s">
        <v>46</v>
      </c>
      <c r="I26" s="45" t="s">
        <v>40</v>
      </c>
      <c r="J26" s="47" t="s">
        <v>100</v>
      </c>
      <c r="K26" s="46" t="s">
        <v>34</v>
      </c>
      <c r="L26" s="45" t="s">
        <v>63</v>
      </c>
      <c r="M26" s="46" t="s">
        <v>28</v>
      </c>
      <c r="N26" s="46" t="s">
        <v>86</v>
      </c>
      <c r="O26" s="46"/>
      <c r="P26" s="44">
        <f>IF([1]計算!U11=0," ",[1]計算!U11)</f>
        <v>692.44770000000005</v>
      </c>
      <c r="Q26" s="48" t="s">
        <v>6</v>
      </c>
      <c r="R26" s="5" t="s">
        <v>0</v>
      </c>
      <c r="S26" s="4"/>
    </row>
    <row r="27" spans="1:19" ht="18.75" customHeight="1" x14ac:dyDescent="0.4">
      <c r="A27" s="112"/>
      <c r="B27" s="152"/>
      <c r="C27" s="123"/>
      <c r="D27" s="126"/>
      <c r="E27" s="130" t="str">
        <f>IF(ISERROR(VLOOKUP(4,[1]作成!$H$278:$K$332,3,FALSE))," ",VLOOKUP(4,[1]作成!$H$278:$K$332,3,FALSE))</f>
        <v>カラフルサラダ</v>
      </c>
      <c r="F27" s="131"/>
      <c r="G27" s="47" t="s">
        <v>16</v>
      </c>
      <c r="H27" s="46" t="s">
        <v>32</v>
      </c>
      <c r="I27" s="45"/>
      <c r="J27" s="47" t="s">
        <v>43</v>
      </c>
      <c r="K27" s="46" t="s">
        <v>15</v>
      </c>
      <c r="L27" s="56" t="s">
        <v>83</v>
      </c>
      <c r="M27" s="46" t="s">
        <v>36</v>
      </c>
      <c r="N27" s="46"/>
      <c r="O27" s="58"/>
      <c r="P27" s="44">
        <f>IF([1]計算!X11=0," ",[1]計算!X11)</f>
        <v>31.680710000000001</v>
      </c>
      <c r="Q27" s="43" t="s">
        <v>5</v>
      </c>
      <c r="R27" s="5" t="s">
        <v>0</v>
      </c>
      <c r="S27" s="4"/>
    </row>
    <row r="28" spans="1:19" ht="18.75" customHeight="1" x14ac:dyDescent="0.4">
      <c r="A28" s="112"/>
      <c r="B28" s="152"/>
      <c r="C28" s="123"/>
      <c r="D28" s="126"/>
      <c r="E28" s="130" t="str">
        <f>IF(ISERROR(VLOOKUP(5,[1]作成!$H$278:$K$332,3,FALSE))," ",VLOOKUP(5,[1]作成!$H$278:$K$332,3,FALSE))</f>
        <v>さつまじる</v>
      </c>
      <c r="F28" s="131"/>
      <c r="G28" s="47" t="s">
        <v>112</v>
      </c>
      <c r="H28" s="46" t="s">
        <v>111</v>
      </c>
      <c r="I28" s="45"/>
      <c r="J28" s="47" t="s">
        <v>110</v>
      </c>
      <c r="K28" s="46" t="s">
        <v>50</v>
      </c>
      <c r="L28" s="56"/>
      <c r="M28" s="46" t="s">
        <v>18</v>
      </c>
      <c r="N28" s="46"/>
      <c r="O28" s="58"/>
      <c r="P28" s="44">
        <f>IF([1]計算!Z11=0," ",[1]計算!Z11)</f>
        <v>20.087390000000003</v>
      </c>
      <c r="Q28" s="43" t="s">
        <v>5</v>
      </c>
      <c r="R28" s="5" t="s">
        <v>0</v>
      </c>
      <c r="S28" s="4"/>
    </row>
    <row r="29" spans="1:19" ht="18.75" customHeight="1" x14ac:dyDescent="0.4">
      <c r="A29" s="113"/>
      <c r="B29" s="153"/>
      <c r="C29" s="124"/>
      <c r="D29" s="127"/>
      <c r="E29" s="42" t="str">
        <f>IF(ISERROR(VLOOKUP(6,[1]作成!$H$278:$K$332,3,FALSE))," ",VLOOKUP(6,[1]作成!$H$278:$K$332,3,FALSE))</f>
        <v xml:space="preserve"> </v>
      </c>
      <c r="F29" s="42" t="str">
        <f>IF(ISERROR(VLOOKUP(7,[1]作成!$H$278:$K$332,3,FALSE))," ",VLOOKUP(7,[1]作成!$H$278:$K$332,3,FALSE))</f>
        <v xml:space="preserve"> </v>
      </c>
      <c r="G29" s="47" t="s">
        <v>26</v>
      </c>
      <c r="H29" s="46" t="s">
        <v>44</v>
      </c>
      <c r="I29" s="45"/>
      <c r="J29" s="47" t="s">
        <v>19</v>
      </c>
      <c r="K29" s="46" t="s">
        <v>69</v>
      </c>
      <c r="L29" s="56"/>
      <c r="M29" s="46" t="s">
        <v>109</v>
      </c>
      <c r="N29" s="46"/>
      <c r="O29" s="58"/>
      <c r="P29" s="146" t="str">
        <f>IF([1]人数!I17=0," ",[1]人数!I17)</f>
        <v xml:space="preserve"> </v>
      </c>
      <c r="Q29" s="147"/>
      <c r="R29" s="5" t="s">
        <v>0</v>
      </c>
      <c r="S29" s="4"/>
    </row>
    <row r="30" spans="1:19" ht="18.75" customHeight="1" x14ac:dyDescent="0.4">
      <c r="A30" s="111">
        <f>IF([1]人数!$F18=0," ",[1]人数!$F18)</f>
        <v>8</v>
      </c>
      <c r="B30" s="148" t="s">
        <v>11</v>
      </c>
      <c r="C30" s="122" t="str">
        <f>IF(ISERROR(VLOOKUP(1,[1]作成!$H$333:$K$387,3,FALSE))," ",VLOOKUP(1,[1]作成!$H$333:$K$387,3,FALSE))</f>
        <v>ごはん</v>
      </c>
      <c r="D30" s="125" t="str">
        <f>IF(ISERROR(VLOOKUP(2,[1]作成!$H$333:$K$387,4,FALSE))," ",VLOOKUP(2,[1]作成!$H$333:$K$387,4,FALSE))</f>
        <v>牛乳</v>
      </c>
      <c r="E30" s="128" t="str">
        <f>IF(ISERROR(VLOOKUP(3,[1]作成!$H$333:$K$387,3,FALSE))," ",VLOOKUP(3,[1]作成!$H$333:$K$387,3,FALSE))</f>
        <v>さばのみそに</v>
      </c>
      <c r="F30" s="129"/>
      <c r="G30" s="51" t="s">
        <v>33</v>
      </c>
      <c r="H30" s="50" t="s">
        <v>16</v>
      </c>
      <c r="I30" s="49"/>
      <c r="J30" s="51" t="s">
        <v>100</v>
      </c>
      <c r="K30" s="50" t="s">
        <v>29</v>
      </c>
      <c r="L30" s="49" t="s">
        <v>83</v>
      </c>
      <c r="M30" s="50" t="s">
        <v>28</v>
      </c>
      <c r="N30" s="50"/>
      <c r="O30" s="49"/>
      <c r="P30" s="44">
        <f>IF([1]計算!U12=0," ",[1]計算!U12)</f>
        <v>688.25599999999997</v>
      </c>
      <c r="Q30" s="48" t="s">
        <v>6</v>
      </c>
      <c r="R30" s="5" t="s">
        <v>0</v>
      </c>
      <c r="S30" s="4"/>
    </row>
    <row r="31" spans="1:19" ht="18.75" customHeight="1" x14ac:dyDescent="0.4">
      <c r="A31" s="112"/>
      <c r="B31" s="148"/>
      <c r="C31" s="123"/>
      <c r="D31" s="126"/>
      <c r="E31" s="130" t="str">
        <f>IF(ISERROR(VLOOKUP(4,[1]作成!$H$333:$K$387,3,FALSE))," ",VLOOKUP(4,[1]作成!$H$333:$K$387,3,FALSE))</f>
        <v>れんこんのきんぴら</v>
      </c>
      <c r="F31" s="131"/>
      <c r="G31" s="47" t="s">
        <v>108</v>
      </c>
      <c r="H31" s="46"/>
      <c r="I31" s="56"/>
      <c r="J31" s="47" t="s">
        <v>105</v>
      </c>
      <c r="K31" s="46" t="s">
        <v>50</v>
      </c>
      <c r="L31" s="45" t="s">
        <v>24</v>
      </c>
      <c r="M31" s="46" t="s">
        <v>18</v>
      </c>
      <c r="N31" s="46"/>
      <c r="O31" s="45"/>
      <c r="P31" s="44">
        <f>IF([1]計算!X12=0," ",[1]計算!X12)</f>
        <v>26.624430000000004</v>
      </c>
      <c r="Q31" s="43" t="s">
        <v>5</v>
      </c>
      <c r="R31" s="5" t="s">
        <v>0</v>
      </c>
      <c r="S31" s="4"/>
    </row>
    <row r="32" spans="1:19" ht="18.75" customHeight="1" x14ac:dyDescent="0.4">
      <c r="A32" s="112"/>
      <c r="B32" s="148"/>
      <c r="C32" s="123"/>
      <c r="D32" s="126"/>
      <c r="E32" s="130" t="str">
        <f>IF(ISERROR(VLOOKUP(5,[1]作成!$H$333:$K$387,3,FALSE))," ",VLOOKUP(5,[1]作成!$H$333:$K$387,3,FALSE))</f>
        <v>さわにわん</v>
      </c>
      <c r="F32" s="131"/>
      <c r="G32" s="47" t="s">
        <v>40</v>
      </c>
      <c r="H32" s="46"/>
      <c r="I32" s="56"/>
      <c r="J32" s="47" t="s">
        <v>37</v>
      </c>
      <c r="K32" s="46" t="s">
        <v>20</v>
      </c>
      <c r="L32" s="45"/>
      <c r="M32" s="46" t="s">
        <v>49</v>
      </c>
      <c r="N32" s="46"/>
      <c r="O32" s="45"/>
      <c r="P32" s="44">
        <f>IF([1]計算!Z12=0," ",[1]計算!Z12)</f>
        <v>23.852959999999999</v>
      </c>
      <c r="Q32" s="43" t="s">
        <v>5</v>
      </c>
      <c r="R32" s="5" t="s">
        <v>0</v>
      </c>
      <c r="S32" s="4"/>
    </row>
    <row r="33" spans="1:19" ht="18.75" customHeight="1" x14ac:dyDescent="0.4">
      <c r="A33" s="113"/>
      <c r="B33" s="148"/>
      <c r="C33" s="124"/>
      <c r="D33" s="127"/>
      <c r="E33" s="53" t="str">
        <f>IF(ISERROR(VLOOKUP(6,[1]作成!$H$333:$K$387,3,FALSE))," ",VLOOKUP(6,[1]作成!$H$333:$K$387,3,FALSE))</f>
        <v xml:space="preserve"> </v>
      </c>
      <c r="F33" s="52" t="str">
        <f>IF(ISERROR(VLOOKUP(7,[1]作成!$H$333:$K$387,3,FALSE))," ",VLOOKUP(7,[1]作成!$H$333:$K$387,3,FALSE))</f>
        <v xml:space="preserve"> </v>
      </c>
      <c r="G33" s="41" t="s">
        <v>107</v>
      </c>
      <c r="H33" s="40"/>
      <c r="I33" s="55"/>
      <c r="J33" s="41" t="s">
        <v>64</v>
      </c>
      <c r="K33" s="40" t="s">
        <v>63</v>
      </c>
      <c r="L33" s="55"/>
      <c r="M33" s="40"/>
      <c r="N33" s="40"/>
      <c r="O33" s="55"/>
      <c r="P33" s="146" t="str">
        <f>IF([1]人数!I18=0," ",[1]人数!I18)</f>
        <v xml:space="preserve"> </v>
      </c>
      <c r="Q33" s="147"/>
      <c r="R33" s="5" t="s">
        <v>0</v>
      </c>
      <c r="S33" s="4"/>
    </row>
    <row r="34" spans="1:19" ht="18.75" customHeight="1" x14ac:dyDescent="0.4">
      <c r="A34" s="111">
        <f>IF([1]人数!$F19=0," ",[1]人数!$F19)</f>
        <v>9</v>
      </c>
      <c r="B34" s="148" t="s">
        <v>10</v>
      </c>
      <c r="C34" s="122" t="str">
        <f>IF(ISERROR(VLOOKUP(1,[1]作成!$H$388:$K$442,3,FALSE))," ",VLOOKUP(1,[1]作成!$H$388:$K$442,3,FALSE))</f>
        <v>ごはん</v>
      </c>
      <c r="D34" s="125" t="str">
        <f>IF(ISERROR(VLOOKUP(2,[1]作成!$H$388:$K$442,4,FALSE))," ",VLOOKUP(2,[1]作成!$H$388:$K$442,4,FALSE))</f>
        <v>牛乳</v>
      </c>
      <c r="E34" s="128" t="str">
        <f>IF(ISERROR(VLOOKUP(3,[1]作成!$H$388:$K$442,3,FALSE))," ",VLOOKUP(3,[1]作成!$H$388:$K$442,3,FALSE))</f>
        <v>しおからあげ</v>
      </c>
      <c r="F34" s="129"/>
      <c r="G34" s="47" t="s">
        <v>33</v>
      </c>
      <c r="H34" s="46" t="s">
        <v>106</v>
      </c>
      <c r="I34" s="45"/>
      <c r="J34" s="47" t="s">
        <v>100</v>
      </c>
      <c r="K34" s="46" t="s">
        <v>14</v>
      </c>
      <c r="L34" s="45" t="s">
        <v>30</v>
      </c>
      <c r="M34" s="46" t="s">
        <v>28</v>
      </c>
      <c r="N34" s="46" t="s">
        <v>18</v>
      </c>
      <c r="O34" s="45"/>
      <c r="P34" s="44">
        <f>IF([1]計算!U13=0," ",[1]計算!U13)</f>
        <v>681.26009999999985</v>
      </c>
      <c r="Q34" s="48" t="s">
        <v>6</v>
      </c>
      <c r="R34" s="5" t="s">
        <v>0</v>
      </c>
      <c r="S34" s="4"/>
    </row>
    <row r="35" spans="1:19" ht="18.75" customHeight="1" x14ac:dyDescent="0.4">
      <c r="A35" s="112"/>
      <c r="B35" s="148"/>
      <c r="C35" s="123"/>
      <c r="D35" s="126"/>
      <c r="E35" s="130" t="str">
        <f>IF(ISERROR(VLOOKUP(4,[1]作成!$H$388:$K$442,3,FALSE))," ",VLOOKUP(4,[1]作成!$H$388:$K$442,3,FALSE))</f>
        <v>ヤーコンチャプチェ</v>
      </c>
      <c r="F35" s="131"/>
      <c r="G35" s="47" t="s">
        <v>26</v>
      </c>
      <c r="H35" s="46"/>
      <c r="I35" s="45"/>
      <c r="J35" s="47" t="s">
        <v>105</v>
      </c>
      <c r="K35" s="46" t="s">
        <v>29</v>
      </c>
      <c r="L35" s="45" t="s">
        <v>67</v>
      </c>
      <c r="M35" s="46" t="s">
        <v>23</v>
      </c>
      <c r="N35" s="46" t="s">
        <v>27</v>
      </c>
      <c r="O35" s="45"/>
      <c r="P35" s="44">
        <f>IF([1]計算!X13=0," ",[1]計算!X13)</f>
        <v>26.499369999999999</v>
      </c>
      <c r="Q35" s="43" t="s">
        <v>5</v>
      </c>
      <c r="R35" s="5" t="s">
        <v>0</v>
      </c>
      <c r="S35" s="4"/>
    </row>
    <row r="36" spans="1:19" ht="18.75" customHeight="1" x14ac:dyDescent="0.4">
      <c r="A36" s="112"/>
      <c r="B36" s="148"/>
      <c r="C36" s="123"/>
      <c r="D36" s="126"/>
      <c r="E36" s="130" t="str">
        <f>IF(ISERROR(VLOOKUP(5,[1]作成!$H$388:$K$442,3,FALSE))," ",VLOOKUP(5,[1]作成!$H$388:$K$442,3,FALSE))</f>
        <v>ちゅうかふうコーンたまごスープ</v>
      </c>
      <c r="F36" s="131"/>
      <c r="G36" s="47" t="s">
        <v>16</v>
      </c>
      <c r="H36" s="46"/>
      <c r="I36" s="56"/>
      <c r="J36" s="47" t="s">
        <v>104</v>
      </c>
      <c r="K36" s="46" t="s">
        <v>19</v>
      </c>
      <c r="L36" s="45" t="s">
        <v>103</v>
      </c>
      <c r="M36" s="46" t="s">
        <v>39</v>
      </c>
      <c r="N36" s="58" t="s">
        <v>49</v>
      </c>
      <c r="O36" s="45"/>
      <c r="P36" s="44">
        <f>IF([1]計算!Z13=0," ",[1]計算!Z13)</f>
        <v>22.567869999999992</v>
      </c>
      <c r="Q36" s="43" t="s">
        <v>5</v>
      </c>
      <c r="R36" s="5" t="s">
        <v>0</v>
      </c>
      <c r="S36" s="4"/>
    </row>
    <row r="37" spans="1:19" ht="18.75" customHeight="1" x14ac:dyDescent="0.4">
      <c r="A37" s="113"/>
      <c r="B37" s="148"/>
      <c r="C37" s="124"/>
      <c r="D37" s="127"/>
      <c r="E37" s="53" t="str">
        <f>IF(ISERROR(VLOOKUP(6,[1]作成!$H$388:$K$442,3,FALSE))," ",VLOOKUP(6,[1]作成!$H$388:$K$442,3,FALSE))</f>
        <v xml:space="preserve"> </v>
      </c>
      <c r="F37" s="52" t="str">
        <f>IF(ISERROR(VLOOKUP(7,[1]作成!$H$388:$K$442,3,FALSE))," ",VLOOKUP(7,[1]作成!$H$388:$K$442,3,FALSE))</f>
        <v xml:space="preserve"> </v>
      </c>
      <c r="G37" s="47" t="s">
        <v>32</v>
      </c>
      <c r="H37" s="46"/>
      <c r="I37" s="56"/>
      <c r="J37" s="47" t="s">
        <v>29</v>
      </c>
      <c r="K37" s="46" t="s">
        <v>102</v>
      </c>
      <c r="L37" s="56"/>
      <c r="M37" s="46" t="s">
        <v>101</v>
      </c>
      <c r="N37" s="58"/>
      <c r="O37" s="45"/>
      <c r="P37" s="146" t="str">
        <f>IF([1]人数!I19=0," ",[1]人数!I19)</f>
        <v xml:space="preserve"> </v>
      </c>
      <c r="Q37" s="147"/>
      <c r="R37" s="5" t="s">
        <v>0</v>
      </c>
      <c r="S37" s="4"/>
    </row>
    <row r="38" spans="1:19" ht="18.75" customHeight="1" x14ac:dyDescent="0.4">
      <c r="A38" s="154">
        <f>IF([1]人数!$F20=0," ",[1]人数!$F20)</f>
        <v>10</v>
      </c>
      <c r="B38" s="148" t="s">
        <v>9</v>
      </c>
      <c r="C38" s="122" t="str">
        <f>IF(ISERROR(VLOOKUP(1,[1]作成!$H$443:$K$497,3,FALSE))," ",VLOOKUP(1,[1]作成!$H$443:$K$497,3,FALSE))</f>
        <v>むぎごはん</v>
      </c>
      <c r="D38" s="125" t="str">
        <f>IF(ISERROR(VLOOKUP(2,[1]作成!$H$443:$K$497,4,FALSE))," ",VLOOKUP(2,[1]作成!$H$443:$K$497,4,FALSE))</f>
        <v>牛乳</v>
      </c>
      <c r="E38" s="128" t="str">
        <f>IF(ISERROR(VLOOKUP(3,[1]作成!$H$443:$K$497,3,FALSE))," ",VLOOKUP(3,[1]作成!$H$443:$K$497,3,FALSE))</f>
        <v>カレーライス</v>
      </c>
      <c r="F38" s="129"/>
      <c r="G38" s="51" t="s">
        <v>33</v>
      </c>
      <c r="H38" s="50"/>
      <c r="I38" s="57"/>
      <c r="J38" s="51" t="s">
        <v>100</v>
      </c>
      <c r="K38" s="50" t="s">
        <v>29</v>
      </c>
      <c r="L38" s="49"/>
      <c r="M38" s="50" t="s">
        <v>66</v>
      </c>
      <c r="N38" s="50" t="s">
        <v>99</v>
      </c>
      <c r="O38" s="49" t="s">
        <v>12</v>
      </c>
      <c r="P38" s="44">
        <f>IF([1]計算!U14=0," ",[1]計算!U14)</f>
        <v>739.80579999999986</v>
      </c>
      <c r="Q38" s="48" t="s">
        <v>6</v>
      </c>
      <c r="R38" s="5" t="s">
        <v>0</v>
      </c>
      <c r="S38" s="4"/>
    </row>
    <row r="39" spans="1:19" ht="18.75" customHeight="1" x14ac:dyDescent="0.4">
      <c r="A39" s="155"/>
      <c r="B39" s="148"/>
      <c r="C39" s="123"/>
      <c r="D39" s="126"/>
      <c r="E39" s="130" t="str">
        <f>IF(ISERROR(VLOOKUP(4,[1]作成!$H$443:$K$497,3,FALSE))," ",VLOOKUP(4,[1]作成!$H$443:$K$497,3,FALSE))</f>
        <v>フルーツカクテル</v>
      </c>
      <c r="F39" s="131"/>
      <c r="G39" s="47" t="s">
        <v>26</v>
      </c>
      <c r="H39" s="46"/>
      <c r="I39" s="56"/>
      <c r="J39" s="47" t="s">
        <v>57</v>
      </c>
      <c r="K39" s="46" t="s">
        <v>98</v>
      </c>
      <c r="L39" s="45"/>
      <c r="M39" s="46" t="s">
        <v>41</v>
      </c>
      <c r="N39" s="46" t="s">
        <v>97</v>
      </c>
      <c r="O39" s="56" t="s">
        <v>70</v>
      </c>
      <c r="P39" s="44">
        <f>IF([1]計算!X14=0," ",[1]計算!X14)</f>
        <v>19.145890000000001</v>
      </c>
      <c r="Q39" s="43" t="s">
        <v>5</v>
      </c>
      <c r="R39" s="5" t="s">
        <v>0</v>
      </c>
      <c r="S39" s="4"/>
    </row>
    <row r="40" spans="1:19" ht="18.75" customHeight="1" x14ac:dyDescent="0.4">
      <c r="A40" s="155"/>
      <c r="B40" s="148"/>
      <c r="C40" s="123"/>
      <c r="D40" s="126"/>
      <c r="E40" s="130" t="str">
        <f>IF(ISERROR(VLOOKUP(5,[1]作成!$H$443:$K$497,3,FALSE))," ",VLOOKUP(5,[1]作成!$H$443:$K$497,3,FALSE))</f>
        <v xml:space="preserve"> </v>
      </c>
      <c r="F40" s="131"/>
      <c r="G40" s="47" t="s">
        <v>81</v>
      </c>
      <c r="H40" s="46"/>
      <c r="I40" s="56"/>
      <c r="J40" s="47" t="s">
        <v>19</v>
      </c>
      <c r="K40" s="46" t="s">
        <v>96</v>
      </c>
      <c r="L40" s="45"/>
      <c r="M40" s="46" t="s">
        <v>39</v>
      </c>
      <c r="N40" s="46" t="s">
        <v>53</v>
      </c>
      <c r="O40" s="56"/>
      <c r="P40" s="44">
        <f>IF([1]計算!Z14=0," ",[1]計算!Z14)</f>
        <v>18.47786</v>
      </c>
      <c r="Q40" s="43" t="s">
        <v>5</v>
      </c>
      <c r="R40" s="5" t="s">
        <v>0</v>
      </c>
      <c r="S40" s="4"/>
    </row>
    <row r="41" spans="1:19" ht="18.75" customHeight="1" x14ac:dyDescent="0.4">
      <c r="A41" s="156"/>
      <c r="B41" s="148"/>
      <c r="C41" s="124"/>
      <c r="D41" s="127"/>
      <c r="E41" s="53" t="str">
        <f>IF(ISERROR(VLOOKUP(6,[1]作成!$H$443:$K$497,3,FALSE))," ",VLOOKUP(6,[1]作成!$H$443:$K$497,3,FALSE))</f>
        <v xml:space="preserve"> </v>
      </c>
      <c r="F41" s="52" t="str">
        <f>IF(ISERROR(VLOOKUP(7,[1]作成!$H$443:$K$497,3,FALSE))," ",VLOOKUP(7,[1]作成!$H$443:$K$497,3,FALSE))</f>
        <v xml:space="preserve"> </v>
      </c>
      <c r="G41" s="41"/>
      <c r="H41" s="40"/>
      <c r="I41" s="55"/>
      <c r="J41" s="41" t="s">
        <v>14</v>
      </c>
      <c r="K41" s="40" t="s">
        <v>95</v>
      </c>
      <c r="L41" s="39"/>
      <c r="M41" s="40" t="s">
        <v>94</v>
      </c>
      <c r="N41" s="40" t="s">
        <v>18</v>
      </c>
      <c r="O41" s="55"/>
      <c r="P41" s="146" t="str">
        <f>IF([1]人数!I20=0," ",[1]人数!I20)</f>
        <v xml:space="preserve"> </v>
      </c>
      <c r="Q41" s="147"/>
      <c r="R41" s="5" t="s">
        <v>0</v>
      </c>
      <c r="S41" s="4"/>
    </row>
    <row r="42" spans="1:19" ht="10.5" customHeight="1" x14ac:dyDescent="0.4">
      <c r="A42" s="154">
        <f>IF([1]人数!$F21=0," ",[1]人数!$F21)</f>
        <v>11</v>
      </c>
      <c r="B42" s="148" t="s">
        <v>8</v>
      </c>
      <c r="C42" s="157" t="s">
        <v>93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9"/>
      <c r="R42" s="5" t="s">
        <v>0</v>
      </c>
      <c r="S42" s="4"/>
    </row>
    <row r="43" spans="1:19" ht="10.5" customHeight="1" x14ac:dyDescent="0.4">
      <c r="A43" s="155"/>
      <c r="B43" s="148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2"/>
      <c r="R43" s="5" t="s">
        <v>0</v>
      </c>
      <c r="S43" s="4"/>
    </row>
    <row r="44" spans="1:19" ht="10.5" customHeight="1" x14ac:dyDescent="0.4">
      <c r="A44" s="155"/>
      <c r="B44" s="148"/>
      <c r="C44" s="160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2"/>
      <c r="R44" s="5" t="s">
        <v>0</v>
      </c>
      <c r="S44" s="4"/>
    </row>
    <row r="45" spans="1:19" ht="10.5" customHeight="1" x14ac:dyDescent="0.4">
      <c r="A45" s="156"/>
      <c r="B45" s="148"/>
      <c r="C45" s="163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5"/>
      <c r="R45" s="5" t="s">
        <v>0</v>
      </c>
      <c r="S45" s="4"/>
    </row>
    <row r="46" spans="1:19" ht="18.75" customHeight="1" x14ac:dyDescent="0.4">
      <c r="A46" s="154">
        <f>IF([1]人数!$F22=0," ",[1]人数!$F22)</f>
        <v>14</v>
      </c>
      <c r="B46" s="151" t="s">
        <v>7</v>
      </c>
      <c r="C46" s="122" t="str">
        <f>IF(ISERROR(VLOOKUP(1,[1]作成!$H$553:$K$607,3,FALSE))," ",VLOOKUP(1,[1]作成!$H$553:$K$607,3,FALSE))</f>
        <v>ロールパン</v>
      </c>
      <c r="D46" s="125" t="str">
        <f>IF(ISERROR(VLOOKUP(2,[1]作成!$H$553:$K$607,4,FALSE))," ",VLOOKUP(2,[1]作成!$H$553:$K$607,4,FALSE))</f>
        <v>牛乳</v>
      </c>
      <c r="E46" s="128" t="str">
        <f>IF(ISERROR(VLOOKUP(3,[1]作成!$H$553:$K$607,3,FALSE))," ",VLOOKUP(3,[1]作成!$H$553:$K$607,3,FALSE))</f>
        <v>マカロニのミートグラタン</v>
      </c>
      <c r="F46" s="129"/>
      <c r="G46" s="51" t="s">
        <v>33</v>
      </c>
      <c r="H46" s="50" t="s">
        <v>92</v>
      </c>
      <c r="I46" s="49"/>
      <c r="J46" s="51" t="s">
        <v>57</v>
      </c>
      <c r="K46" s="50"/>
      <c r="L46" s="57"/>
      <c r="M46" s="50" t="s">
        <v>91</v>
      </c>
      <c r="N46" s="50" t="s">
        <v>90</v>
      </c>
      <c r="O46" s="49" t="s">
        <v>53</v>
      </c>
      <c r="P46" s="44">
        <f>IF([1]計算!U16=0," ",[1]計算!U16)</f>
        <v>670.88020000000006</v>
      </c>
      <c r="Q46" s="48" t="s">
        <v>6</v>
      </c>
      <c r="R46" s="5" t="s">
        <v>0</v>
      </c>
      <c r="S46" s="4"/>
    </row>
    <row r="47" spans="1:19" ht="18.75" customHeight="1" x14ac:dyDescent="0.4">
      <c r="A47" s="155"/>
      <c r="B47" s="152"/>
      <c r="C47" s="123"/>
      <c r="D47" s="126"/>
      <c r="E47" s="130" t="str">
        <f>IF(ISERROR(VLOOKUP(4,[1]作成!$H$553:$K$607,3,FALSE))," ",VLOOKUP(4,[1]作成!$H$553:$K$607,3,FALSE))</f>
        <v>クラムチャウダー</v>
      </c>
      <c r="F47" s="131"/>
      <c r="G47" s="47" t="s">
        <v>16</v>
      </c>
      <c r="H47" s="46" t="s">
        <v>81</v>
      </c>
      <c r="I47" s="56"/>
      <c r="J47" s="47" t="s">
        <v>31</v>
      </c>
      <c r="K47" s="46"/>
      <c r="L47" s="56"/>
      <c r="M47" s="46" t="s">
        <v>89</v>
      </c>
      <c r="N47" s="46" t="s">
        <v>88</v>
      </c>
      <c r="O47" s="45"/>
      <c r="P47" s="44">
        <f>IF([1]計算!X16=0," ",[1]計算!X16)</f>
        <v>28.912989999999997</v>
      </c>
      <c r="Q47" s="43" t="s">
        <v>5</v>
      </c>
      <c r="R47" s="5" t="s">
        <v>0</v>
      </c>
      <c r="S47" s="4"/>
    </row>
    <row r="48" spans="1:19" ht="18.75" customHeight="1" x14ac:dyDescent="0.4">
      <c r="A48" s="155"/>
      <c r="B48" s="152"/>
      <c r="C48" s="123"/>
      <c r="D48" s="126"/>
      <c r="E48" s="130" t="str">
        <f>IF(ISERROR(VLOOKUP(5,[1]作成!$H$553:$K$607,3,FALSE))," ",VLOOKUP(5,[1]作成!$H$553:$K$607,3,FALSE))</f>
        <v>ミニエクレア</v>
      </c>
      <c r="F48" s="131"/>
      <c r="G48" s="47" t="s">
        <v>26</v>
      </c>
      <c r="H48" s="46"/>
      <c r="I48" s="56"/>
      <c r="J48" s="47" t="s">
        <v>87</v>
      </c>
      <c r="K48" s="46"/>
      <c r="L48" s="56"/>
      <c r="M48" s="46" t="s">
        <v>68</v>
      </c>
      <c r="N48" s="46" t="s">
        <v>86</v>
      </c>
      <c r="O48" s="45"/>
      <c r="P48" s="44">
        <f>IF([1]計算!Z16=0," ",[1]計算!Z16)</f>
        <v>28.586320000000001</v>
      </c>
      <c r="Q48" s="43" t="s">
        <v>5</v>
      </c>
      <c r="R48" s="5" t="s">
        <v>0</v>
      </c>
      <c r="S48" s="4"/>
    </row>
    <row r="49" spans="1:19" ht="18.75" customHeight="1" x14ac:dyDescent="0.4">
      <c r="A49" s="156"/>
      <c r="B49" s="153"/>
      <c r="C49" s="124"/>
      <c r="D49" s="127"/>
      <c r="E49" s="42" t="str">
        <f>IF(ISERROR(VLOOKUP(6,[1]作成!$H$553:$K$607,3,FALSE))," ",VLOOKUP(6,[1]作成!$H$553:$K$607,3,FALSE))</f>
        <v xml:space="preserve"> </v>
      </c>
      <c r="F49" s="42" t="str">
        <f>IF(ISERROR(VLOOKUP(7,[1]作成!$H$553:$K$607,3,FALSE))," ",VLOOKUP(7,[1]作成!$H$553:$K$607,3,FALSE))</f>
        <v xml:space="preserve"> </v>
      </c>
      <c r="G49" s="41" t="s">
        <v>46</v>
      </c>
      <c r="H49" s="40"/>
      <c r="I49" s="55"/>
      <c r="J49" s="41" t="s">
        <v>19</v>
      </c>
      <c r="K49" s="40"/>
      <c r="L49" s="55"/>
      <c r="M49" s="40" t="s">
        <v>41</v>
      </c>
      <c r="N49" s="54" t="s">
        <v>12</v>
      </c>
      <c r="O49" s="39"/>
      <c r="P49" s="146" t="str">
        <f>IF([1]人数!I22=0," ",[1]人数!I22)</f>
        <v xml:space="preserve"> </v>
      </c>
      <c r="Q49" s="147"/>
      <c r="R49" s="5" t="s">
        <v>0</v>
      </c>
      <c r="S49" s="4"/>
    </row>
    <row r="50" spans="1:19" ht="18.75" customHeight="1" x14ac:dyDescent="0.4">
      <c r="A50" s="154">
        <f>IF([1]人数!$F23=0," ",[1]人数!$F23)</f>
        <v>15</v>
      </c>
      <c r="B50" s="148" t="s">
        <v>11</v>
      </c>
      <c r="C50" s="122" t="str">
        <f>IF(ISERROR(VLOOKUP(1,[1]作成!$H$608:$K$662,3,FALSE))," ",VLOOKUP(1,[1]作成!$H$608:$K$662,3,FALSE))</f>
        <v>ごはん</v>
      </c>
      <c r="D50" s="125" t="str">
        <f>IF(ISERROR(VLOOKUP(2,[1]作成!$H$608:$K$662,4,FALSE))," ",VLOOKUP(2,[1]作成!$H$608:$K$662,4,FALSE))</f>
        <v>牛乳</v>
      </c>
      <c r="E50" s="128" t="str">
        <f>IF(ISERROR(VLOOKUP(3,[1]作成!$H$608:$K$662,3,FALSE))," ",VLOOKUP(3,[1]作成!$H$608:$K$662,3,FALSE))</f>
        <v>ちくわチーズあげ</v>
      </c>
      <c r="F50" s="129"/>
      <c r="G50" s="47" t="s">
        <v>33</v>
      </c>
      <c r="H50" s="46" t="s">
        <v>85</v>
      </c>
      <c r="I50" s="45" t="s">
        <v>74</v>
      </c>
      <c r="J50" s="47" t="s">
        <v>37</v>
      </c>
      <c r="K50" s="46" t="s">
        <v>29</v>
      </c>
      <c r="L50" s="45" t="s">
        <v>50</v>
      </c>
      <c r="M50" s="46" t="s">
        <v>28</v>
      </c>
      <c r="N50" s="46" t="s">
        <v>22</v>
      </c>
      <c r="O50" s="45"/>
      <c r="P50" s="44">
        <f>IF([1]計算!U17=0," ",[1]計算!U17)</f>
        <v>624.87589999999989</v>
      </c>
      <c r="Q50" s="48" t="s">
        <v>6</v>
      </c>
      <c r="R50" s="5" t="s">
        <v>0</v>
      </c>
      <c r="S50" s="4"/>
    </row>
    <row r="51" spans="1:19" ht="18.75" customHeight="1" x14ac:dyDescent="0.4">
      <c r="A51" s="155"/>
      <c r="B51" s="148"/>
      <c r="C51" s="123"/>
      <c r="D51" s="126"/>
      <c r="E51" s="130" t="str">
        <f>IF(ISERROR(VLOOKUP(4,[1]作成!$H$608:$K$662,3,FALSE))," ",VLOOKUP(4,[1]作成!$H$608:$K$662,3,FALSE))</f>
        <v>こんぶあえ</v>
      </c>
      <c r="F51" s="131"/>
      <c r="G51" s="47" t="s">
        <v>78</v>
      </c>
      <c r="H51" s="46" t="s">
        <v>40</v>
      </c>
      <c r="I51" s="56"/>
      <c r="J51" s="47" t="s">
        <v>31</v>
      </c>
      <c r="K51" s="46" t="s">
        <v>14</v>
      </c>
      <c r="L51" s="45"/>
      <c r="M51" s="46" t="s">
        <v>39</v>
      </c>
      <c r="N51" s="46" t="s">
        <v>49</v>
      </c>
      <c r="O51" s="45"/>
      <c r="P51" s="44">
        <f>IF([1]計算!X17=0," ",[1]計算!X17)</f>
        <v>25.872030000000002</v>
      </c>
      <c r="Q51" s="43" t="s">
        <v>5</v>
      </c>
      <c r="R51" s="5" t="s">
        <v>0</v>
      </c>
      <c r="S51" s="4"/>
    </row>
    <row r="52" spans="1:19" ht="18.75" customHeight="1" x14ac:dyDescent="0.4">
      <c r="A52" s="155"/>
      <c r="B52" s="148"/>
      <c r="C52" s="123"/>
      <c r="D52" s="126"/>
      <c r="E52" s="130" t="str">
        <f>IF(ISERROR(VLOOKUP(5,[1]作成!$H$608:$K$662,3,FALSE))," ",VLOOKUP(5,[1]作成!$H$608:$K$662,3,FALSE))</f>
        <v>とりやさいみそ</v>
      </c>
      <c r="F52" s="131"/>
      <c r="G52" s="47" t="s">
        <v>35</v>
      </c>
      <c r="H52" s="46" t="s">
        <v>81</v>
      </c>
      <c r="I52" s="56"/>
      <c r="J52" s="47" t="s">
        <v>34</v>
      </c>
      <c r="K52" s="46" t="s">
        <v>69</v>
      </c>
      <c r="L52" s="56"/>
      <c r="M52" s="46" t="s">
        <v>18</v>
      </c>
      <c r="N52" s="46"/>
      <c r="O52" s="45"/>
      <c r="P52" s="44">
        <f>IF([1]計算!Z17=0," ",[1]計算!Z17)</f>
        <v>18.391220000000008</v>
      </c>
      <c r="Q52" s="43" t="s">
        <v>5</v>
      </c>
      <c r="R52" s="5" t="s">
        <v>0</v>
      </c>
      <c r="S52" s="4"/>
    </row>
    <row r="53" spans="1:19" ht="18.75" customHeight="1" x14ac:dyDescent="0.4">
      <c r="A53" s="156"/>
      <c r="B53" s="148"/>
      <c r="C53" s="124"/>
      <c r="D53" s="127"/>
      <c r="E53" s="53" t="str">
        <f>IF(ISERROR(VLOOKUP(6,[1]作成!$H$608:$K$662,3,FALSE))," ",VLOOKUP(6,[1]作成!$H$608:$K$662,3,FALSE))</f>
        <v xml:space="preserve"> </v>
      </c>
      <c r="F53" s="52" t="str">
        <f>IF(ISERROR(VLOOKUP(7,[1]作成!$H$608:$K$662,3,FALSE))," ",VLOOKUP(7,[1]作成!$H$608:$K$662,3,FALSE))</f>
        <v xml:space="preserve"> </v>
      </c>
      <c r="G53" s="47" t="s">
        <v>26</v>
      </c>
      <c r="H53" s="46" t="s">
        <v>84</v>
      </c>
      <c r="I53" s="56"/>
      <c r="J53" s="47" t="s">
        <v>83</v>
      </c>
      <c r="K53" s="46" t="s">
        <v>79</v>
      </c>
      <c r="L53" s="56"/>
      <c r="M53" s="46" t="s">
        <v>27</v>
      </c>
      <c r="N53" s="58"/>
      <c r="O53" s="45"/>
      <c r="P53" s="146" t="str">
        <f>IF([1]人数!I23=0," ",[1]人数!I23)</f>
        <v xml:space="preserve"> </v>
      </c>
      <c r="Q53" s="147"/>
      <c r="R53" s="5" t="s">
        <v>0</v>
      </c>
      <c r="S53" s="4"/>
    </row>
    <row r="54" spans="1:19" ht="18.75" customHeight="1" x14ac:dyDescent="0.4">
      <c r="A54" s="154">
        <f>IF([1]人数!$F24=0," ",[1]人数!$F24)</f>
        <v>16</v>
      </c>
      <c r="B54" s="148" t="s">
        <v>10</v>
      </c>
      <c r="C54" s="122" t="str">
        <f>IF(ISERROR(VLOOKUP(1,[1]作成!$H$663:$K$717,3,FALSE))," ",VLOOKUP(1,[1]作成!$H$663:$K$717,3,FALSE))</f>
        <v>ごはん</v>
      </c>
      <c r="D54" s="125" t="str">
        <f>IF(ISERROR(VLOOKUP(2,[1]作成!$H$663:$K$717,4,FALSE))," ",VLOOKUP(2,[1]作成!$H$663:$K$717,4,FALSE))</f>
        <v>牛乳</v>
      </c>
      <c r="E54" s="128" t="str">
        <f>IF(ISERROR(VLOOKUP(3,[1]作成!$H$663:$K$717,3,FALSE))," ",VLOOKUP(3,[1]作成!$H$663:$K$717,3,FALSE))</f>
        <v>ピリからチキン</v>
      </c>
      <c r="F54" s="129"/>
      <c r="G54" s="51" t="s">
        <v>33</v>
      </c>
      <c r="H54" s="50" t="s">
        <v>82</v>
      </c>
      <c r="I54" s="49"/>
      <c r="J54" s="51" t="s">
        <v>31</v>
      </c>
      <c r="K54" s="50" t="s">
        <v>69</v>
      </c>
      <c r="L54" s="49"/>
      <c r="M54" s="50" t="s">
        <v>28</v>
      </c>
      <c r="N54" s="50" t="s">
        <v>49</v>
      </c>
      <c r="O54" s="49"/>
      <c r="P54" s="44">
        <f>IF([1]計算!U18=0," ",[1]計算!U18)</f>
        <v>665.45610000000022</v>
      </c>
      <c r="Q54" s="48" t="s">
        <v>6</v>
      </c>
      <c r="R54" s="5" t="s">
        <v>0</v>
      </c>
      <c r="S54" s="4"/>
    </row>
    <row r="55" spans="1:19" ht="18.75" customHeight="1" x14ac:dyDescent="0.4">
      <c r="A55" s="155"/>
      <c r="B55" s="148"/>
      <c r="C55" s="123"/>
      <c r="D55" s="126"/>
      <c r="E55" s="130" t="str">
        <f>IF(ISERROR(VLOOKUP(4,[1]作成!$H$663:$K$717,3,FALSE))," ",VLOOKUP(4,[1]作成!$H$663:$K$717,3,FALSE))</f>
        <v>もやしのナムル</v>
      </c>
      <c r="F55" s="131"/>
      <c r="G55" s="47" t="s">
        <v>26</v>
      </c>
      <c r="H55" s="46" t="s">
        <v>81</v>
      </c>
      <c r="I55" s="45"/>
      <c r="J55" s="47" t="s">
        <v>37</v>
      </c>
      <c r="K55" s="46" t="s">
        <v>29</v>
      </c>
      <c r="L55" s="45"/>
      <c r="M55" s="46" t="s">
        <v>23</v>
      </c>
      <c r="N55" s="46" t="s">
        <v>22</v>
      </c>
      <c r="O55" s="45"/>
      <c r="P55" s="44">
        <f>IF([1]計算!X18=0," ",[1]計算!X18)</f>
        <v>28.518640000000005</v>
      </c>
      <c r="Q55" s="43" t="s">
        <v>5</v>
      </c>
      <c r="R55" s="5" t="s">
        <v>0</v>
      </c>
      <c r="S55" s="4"/>
    </row>
    <row r="56" spans="1:19" ht="18.75" customHeight="1" x14ac:dyDescent="0.4">
      <c r="A56" s="155"/>
      <c r="B56" s="148"/>
      <c r="C56" s="123"/>
      <c r="D56" s="126"/>
      <c r="E56" s="130" t="str">
        <f>IF(ISERROR(VLOOKUP(5,[1]作成!$H$663:$K$717,3,FALSE))," ",VLOOKUP(5,[1]作成!$H$663:$K$717,3,FALSE))</f>
        <v>チーズすいとん</v>
      </c>
      <c r="F56" s="131"/>
      <c r="G56" s="47" t="s">
        <v>80</v>
      </c>
      <c r="H56" s="46"/>
      <c r="I56" s="45"/>
      <c r="J56" s="47" t="s">
        <v>79</v>
      </c>
      <c r="K56" s="46" t="s">
        <v>14</v>
      </c>
      <c r="L56" s="56"/>
      <c r="M56" s="46" t="s">
        <v>18</v>
      </c>
      <c r="N56" s="46"/>
      <c r="O56" s="45"/>
      <c r="P56" s="44">
        <f>IF([1]計算!Z18=0," ",[1]計算!Z18)</f>
        <v>16.62318999999999</v>
      </c>
      <c r="Q56" s="43" t="s">
        <v>5</v>
      </c>
      <c r="R56" s="5" t="s">
        <v>0</v>
      </c>
      <c r="S56" s="4"/>
    </row>
    <row r="57" spans="1:19" ht="18.75" customHeight="1" x14ac:dyDescent="0.4">
      <c r="A57" s="156"/>
      <c r="B57" s="148"/>
      <c r="C57" s="124"/>
      <c r="D57" s="127"/>
      <c r="E57" s="53" t="str">
        <f>IF(ISERROR(VLOOKUP(6,[1]作成!$H$663:$K$717,3,FALSE))," ",VLOOKUP(6,[1]作成!$H$663:$K$717,3,FALSE))</f>
        <v xml:space="preserve"> </v>
      </c>
      <c r="F57" s="52" t="str">
        <f>IF(ISERROR(VLOOKUP(7,[1]作成!$H$663:$K$717,3,FALSE))," ",VLOOKUP(7,[1]作成!$H$663:$K$717,3,FALSE))</f>
        <v xml:space="preserve"> </v>
      </c>
      <c r="G57" s="41" t="s">
        <v>16</v>
      </c>
      <c r="H57" s="40"/>
      <c r="I57" s="39"/>
      <c r="J57" s="41" t="s">
        <v>67</v>
      </c>
      <c r="K57" s="40" t="s">
        <v>42</v>
      </c>
      <c r="L57" s="55"/>
      <c r="M57" s="40" t="s">
        <v>27</v>
      </c>
      <c r="N57" s="54"/>
      <c r="O57" s="39"/>
      <c r="P57" s="146" t="str">
        <f>IF([1]人数!I24=0," ",[1]人数!I24)</f>
        <v xml:space="preserve"> </v>
      </c>
      <c r="Q57" s="147"/>
      <c r="R57" s="5" t="s">
        <v>0</v>
      </c>
      <c r="S57" s="4"/>
    </row>
    <row r="58" spans="1:19" ht="18.75" customHeight="1" x14ac:dyDescent="0.4">
      <c r="A58" s="154">
        <f>IF([1]人数!$F25=0," ",[1]人数!$F25)</f>
        <v>17</v>
      </c>
      <c r="B58" s="148" t="s">
        <v>9</v>
      </c>
      <c r="C58" s="122" t="str">
        <f>IF(ISERROR(VLOOKUP(1,[1]作成!$H$718:$K$772,3,FALSE))," ",VLOOKUP(1,[1]作成!$H$718:$K$772,3,FALSE))</f>
        <v>ごはん</v>
      </c>
      <c r="D58" s="125" t="str">
        <f>IF(ISERROR(VLOOKUP(2,[1]作成!$H$718:$K$772,4,FALSE))," ",VLOOKUP(2,[1]作成!$H$718:$K$772,4,FALSE))</f>
        <v>牛乳</v>
      </c>
      <c r="E58" s="128" t="str">
        <f>IF(ISERROR(VLOOKUP(3,[1]作成!$H$718:$K$772,3,FALSE))," ",VLOOKUP(3,[1]作成!$H$718:$K$772,3,FALSE))</f>
        <v>さけのてりやき</v>
      </c>
      <c r="F58" s="129"/>
      <c r="G58" s="47" t="s">
        <v>33</v>
      </c>
      <c r="H58" s="46" t="s">
        <v>78</v>
      </c>
      <c r="I58" s="56"/>
      <c r="J58" s="47" t="s">
        <v>31</v>
      </c>
      <c r="K58" s="46" t="s">
        <v>19</v>
      </c>
      <c r="L58" s="45"/>
      <c r="M58" s="46" t="s">
        <v>28</v>
      </c>
      <c r="N58" s="46"/>
      <c r="O58" s="45"/>
      <c r="P58" s="44">
        <f>IF([1]計算!U19=0," ",[1]計算!U19)</f>
        <v>620.29379999999981</v>
      </c>
      <c r="Q58" s="48" t="s">
        <v>6</v>
      </c>
      <c r="R58" s="5" t="s">
        <v>0</v>
      </c>
      <c r="S58" s="4"/>
    </row>
    <row r="59" spans="1:19" ht="18.75" customHeight="1" x14ac:dyDescent="0.4">
      <c r="A59" s="155"/>
      <c r="B59" s="148"/>
      <c r="C59" s="123"/>
      <c r="D59" s="126"/>
      <c r="E59" s="130" t="str">
        <f>IF(ISERROR(VLOOKUP(4,[1]作成!$H$718:$K$772,3,FALSE))," ",VLOOKUP(4,[1]作成!$H$718:$K$772,3,FALSE))</f>
        <v>とうふとじゃこのサラダ</v>
      </c>
      <c r="F59" s="131"/>
      <c r="G59" s="47" t="s">
        <v>77</v>
      </c>
      <c r="H59" s="46" t="s">
        <v>76</v>
      </c>
      <c r="I59" s="56"/>
      <c r="J59" s="47" t="s">
        <v>29</v>
      </c>
      <c r="K59" s="46" t="s">
        <v>14</v>
      </c>
      <c r="L59" s="45"/>
      <c r="M59" s="46" t="s">
        <v>18</v>
      </c>
      <c r="N59" s="46"/>
      <c r="O59" s="45"/>
      <c r="P59" s="44">
        <f>IF([1]計算!X19=0," ",[1]計算!X19)</f>
        <v>30.131330000000013</v>
      </c>
      <c r="Q59" s="43" t="s">
        <v>5</v>
      </c>
      <c r="R59" s="5" t="s">
        <v>0</v>
      </c>
      <c r="S59" s="4"/>
    </row>
    <row r="60" spans="1:19" ht="18.75" customHeight="1" x14ac:dyDescent="0.4">
      <c r="A60" s="155"/>
      <c r="B60" s="148"/>
      <c r="C60" s="123"/>
      <c r="D60" s="126"/>
      <c r="E60" s="130" t="str">
        <f>IF(ISERROR(VLOOKUP(5,[1]作成!$H$718:$K$772,3,FALSE))," ",VLOOKUP(5,[1]作成!$H$718:$K$772,3,FALSE))</f>
        <v>ぶただいこん</v>
      </c>
      <c r="F60" s="131"/>
      <c r="G60" s="47" t="s">
        <v>75</v>
      </c>
      <c r="H60" s="46" t="s">
        <v>74</v>
      </c>
      <c r="I60" s="56"/>
      <c r="J60" s="47" t="s">
        <v>34</v>
      </c>
      <c r="K60" s="46" t="s">
        <v>69</v>
      </c>
      <c r="L60" s="45"/>
      <c r="M60" s="46" t="s">
        <v>23</v>
      </c>
      <c r="N60" s="46"/>
      <c r="O60" s="45"/>
      <c r="P60" s="44">
        <f>IF([1]計算!Z19=0," ",[1]計算!Z19)</f>
        <v>15.954919999999998</v>
      </c>
      <c r="Q60" s="43" t="s">
        <v>5</v>
      </c>
      <c r="R60" s="5" t="s">
        <v>0</v>
      </c>
      <c r="S60" s="4"/>
    </row>
    <row r="61" spans="1:19" ht="18.75" customHeight="1" x14ac:dyDescent="0.4">
      <c r="A61" s="156"/>
      <c r="B61" s="148"/>
      <c r="C61" s="124"/>
      <c r="D61" s="127"/>
      <c r="E61" s="53" t="str">
        <f>IF(ISERROR(VLOOKUP(6,[1]作成!$H$718:$K$772,3,FALSE))," ",VLOOKUP(6,[1]作成!$H$718:$K$772,3,FALSE))</f>
        <v xml:space="preserve"> </v>
      </c>
      <c r="F61" s="52" t="str">
        <f>IF(ISERROR(VLOOKUP(7,[1]作成!$H$718:$K$772,3,FALSE))," ",VLOOKUP(7,[1]作成!$H$718:$K$772,3,FALSE))</f>
        <v xml:space="preserve"> </v>
      </c>
      <c r="G61" s="47" t="s">
        <v>16</v>
      </c>
      <c r="H61" s="46"/>
      <c r="I61" s="56"/>
      <c r="J61" s="47" t="s">
        <v>15</v>
      </c>
      <c r="K61" s="46" t="s">
        <v>63</v>
      </c>
      <c r="L61" s="45"/>
      <c r="M61" s="46" t="s">
        <v>49</v>
      </c>
      <c r="N61" s="46"/>
      <c r="O61" s="45"/>
      <c r="P61" s="146" t="str">
        <f>IF([1]人数!I25=0," ",[1]人数!I25)</f>
        <v xml:space="preserve"> </v>
      </c>
      <c r="Q61" s="147"/>
      <c r="R61" s="5" t="s">
        <v>0</v>
      </c>
      <c r="S61" s="4"/>
    </row>
    <row r="62" spans="1:19" ht="18.75" customHeight="1" x14ac:dyDescent="0.4">
      <c r="A62" s="154">
        <f>IF([1]人数!$F26=0," ",[1]人数!$F26)</f>
        <v>18</v>
      </c>
      <c r="B62" s="148" t="s">
        <v>8</v>
      </c>
      <c r="C62" s="122" t="str">
        <f>IF(ISERROR(VLOOKUP(1,[1]作成!$H$773:$K$827,3,FALSE))," ",VLOOKUP(1,[1]作成!$H$773:$K$827,3,FALSE))</f>
        <v>むぎごはん</v>
      </c>
      <c r="D62" s="125" t="str">
        <f>IF(ISERROR(VLOOKUP(2,[1]作成!$H$773:$K$827,4,FALSE))," ",VLOOKUP(2,[1]作成!$H$773:$K$827,4,FALSE))</f>
        <v>牛乳</v>
      </c>
      <c r="E62" s="128" t="str">
        <f>IF(ISERROR(VLOOKUP(3,[1]作成!$H$773:$K$827,3,FALSE))," ",VLOOKUP(3,[1]作成!$H$773:$K$827,3,FALSE))</f>
        <v>キーマカレー</v>
      </c>
      <c r="F62" s="129"/>
      <c r="G62" s="51" t="s">
        <v>33</v>
      </c>
      <c r="H62" s="50" t="s">
        <v>58</v>
      </c>
      <c r="I62" s="57"/>
      <c r="J62" s="51" t="s">
        <v>31</v>
      </c>
      <c r="K62" s="50" t="s">
        <v>14</v>
      </c>
      <c r="L62" s="49"/>
      <c r="M62" s="50" t="s">
        <v>66</v>
      </c>
      <c r="N62" s="50" t="s">
        <v>12</v>
      </c>
      <c r="O62" s="49"/>
      <c r="P62" s="44">
        <f>IF([1]計算!U20=0," ",[1]計算!U20)</f>
        <v>724.02739999999994</v>
      </c>
      <c r="Q62" s="48" t="s">
        <v>6</v>
      </c>
      <c r="R62" s="5" t="s">
        <v>0</v>
      </c>
      <c r="S62" s="4"/>
    </row>
    <row r="63" spans="1:19" ht="18.75" customHeight="1" x14ac:dyDescent="0.4">
      <c r="A63" s="155"/>
      <c r="B63" s="148"/>
      <c r="C63" s="123"/>
      <c r="D63" s="126"/>
      <c r="E63" s="130" t="str">
        <f>IF(ISERROR(VLOOKUP(4,[1]作成!$H$773:$K$827,3,FALSE))," ",VLOOKUP(4,[1]作成!$H$773:$K$827,3,FALSE))</f>
        <v>やさいスープ</v>
      </c>
      <c r="F63" s="131"/>
      <c r="G63" s="47" t="s">
        <v>26</v>
      </c>
      <c r="H63" s="46" t="s">
        <v>73</v>
      </c>
      <c r="I63" s="56"/>
      <c r="J63" s="47" t="s">
        <v>72</v>
      </c>
      <c r="K63" s="46" t="s">
        <v>19</v>
      </c>
      <c r="L63" s="45"/>
      <c r="M63" s="46" t="s">
        <v>71</v>
      </c>
      <c r="N63" s="46" t="s">
        <v>70</v>
      </c>
      <c r="O63" s="45"/>
      <c r="P63" s="44">
        <f>IF([1]計算!X20=0," ",[1]計算!X20)</f>
        <v>27.497279999999989</v>
      </c>
      <c r="Q63" s="43" t="s">
        <v>5</v>
      </c>
      <c r="R63" s="5" t="s">
        <v>0</v>
      </c>
      <c r="S63" s="4"/>
    </row>
    <row r="64" spans="1:19" ht="18.75" customHeight="1" x14ac:dyDescent="0.4">
      <c r="A64" s="155"/>
      <c r="B64" s="148"/>
      <c r="C64" s="123"/>
      <c r="D64" s="126"/>
      <c r="E64" s="130" t="str">
        <f>IF(ISERROR(VLOOKUP(5,[1]作成!$H$773:$K$827,3,FALSE))," ",VLOOKUP(5,[1]作成!$H$773:$K$827,3,FALSE))</f>
        <v>ヨーグルト</v>
      </c>
      <c r="F64" s="131"/>
      <c r="G64" s="47" t="s">
        <v>16</v>
      </c>
      <c r="H64" s="46"/>
      <c r="I64" s="56"/>
      <c r="J64" s="47" t="s">
        <v>37</v>
      </c>
      <c r="K64" s="46" t="s">
        <v>69</v>
      </c>
      <c r="L64" s="45"/>
      <c r="M64" s="46" t="s">
        <v>68</v>
      </c>
      <c r="N64" s="46"/>
      <c r="O64" s="45"/>
      <c r="P64" s="44">
        <f>IF([1]計算!Z20=0," ",[1]計算!Z20)</f>
        <v>16.769539999999996</v>
      </c>
      <c r="Q64" s="43" t="s">
        <v>5</v>
      </c>
      <c r="R64" s="5" t="s">
        <v>0</v>
      </c>
      <c r="S64" s="4"/>
    </row>
    <row r="65" spans="1:19" ht="18.75" customHeight="1" x14ac:dyDescent="0.4">
      <c r="A65" s="156"/>
      <c r="B65" s="148"/>
      <c r="C65" s="124"/>
      <c r="D65" s="127"/>
      <c r="E65" s="53" t="str">
        <f>IF(ISERROR(VLOOKUP(6,[1]作成!$H$773:$K$827,3,FALSE))," ",VLOOKUP(6,[1]作成!$H$773:$K$827,3,FALSE))</f>
        <v xml:space="preserve"> </v>
      </c>
      <c r="F65" s="52" t="str">
        <f>IF(ISERROR(VLOOKUP(7,[1]作成!$H$773:$K$827,3,FALSE))," ",VLOOKUP(7,[1]作成!$H$773:$K$827,3,FALSE))</f>
        <v xml:space="preserve"> </v>
      </c>
      <c r="G65" s="41" t="s">
        <v>46</v>
      </c>
      <c r="H65" s="40"/>
      <c r="I65" s="55"/>
      <c r="J65" s="41" t="s">
        <v>29</v>
      </c>
      <c r="K65" s="40" t="s">
        <v>34</v>
      </c>
      <c r="L65" s="55"/>
      <c r="M65" s="40" t="s">
        <v>18</v>
      </c>
      <c r="N65" s="40"/>
      <c r="O65" s="39"/>
      <c r="P65" s="146" t="str">
        <f>IF([1]人数!I26=0," ",[1]人数!I26)</f>
        <v xml:space="preserve"> </v>
      </c>
      <c r="Q65" s="147"/>
      <c r="R65" s="5" t="s">
        <v>0</v>
      </c>
      <c r="S65" s="4"/>
    </row>
    <row r="66" spans="1:19" ht="18.75" customHeight="1" x14ac:dyDescent="0.4">
      <c r="A66" s="154">
        <f>IF([1]人数!$F27=0," ",[1]人数!$F27)</f>
        <v>21</v>
      </c>
      <c r="B66" s="151" t="s">
        <v>7</v>
      </c>
      <c r="C66" s="122" t="str">
        <f>IF(ISERROR(VLOOKUP(1,[1]作成!$H$828:$K$882,3,FALSE))," ",VLOOKUP(1,[1]作成!$H$828:$K$882,3,FALSE))</f>
        <v>むぎごはん</v>
      </c>
      <c r="D66" s="125" t="str">
        <f>IF(ISERROR(VLOOKUP(2,[1]作成!$H$828:$K$882,4,FALSE))," ",VLOOKUP(2,[1]作成!$H$828:$K$882,4,FALSE))</f>
        <v>牛乳</v>
      </c>
      <c r="E66" s="128" t="str">
        <f>IF(ISERROR(VLOOKUP(3,[1]作成!$H$828:$K$882,3,FALSE))," ",VLOOKUP(3,[1]作成!$H$828:$K$882,3,FALSE))</f>
        <v>あぶらふどん</v>
      </c>
      <c r="F66" s="166"/>
      <c r="G66" s="51" t="s">
        <v>33</v>
      </c>
      <c r="H66" s="50"/>
      <c r="I66" s="49"/>
      <c r="J66" s="51" t="s">
        <v>31</v>
      </c>
      <c r="K66" s="50" t="s">
        <v>67</v>
      </c>
      <c r="L66" s="49"/>
      <c r="M66" s="50" t="s">
        <v>66</v>
      </c>
      <c r="N66" s="50" t="s">
        <v>65</v>
      </c>
      <c r="O66" s="49"/>
      <c r="P66" s="44">
        <f>IF([1]計算!U21=0," ",[1]計算!U21)</f>
        <v>711.8229</v>
      </c>
      <c r="Q66" s="48" t="s">
        <v>6</v>
      </c>
      <c r="R66" s="5" t="s">
        <v>0</v>
      </c>
      <c r="S66" s="4"/>
    </row>
    <row r="67" spans="1:19" ht="18.75" customHeight="1" x14ac:dyDescent="0.4">
      <c r="A67" s="155"/>
      <c r="B67" s="152"/>
      <c r="C67" s="123"/>
      <c r="D67" s="126"/>
      <c r="E67" s="130" t="str">
        <f>IF(ISERROR(VLOOKUP(4,[1]作成!$H$828:$K$882,3,FALSE))," ",VLOOKUP(4,[1]作成!$H$828:$K$882,3,FALSE))</f>
        <v>いもっこじる</v>
      </c>
      <c r="F67" s="167"/>
      <c r="G67" s="47" t="s">
        <v>26</v>
      </c>
      <c r="H67" s="46"/>
      <c r="I67" s="45"/>
      <c r="J67" s="47" t="s">
        <v>64</v>
      </c>
      <c r="K67" s="46" t="s">
        <v>63</v>
      </c>
      <c r="L67" s="45"/>
      <c r="M67" s="46" t="s">
        <v>62</v>
      </c>
      <c r="N67" s="46" t="s">
        <v>61</v>
      </c>
      <c r="O67" s="45"/>
      <c r="P67" s="44">
        <f>IF([1]計算!X21=0," ",[1]計算!X21)</f>
        <v>28.047290000000004</v>
      </c>
      <c r="Q67" s="43" t="s">
        <v>5</v>
      </c>
      <c r="R67" s="5" t="s">
        <v>0</v>
      </c>
      <c r="S67" s="4"/>
    </row>
    <row r="68" spans="1:19" ht="18.75" customHeight="1" x14ac:dyDescent="0.4">
      <c r="A68" s="155"/>
      <c r="B68" s="152"/>
      <c r="C68" s="123"/>
      <c r="D68" s="126"/>
      <c r="E68" s="130" t="str">
        <f>IF(ISERROR(VLOOKUP(5,[1]作成!$H$828:$K$882,3,FALSE))," ",VLOOKUP(5,[1]作成!$H$828:$K$882,3,FALSE))</f>
        <v>ずんだもち</v>
      </c>
      <c r="F68" s="167"/>
      <c r="G68" s="47" t="s">
        <v>32</v>
      </c>
      <c r="H68" s="46"/>
      <c r="I68" s="45"/>
      <c r="J68" s="47" t="s">
        <v>19</v>
      </c>
      <c r="K68" s="46" t="s">
        <v>50</v>
      </c>
      <c r="L68" s="45"/>
      <c r="M68" s="46" t="s">
        <v>18</v>
      </c>
      <c r="N68" s="46"/>
      <c r="O68" s="45"/>
      <c r="P68" s="44">
        <f>IF([1]計算!Z21=0," ",[1]計算!Z21)</f>
        <v>16.921539999999993</v>
      </c>
      <c r="Q68" s="43" t="s">
        <v>5</v>
      </c>
      <c r="R68" s="5" t="s">
        <v>0</v>
      </c>
      <c r="S68" s="4"/>
    </row>
    <row r="69" spans="1:19" ht="18.75" customHeight="1" x14ac:dyDescent="0.4">
      <c r="A69" s="156"/>
      <c r="B69" s="153"/>
      <c r="C69" s="124"/>
      <c r="D69" s="127"/>
      <c r="E69" s="42" t="str">
        <f>IF(ISERROR(VLOOKUP(6,[1]作成!$H$828:$K$882,3,FALSE))," ",VLOOKUP(6,[1]作成!$H$828:$K$882,3,FALSE))</f>
        <v xml:space="preserve"> </v>
      </c>
      <c r="F69" s="42" t="str">
        <f>IF(ISERROR(VLOOKUP(7,[1]作成!$H$828:$K$882,3,FALSE))," ",VLOOKUP(7,[1]作成!$H$828:$K$882,3,FALSE))</f>
        <v xml:space="preserve"> </v>
      </c>
      <c r="G69" s="41" t="s">
        <v>16</v>
      </c>
      <c r="H69" s="40"/>
      <c r="I69" s="39"/>
      <c r="J69" s="41" t="s">
        <v>45</v>
      </c>
      <c r="K69" s="40"/>
      <c r="L69" s="39"/>
      <c r="M69" s="40" t="s">
        <v>23</v>
      </c>
      <c r="N69" s="40"/>
      <c r="O69" s="39"/>
      <c r="P69" s="146" t="str">
        <f>IF([1]人数!I27=0," ",[1]人数!I27)</f>
        <v>ご当地丼（宮城県）</v>
      </c>
      <c r="Q69" s="147"/>
      <c r="R69" s="5" t="s">
        <v>0</v>
      </c>
      <c r="S69" s="4"/>
    </row>
    <row r="70" spans="1:19" ht="18.75" customHeight="1" x14ac:dyDescent="0.4">
      <c r="A70" s="154">
        <f>IF([1]人数!$F28=0," ",[1]人数!$F28)</f>
        <v>22</v>
      </c>
      <c r="B70" s="148" t="s">
        <v>11</v>
      </c>
      <c r="C70" s="122" t="str">
        <f>IF(ISERROR(VLOOKUP(1,[1]作成!$H$883:$K$937,3,FALSE))," ",VLOOKUP(1,[1]作成!$H$883:$K$937,3,FALSE))</f>
        <v>ピラフ</v>
      </c>
      <c r="D70" s="125" t="str">
        <f>IF(ISERROR(VLOOKUP(2,[1]作成!$H$883:$K$937,4,FALSE))," ",VLOOKUP(2,[1]作成!$H$883:$K$937,4,FALSE))</f>
        <v>牛乳</v>
      </c>
      <c r="E70" s="128" t="str">
        <f>IF(ISERROR(VLOOKUP(3,[1]作成!$H$883:$K$937,3,FALSE))," ",VLOOKUP(3,[1]作成!$H$883:$K$937,3,FALSE))</f>
        <v>ミモザサラダ</v>
      </c>
      <c r="F70" s="129"/>
      <c r="G70" s="47" t="s">
        <v>33</v>
      </c>
      <c r="H70" s="46" t="s">
        <v>60</v>
      </c>
      <c r="I70" s="45"/>
      <c r="J70" s="47" t="s">
        <v>31</v>
      </c>
      <c r="K70" s="46" t="s">
        <v>15</v>
      </c>
      <c r="L70" s="45"/>
      <c r="M70" s="51" t="s">
        <v>59</v>
      </c>
      <c r="N70" s="50" t="s">
        <v>39</v>
      </c>
      <c r="O70" s="49"/>
      <c r="P70" s="44">
        <f>IF([1]計算!U22=0," ",[1]計算!U22)</f>
        <v>627.75355833333344</v>
      </c>
      <c r="Q70" s="48" t="s">
        <v>6</v>
      </c>
      <c r="R70" s="5" t="s">
        <v>0</v>
      </c>
      <c r="S70" s="4"/>
    </row>
    <row r="71" spans="1:19" ht="18.75" customHeight="1" x14ac:dyDescent="0.4">
      <c r="A71" s="155"/>
      <c r="B71" s="148"/>
      <c r="C71" s="123"/>
      <c r="D71" s="126"/>
      <c r="E71" s="130" t="str">
        <f>IF(ISERROR(VLOOKUP(4,[1]作成!$H$883:$K$937,3,FALSE))," ",VLOOKUP(4,[1]作成!$H$883:$K$937,3,FALSE))</f>
        <v>ポークビーンズ</v>
      </c>
      <c r="F71" s="131"/>
      <c r="G71" s="47" t="s">
        <v>58</v>
      </c>
      <c r="H71" s="46" t="s">
        <v>38</v>
      </c>
      <c r="I71" s="56"/>
      <c r="J71" s="47" t="s">
        <v>57</v>
      </c>
      <c r="K71" s="46" t="s">
        <v>14</v>
      </c>
      <c r="L71" s="45"/>
      <c r="M71" s="47" t="s">
        <v>18</v>
      </c>
      <c r="N71" s="46" t="s">
        <v>56</v>
      </c>
      <c r="O71" s="45"/>
      <c r="P71" s="44">
        <f>IF([1]計算!X22=0," ",[1]計算!X22)</f>
        <v>20.939899166666656</v>
      </c>
      <c r="Q71" s="43" t="s">
        <v>5</v>
      </c>
      <c r="R71" s="5" t="s">
        <v>0</v>
      </c>
      <c r="S71" s="4"/>
    </row>
    <row r="72" spans="1:19" ht="18.75" customHeight="1" x14ac:dyDescent="0.4">
      <c r="A72" s="155"/>
      <c r="B72" s="148"/>
      <c r="C72" s="123"/>
      <c r="D72" s="126"/>
      <c r="E72" s="130" t="str">
        <f>IF(ISERROR(VLOOKUP(5,[1]作成!$H$883:$K$937,3,FALSE))," ",VLOOKUP(5,[1]作成!$H$883:$K$937,3,FALSE))</f>
        <v xml:space="preserve"> </v>
      </c>
      <c r="F72" s="131"/>
      <c r="G72" s="47" t="s">
        <v>55</v>
      </c>
      <c r="H72" s="46"/>
      <c r="I72" s="56"/>
      <c r="J72" s="47" t="s">
        <v>19</v>
      </c>
      <c r="K72" s="46"/>
      <c r="L72" s="45"/>
      <c r="M72" s="47" t="s">
        <v>41</v>
      </c>
      <c r="N72" s="46" t="s">
        <v>12</v>
      </c>
      <c r="O72" s="45"/>
      <c r="P72" s="44">
        <f>IF([1]計算!Z22=0," ",[1]計算!Z22)</f>
        <v>21.256775833333339</v>
      </c>
      <c r="Q72" s="43" t="s">
        <v>5</v>
      </c>
      <c r="R72" s="5" t="s">
        <v>0</v>
      </c>
      <c r="S72" s="4"/>
    </row>
    <row r="73" spans="1:19" ht="18.75" customHeight="1" x14ac:dyDescent="0.4">
      <c r="A73" s="156"/>
      <c r="B73" s="148"/>
      <c r="C73" s="124"/>
      <c r="D73" s="127"/>
      <c r="E73" s="53" t="str">
        <f>IF(ISERROR(VLOOKUP(6,[1]作成!$H$883:$K$937,3,FALSE))," ",VLOOKUP(6,[1]作成!$H$883:$K$937,3,FALSE))</f>
        <v xml:space="preserve"> </v>
      </c>
      <c r="F73" s="52" t="str">
        <f>IF(ISERROR(VLOOKUP(7,[1]作成!$H$883:$K$937,3,FALSE))," ",VLOOKUP(7,[1]作成!$H$883:$K$937,3,FALSE))</f>
        <v xml:space="preserve"> </v>
      </c>
      <c r="G73" s="41" t="s">
        <v>16</v>
      </c>
      <c r="H73" s="40"/>
      <c r="I73" s="55"/>
      <c r="J73" s="41" t="s">
        <v>34</v>
      </c>
      <c r="K73" s="40"/>
      <c r="L73" s="55"/>
      <c r="M73" s="41" t="s">
        <v>54</v>
      </c>
      <c r="N73" s="54" t="s">
        <v>53</v>
      </c>
      <c r="O73" s="39"/>
      <c r="P73" s="146" t="str">
        <f>IF([1]人数!I28=0," ",[1]人数!I28)</f>
        <v xml:space="preserve"> </v>
      </c>
      <c r="Q73" s="147"/>
      <c r="R73" s="5" t="s">
        <v>0</v>
      </c>
      <c r="S73" s="4"/>
    </row>
    <row r="74" spans="1:19" ht="10.5" customHeight="1" x14ac:dyDescent="0.4">
      <c r="A74" s="154">
        <f>IF([1]人数!$F29=0," ",[1]人数!$F29)</f>
        <v>23</v>
      </c>
      <c r="B74" s="148" t="s">
        <v>10</v>
      </c>
      <c r="C74" s="168" t="s">
        <v>52</v>
      </c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9"/>
      <c r="R74" s="5" t="s">
        <v>0</v>
      </c>
      <c r="S74" s="4"/>
    </row>
    <row r="75" spans="1:19" ht="10.5" customHeight="1" x14ac:dyDescent="0.4">
      <c r="A75" s="155"/>
      <c r="B75" s="148"/>
      <c r="C75" s="160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2"/>
      <c r="R75" s="5" t="s">
        <v>0</v>
      </c>
      <c r="S75" s="4"/>
    </row>
    <row r="76" spans="1:19" ht="10.5" customHeight="1" x14ac:dyDescent="0.4">
      <c r="A76" s="155"/>
      <c r="B76" s="148"/>
      <c r="C76" s="160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2"/>
      <c r="R76" s="5" t="s">
        <v>0</v>
      </c>
      <c r="S76" s="4"/>
    </row>
    <row r="77" spans="1:19" ht="10.5" customHeight="1" x14ac:dyDescent="0.4">
      <c r="A77" s="156"/>
      <c r="B77" s="148"/>
      <c r="C77" s="163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5"/>
      <c r="R77" s="5" t="s">
        <v>0</v>
      </c>
      <c r="S77" s="4"/>
    </row>
    <row r="78" spans="1:19" ht="18.75" customHeight="1" x14ac:dyDescent="0.4">
      <c r="A78" s="154">
        <f>IF([1]人数!$F30=0," ",[1]人数!$F30)</f>
        <v>24</v>
      </c>
      <c r="B78" s="148" t="s">
        <v>9</v>
      </c>
      <c r="C78" s="122" t="str">
        <f>IF(ISERROR(VLOOKUP(1,[1]作成!$H$993:$K$1047,3,FALSE))," ",VLOOKUP(1,[1]作成!$H$993:$K$1047,3,FALSE))</f>
        <v>ごはん</v>
      </c>
      <c r="D78" s="125" t="str">
        <f>IF(ISERROR(VLOOKUP(2,[1]作成!$H$993:$K$1047,4,FALSE))," ",VLOOKUP(2,[1]作成!$H$993:$K$1047,4,FALSE))</f>
        <v>牛乳</v>
      </c>
      <c r="E78" s="128" t="str">
        <f>IF(ISERROR(VLOOKUP(3,[1]作成!$H$993:$K$1047,3,FALSE))," ",VLOOKUP(3,[1]作成!$H$993:$K$1047,3,FALSE))</f>
        <v>あげギョーザ</v>
      </c>
      <c r="F78" s="129"/>
      <c r="G78" s="51" t="s">
        <v>33</v>
      </c>
      <c r="H78" s="50" t="s">
        <v>51</v>
      </c>
      <c r="I78" s="49"/>
      <c r="J78" s="51" t="s">
        <v>31</v>
      </c>
      <c r="K78" s="50" t="s">
        <v>29</v>
      </c>
      <c r="L78" s="49" t="s">
        <v>50</v>
      </c>
      <c r="M78" s="51" t="s">
        <v>28</v>
      </c>
      <c r="N78" s="50" t="s">
        <v>49</v>
      </c>
      <c r="O78" s="49"/>
      <c r="P78" s="44">
        <f>IF([1]計算!U24=0," ",[1]計算!U24)</f>
        <v>685.2876799999998</v>
      </c>
      <c r="Q78" s="48" t="s">
        <v>6</v>
      </c>
      <c r="R78" s="5" t="s">
        <v>0</v>
      </c>
      <c r="S78" s="4"/>
    </row>
    <row r="79" spans="1:19" ht="18.75" customHeight="1" x14ac:dyDescent="0.4">
      <c r="A79" s="155"/>
      <c r="B79" s="148"/>
      <c r="C79" s="123"/>
      <c r="D79" s="126"/>
      <c r="E79" s="130" t="str">
        <f>IF(ISERROR(VLOOKUP(4,[1]作成!$H$993:$K$1047,3,FALSE))," ",VLOOKUP(4,[1]作成!$H$993:$K$1047,3,FALSE))</f>
        <v>やさいのピリから</v>
      </c>
      <c r="F79" s="131"/>
      <c r="G79" s="47" t="s">
        <v>48</v>
      </c>
      <c r="H79" s="46"/>
      <c r="I79" s="45"/>
      <c r="J79" s="47" t="s">
        <v>15</v>
      </c>
      <c r="K79" s="46" t="s">
        <v>19</v>
      </c>
      <c r="L79" s="45"/>
      <c r="M79" s="47" t="s">
        <v>18</v>
      </c>
      <c r="N79" s="46" t="s">
        <v>22</v>
      </c>
      <c r="O79" s="45"/>
      <c r="P79" s="44">
        <f>IF([1]計算!X24=0," ",[1]計算!X24)</f>
        <v>27.545058000000001</v>
      </c>
      <c r="Q79" s="43" t="s">
        <v>5</v>
      </c>
      <c r="R79" s="5" t="s">
        <v>0</v>
      </c>
      <c r="S79" s="4"/>
    </row>
    <row r="80" spans="1:19" ht="18.75" customHeight="1" x14ac:dyDescent="0.4">
      <c r="A80" s="155"/>
      <c r="B80" s="148"/>
      <c r="C80" s="123"/>
      <c r="D80" s="126"/>
      <c r="E80" s="130" t="str">
        <f>IF(ISERROR(VLOOKUP(5,[1]作成!$H$993:$K$1047,3,FALSE))," ",VLOOKUP(5,[1]作成!$H$993:$K$1047,3,FALSE))</f>
        <v>マーボーどうふ</v>
      </c>
      <c r="F80" s="131"/>
      <c r="G80" s="47" t="s">
        <v>16</v>
      </c>
      <c r="H80" s="46"/>
      <c r="I80" s="45"/>
      <c r="J80" s="47" t="s">
        <v>42</v>
      </c>
      <c r="K80" s="46" t="s">
        <v>47</v>
      </c>
      <c r="L80" s="45"/>
      <c r="M80" s="47" t="s">
        <v>23</v>
      </c>
      <c r="N80" s="46" t="s">
        <v>12</v>
      </c>
      <c r="O80" s="45"/>
      <c r="P80" s="44">
        <f>IF([1]計算!Z24=0," ",[1]計算!Z24)</f>
        <v>22.470174000000004</v>
      </c>
      <c r="Q80" s="43" t="s">
        <v>5</v>
      </c>
      <c r="R80" s="5" t="s">
        <v>0</v>
      </c>
      <c r="S80" s="4"/>
    </row>
    <row r="81" spans="1:19" ht="18.75" customHeight="1" x14ac:dyDescent="0.4">
      <c r="A81" s="156"/>
      <c r="B81" s="148"/>
      <c r="C81" s="124"/>
      <c r="D81" s="127"/>
      <c r="E81" s="53" t="str">
        <f>IF(ISERROR(VLOOKUP(6,[1]作成!$H$993:$K$1047,3,FALSE))," ",VLOOKUP(6,[1]作成!$H$993:$K$1047,3,FALSE))</f>
        <v xml:space="preserve"> </v>
      </c>
      <c r="F81" s="52" t="str">
        <f>IF(ISERROR(VLOOKUP(7,[1]作成!$H$993:$K$1047,3,FALSE))," ",VLOOKUP(7,[1]作成!$H$993:$K$1047,3,FALSE))</f>
        <v xml:space="preserve"> </v>
      </c>
      <c r="G81" s="41" t="s">
        <v>46</v>
      </c>
      <c r="H81" s="40"/>
      <c r="I81" s="39"/>
      <c r="J81" s="41" t="s">
        <v>14</v>
      </c>
      <c r="K81" s="40" t="s">
        <v>45</v>
      </c>
      <c r="L81" s="39"/>
      <c r="M81" s="41" t="s">
        <v>27</v>
      </c>
      <c r="N81" s="40"/>
      <c r="O81" s="39"/>
      <c r="P81" s="146" t="str">
        <f>IF([1]人数!I30=0," ",[1]人数!I30)</f>
        <v xml:space="preserve"> </v>
      </c>
      <c r="Q81" s="147"/>
      <c r="R81" s="5" t="s">
        <v>0</v>
      </c>
      <c r="S81" s="4"/>
    </row>
    <row r="82" spans="1:19" ht="18.75" customHeight="1" x14ac:dyDescent="0.4">
      <c r="A82" s="154">
        <f>IF([1]人数!$F31=0," ",[1]人数!$F31)</f>
        <v>25</v>
      </c>
      <c r="B82" s="148" t="s">
        <v>8</v>
      </c>
      <c r="C82" s="122" t="str">
        <f>IF(ISERROR(VLOOKUP(1,[1]作成!$H$1048:$K$1102,3,FALSE))," ",VLOOKUP(1,[1]作成!$H$1048:$K$1102,3,FALSE))</f>
        <v>ごはん</v>
      </c>
      <c r="D82" s="125" t="str">
        <f>IF(ISERROR(VLOOKUP(2,[1]作成!$H$1048:$K$1102,4,FALSE))," ",VLOOKUP(2,[1]作成!$H$1048:$K$1102,4,FALSE))</f>
        <v>牛乳</v>
      </c>
      <c r="E82" s="128" t="str">
        <f>IF(ISERROR(VLOOKUP(3,[1]作成!$H$1048:$K$1102,3,FALSE))," ",VLOOKUP(3,[1]作成!$H$1048:$K$1102,3,FALSE))</f>
        <v>ソースカツ</v>
      </c>
      <c r="F82" s="129"/>
      <c r="G82" s="51" t="s">
        <v>33</v>
      </c>
      <c r="H82" s="50" t="s">
        <v>44</v>
      </c>
      <c r="I82" s="49"/>
      <c r="J82" s="51" t="s">
        <v>43</v>
      </c>
      <c r="K82" s="50" t="s">
        <v>42</v>
      </c>
      <c r="L82" s="49"/>
      <c r="M82" s="51" t="s">
        <v>28</v>
      </c>
      <c r="N82" s="50" t="s">
        <v>41</v>
      </c>
      <c r="O82" s="49"/>
      <c r="P82" s="44">
        <f>IF([1]計算!U25=0," ",[1]計算!U25)</f>
        <v>735.58240000000012</v>
      </c>
      <c r="Q82" s="48" t="s">
        <v>6</v>
      </c>
      <c r="R82" s="5" t="s">
        <v>0</v>
      </c>
      <c r="S82" s="4"/>
    </row>
    <row r="83" spans="1:19" ht="18.75" customHeight="1" x14ac:dyDescent="0.4">
      <c r="A83" s="155"/>
      <c r="B83" s="148"/>
      <c r="C83" s="123"/>
      <c r="D83" s="126"/>
      <c r="E83" s="130" t="str">
        <f>IF(ISERROR(VLOOKUP(4,[1]作成!$H$1048:$K$1102,3,FALSE))," ",VLOOKUP(4,[1]作成!$H$1048:$K$1102,3,FALSE))</f>
        <v>ブロッコリーのおかかあえ</v>
      </c>
      <c r="F83" s="131"/>
      <c r="G83" s="47" t="s">
        <v>16</v>
      </c>
      <c r="H83" s="46" t="s">
        <v>40</v>
      </c>
      <c r="I83" s="45"/>
      <c r="J83" s="47" t="s">
        <v>31</v>
      </c>
      <c r="K83" s="46" t="s">
        <v>19</v>
      </c>
      <c r="L83" s="45"/>
      <c r="M83" s="47" t="s">
        <v>39</v>
      </c>
      <c r="N83" s="46" t="s">
        <v>27</v>
      </c>
      <c r="O83" s="45"/>
      <c r="P83" s="44">
        <f>IF([1]計算!X25=0," ",[1]計算!X25)</f>
        <v>29.33561000000001</v>
      </c>
      <c r="Q83" s="43" t="s">
        <v>5</v>
      </c>
      <c r="R83" s="5" t="s">
        <v>0</v>
      </c>
      <c r="S83" s="4"/>
    </row>
    <row r="84" spans="1:19" ht="18.75" customHeight="1" x14ac:dyDescent="0.4">
      <c r="A84" s="155"/>
      <c r="B84" s="148"/>
      <c r="C84" s="123"/>
      <c r="D84" s="126"/>
      <c r="E84" s="130" t="str">
        <f>IF(ISERROR(VLOOKUP(5,[1]作成!$H$1048:$K$1102,3,FALSE))," ",VLOOKUP(5,[1]作成!$H$1048:$K$1102,3,FALSE))</f>
        <v>あつあげとたまねぎのみそしる</v>
      </c>
      <c r="F84" s="131"/>
      <c r="G84" s="47" t="s">
        <v>32</v>
      </c>
      <c r="H84" s="46" t="s">
        <v>38</v>
      </c>
      <c r="I84" s="45"/>
      <c r="J84" s="47" t="s">
        <v>37</v>
      </c>
      <c r="K84" s="46" t="s">
        <v>24</v>
      </c>
      <c r="L84" s="45"/>
      <c r="M84" s="47" t="s">
        <v>36</v>
      </c>
      <c r="N84" s="46" t="s">
        <v>22</v>
      </c>
      <c r="O84" s="45"/>
      <c r="P84" s="44">
        <f>IF([1]計算!Z25=0," ",[1]計算!Z25)</f>
        <v>24.901809999999998</v>
      </c>
      <c r="Q84" s="43" t="s">
        <v>5</v>
      </c>
      <c r="R84" s="5" t="s">
        <v>0</v>
      </c>
      <c r="S84" s="4"/>
    </row>
    <row r="85" spans="1:19" ht="18.75" customHeight="1" x14ac:dyDescent="0.4">
      <c r="A85" s="156"/>
      <c r="B85" s="148"/>
      <c r="C85" s="124"/>
      <c r="D85" s="127"/>
      <c r="E85" s="53" t="str">
        <f>IF(ISERROR(VLOOKUP(6,[1]作成!$H$1048:$K$1102,3,FALSE))," ",VLOOKUP(6,[1]作成!$H$1048:$K$1102,3,FALSE))</f>
        <v xml:space="preserve"> </v>
      </c>
      <c r="F85" s="52" t="str">
        <f>IF(ISERROR(VLOOKUP(7,[1]作成!$H$1048:$K$1102,3,FALSE))," ",VLOOKUP(7,[1]作成!$H$1048:$K$1102,3,FALSE))</f>
        <v xml:space="preserve"> </v>
      </c>
      <c r="G85" s="41" t="s">
        <v>35</v>
      </c>
      <c r="H85" s="40"/>
      <c r="I85" s="39"/>
      <c r="J85" s="41" t="s">
        <v>34</v>
      </c>
      <c r="K85" s="40"/>
      <c r="L85" s="39"/>
      <c r="M85" s="41" t="s">
        <v>18</v>
      </c>
      <c r="N85" s="40"/>
      <c r="O85" s="39"/>
      <c r="P85" s="146" t="str">
        <f>IF([1]人数!I31=0," ",[1]人数!I31)</f>
        <v xml:space="preserve"> </v>
      </c>
      <c r="Q85" s="147"/>
      <c r="R85" s="5" t="s">
        <v>0</v>
      </c>
      <c r="S85" s="4"/>
    </row>
    <row r="86" spans="1:19" ht="18.75" customHeight="1" x14ac:dyDescent="0.4">
      <c r="A86" s="154">
        <f>IF([1]人数!$F32=0," ",[1]人数!$F32)</f>
        <v>28</v>
      </c>
      <c r="B86" s="151" t="s">
        <v>7</v>
      </c>
      <c r="C86" s="122" t="str">
        <f>IF(ISERROR(VLOOKUP(1,[1]作成!$H$1103:$K$1157,3,FALSE))," ",VLOOKUP(1,[1]作成!$H$1103:$K$1157,3,FALSE))</f>
        <v>ごはん</v>
      </c>
      <c r="D86" s="125" t="str">
        <f>IF(ISERROR(VLOOKUP(2,[1]作成!$H$1103:$K$1157,4,FALSE))," ",VLOOKUP(2,[1]作成!$H$1103:$K$1157,4,FALSE))</f>
        <v>牛乳</v>
      </c>
      <c r="E86" s="128" t="str">
        <f>IF(ISERROR(VLOOKUP(3,[1]作成!$H$1103:$K$1157,3,FALSE))," ",VLOOKUP(3,[1]作成!$H$1103:$K$1157,3,FALSE))</f>
        <v>ヤンニョムチキン</v>
      </c>
      <c r="F86" s="129"/>
      <c r="G86" s="51" t="s">
        <v>33</v>
      </c>
      <c r="H86" s="50" t="s">
        <v>32</v>
      </c>
      <c r="I86" s="49"/>
      <c r="J86" s="51" t="s">
        <v>31</v>
      </c>
      <c r="K86" s="50" t="s">
        <v>30</v>
      </c>
      <c r="L86" s="49" t="s">
        <v>29</v>
      </c>
      <c r="M86" s="51" t="s">
        <v>28</v>
      </c>
      <c r="N86" s="50" t="s">
        <v>27</v>
      </c>
      <c r="O86" s="49"/>
      <c r="P86" s="44">
        <f>IF([1]計算!U26=0," ",[1]計算!U26)</f>
        <v>728.32269999999983</v>
      </c>
      <c r="Q86" s="48" t="s">
        <v>6</v>
      </c>
      <c r="R86" s="5" t="s">
        <v>0</v>
      </c>
      <c r="S86" s="4"/>
    </row>
    <row r="87" spans="1:19" ht="18.75" customHeight="1" x14ac:dyDescent="0.4">
      <c r="A87" s="155"/>
      <c r="B87" s="152"/>
      <c r="C87" s="123"/>
      <c r="D87" s="126"/>
      <c r="E87" s="130" t="str">
        <f>IF(ISERROR(VLOOKUP(4,[1]作成!$H$1103:$K$1157,3,FALSE))," ",VLOOKUP(4,[1]作成!$H$1103:$K$1157,3,FALSE))</f>
        <v>レンコンサラダ</v>
      </c>
      <c r="F87" s="131"/>
      <c r="G87" s="47" t="s">
        <v>26</v>
      </c>
      <c r="H87" s="46"/>
      <c r="I87" s="45"/>
      <c r="J87" s="47" t="s">
        <v>25</v>
      </c>
      <c r="K87" s="46" t="s">
        <v>24</v>
      </c>
      <c r="L87" s="45"/>
      <c r="M87" s="47" t="s">
        <v>23</v>
      </c>
      <c r="N87" s="46" t="s">
        <v>22</v>
      </c>
      <c r="O87" s="45"/>
      <c r="P87" s="44">
        <f>IF([1]計算!X26=0," ",[1]計算!X26)</f>
        <v>29.256890000000002</v>
      </c>
      <c r="Q87" s="43" t="s">
        <v>5</v>
      </c>
      <c r="R87" s="5" t="s">
        <v>0</v>
      </c>
      <c r="S87" s="4"/>
    </row>
    <row r="88" spans="1:19" ht="18.75" customHeight="1" x14ac:dyDescent="0.4">
      <c r="A88" s="155"/>
      <c r="B88" s="152"/>
      <c r="C88" s="123"/>
      <c r="D88" s="126"/>
      <c r="E88" s="130" t="str">
        <f>IF(ISERROR(VLOOKUP(5,[1]作成!$H$1103:$K$1157,3,FALSE))," ",VLOOKUP(5,[1]作成!$H$1103:$K$1157,3,FALSE))</f>
        <v>トックスープ</v>
      </c>
      <c r="F88" s="131"/>
      <c r="G88" s="47" t="s">
        <v>21</v>
      </c>
      <c r="H88" s="46"/>
      <c r="I88" s="45"/>
      <c r="J88" s="47" t="s">
        <v>20</v>
      </c>
      <c r="K88" s="46" t="s">
        <v>19</v>
      </c>
      <c r="L88" s="45"/>
      <c r="M88" s="47" t="s">
        <v>18</v>
      </c>
      <c r="N88" s="46" t="s">
        <v>17</v>
      </c>
      <c r="O88" s="45"/>
      <c r="P88" s="44">
        <f>IF([1]計算!Z26=0," ",[1]計算!Z26)</f>
        <v>23.84057</v>
      </c>
      <c r="Q88" s="43" t="s">
        <v>5</v>
      </c>
      <c r="R88" s="5" t="s">
        <v>0</v>
      </c>
      <c r="S88" s="4"/>
    </row>
    <row r="89" spans="1:19" ht="18.75" customHeight="1" x14ac:dyDescent="0.4">
      <c r="A89" s="156"/>
      <c r="B89" s="153"/>
      <c r="C89" s="124"/>
      <c r="D89" s="127"/>
      <c r="E89" s="42" t="str">
        <f>IF(ISERROR(VLOOKUP(6,[1]作成!$H$1103:$K$1157,3,FALSE))," ",VLOOKUP(6,[1]作成!$H$1103:$K$1157,3,FALSE))</f>
        <v xml:space="preserve"> </v>
      </c>
      <c r="F89" s="42" t="str">
        <f>IF(ISERROR(VLOOKUP(7,[1]作成!$H$1103:$K$1157,3,FALSE))," ",VLOOKUP(7,[1]作成!$H$1103:$K$1157,3,FALSE))</f>
        <v xml:space="preserve"> </v>
      </c>
      <c r="G89" s="41" t="s">
        <v>16</v>
      </c>
      <c r="H89" s="40"/>
      <c r="I89" s="39"/>
      <c r="J89" s="41" t="s">
        <v>15</v>
      </c>
      <c r="K89" s="40" t="s">
        <v>14</v>
      </c>
      <c r="L89" s="39"/>
      <c r="M89" s="41" t="s">
        <v>13</v>
      </c>
      <c r="N89" s="40" t="s">
        <v>12</v>
      </c>
      <c r="O89" s="39"/>
      <c r="P89" s="146" t="str">
        <f>IF([1]人数!I32=0," ",[1]人数!I32)</f>
        <v xml:space="preserve"> </v>
      </c>
      <c r="Q89" s="147"/>
      <c r="R89" s="5" t="s">
        <v>0</v>
      </c>
      <c r="S89" s="4"/>
    </row>
    <row r="90" spans="1:19" ht="17.25" hidden="1" customHeight="1" x14ac:dyDescent="0.4">
      <c r="A90" s="132" t="str">
        <f>IF([1]人数!$F33=0," ",[1]人数!$F33)</f>
        <v xml:space="preserve"> </v>
      </c>
      <c r="B90" s="169" t="s">
        <v>11</v>
      </c>
      <c r="C90" s="138" t="str">
        <f>IF(ISERROR(VLOOKUP(1,[1]作成!$H$1158:$K$1212,3,FALSE))," ",VLOOKUP(1,[1]作成!$H$1158:$K$1212,3,FALSE))</f>
        <v xml:space="preserve"> </v>
      </c>
      <c r="D90" s="141" t="str">
        <f>IF(ISERROR(VLOOKUP(2,[1]作成!$H$1158:$K$1212,4,FALSE))," ",VLOOKUP(2,[1]作成!$H$1158:$K$1212,4,FALSE))</f>
        <v xml:space="preserve"> </v>
      </c>
      <c r="E90" s="144" t="str">
        <f>IF(ISERROR(VLOOKUP(3,[1]作成!$H$1158:$K$1212,3,FALSE))," ",VLOOKUP(3,[1]作成!$H$1158:$K$1212,3,FALSE))</f>
        <v xml:space="preserve"> </v>
      </c>
      <c r="F90" s="145"/>
      <c r="G90" s="38"/>
      <c r="H90" s="37"/>
      <c r="I90" s="36"/>
      <c r="J90" s="38"/>
      <c r="K90" s="37"/>
      <c r="L90" s="36"/>
      <c r="M90" s="38"/>
      <c r="N90" s="37"/>
      <c r="O90" s="36"/>
      <c r="P90" s="22" t="str">
        <f>IF([1]計算!U27=0," ",[1]計算!U27)</f>
        <v xml:space="preserve"> </v>
      </c>
      <c r="Q90" s="26" t="s">
        <v>6</v>
      </c>
    </row>
    <row r="91" spans="1:19" ht="17.25" hidden="1" customHeight="1" x14ac:dyDescent="0.4">
      <c r="A91" s="133"/>
      <c r="B91" s="169"/>
      <c r="C91" s="139"/>
      <c r="D91" s="142"/>
      <c r="E91" s="107" t="str">
        <f>IF(ISERROR(VLOOKUP(4,[1]作成!$H$1158:$K$1212,3,FALSE))," ",VLOOKUP(4,[1]作成!$H$1158:$K$1212,3,FALSE))</f>
        <v xml:space="preserve"> </v>
      </c>
      <c r="F91" s="108"/>
      <c r="G91" s="35"/>
      <c r="H91" s="34"/>
      <c r="I91" s="33"/>
      <c r="J91" s="35"/>
      <c r="K91" s="34"/>
      <c r="L91" s="33"/>
      <c r="M91" s="35"/>
      <c r="N91" s="34"/>
      <c r="O91" s="33"/>
      <c r="P91" s="22" t="str">
        <f>IF([1]計算!X27=0," ",[1]計算!X27)</f>
        <v xml:space="preserve"> </v>
      </c>
      <c r="Q91" s="21" t="s">
        <v>5</v>
      </c>
    </row>
    <row r="92" spans="1:19" ht="17.25" hidden="1" customHeight="1" x14ac:dyDescent="0.4">
      <c r="A92" s="133"/>
      <c r="B92" s="169"/>
      <c r="C92" s="139"/>
      <c r="D92" s="142"/>
      <c r="E92" s="107" t="str">
        <f>IF(ISERROR(VLOOKUP(5,[1]作成!$H$1158:$K$1212,3,FALSE))," ",VLOOKUP(5,[1]作成!$H$1158:$K$1212,3,FALSE))</f>
        <v xml:space="preserve"> </v>
      </c>
      <c r="F92" s="108"/>
      <c r="G92" s="35"/>
      <c r="H92" s="34"/>
      <c r="I92" s="33"/>
      <c r="J92" s="35"/>
      <c r="K92" s="34"/>
      <c r="L92" s="33"/>
      <c r="M92" s="35"/>
      <c r="N92" s="34"/>
      <c r="O92" s="33"/>
      <c r="P92" s="22" t="str">
        <f>IF([1]計算!Z27=0," ",[1]計算!Z27)</f>
        <v xml:space="preserve"> </v>
      </c>
      <c r="Q92" s="21" t="s">
        <v>5</v>
      </c>
    </row>
    <row r="93" spans="1:19" ht="17.25" hidden="1" customHeight="1" x14ac:dyDescent="0.4">
      <c r="A93" s="134"/>
      <c r="B93" s="169"/>
      <c r="C93" s="140"/>
      <c r="D93" s="143"/>
      <c r="E93" s="20" t="str">
        <f>IF(ISERROR(VLOOKUP(6,[1]作成!$H$1158:$K$1212,3,FALSE))," ",VLOOKUP(6,[1]作成!$H$1158:$K$1212,3,FALSE))</f>
        <v xml:space="preserve"> </v>
      </c>
      <c r="F93" s="19" t="str">
        <f>IF(ISERROR(VLOOKUP(7,[1]作成!$H$1158:$K$1212,3,FALSE))," ",VLOOKUP(7,[1]作成!$H$1158:$K$1212,3,FALSE))</f>
        <v xml:space="preserve"> </v>
      </c>
      <c r="G93" s="32"/>
      <c r="H93" s="31"/>
      <c r="I93" s="30"/>
      <c r="J93" s="32"/>
      <c r="K93" s="31"/>
      <c r="L93" s="30"/>
      <c r="M93" s="32"/>
      <c r="N93" s="31"/>
      <c r="O93" s="30"/>
      <c r="P93" s="170" t="str">
        <f>IF([1]人数!I33=0," ",[1]人数!I33)</f>
        <v xml:space="preserve"> </v>
      </c>
      <c r="Q93" s="170"/>
    </row>
    <row r="94" spans="1:19" ht="17.25" hidden="1" customHeight="1" x14ac:dyDescent="0.4">
      <c r="A94" s="132" t="str">
        <f>IF([1]人数!$F34=0," ",[1]人数!$F34)</f>
        <v xml:space="preserve"> </v>
      </c>
      <c r="B94" s="169" t="s">
        <v>10</v>
      </c>
      <c r="C94" s="138" t="str">
        <f>IF(ISERROR(VLOOKUP(1,[1]作成!$H$1213:$K$1267,3,FALSE))," ",VLOOKUP(1,[1]作成!$H$1213:$K$1267,3,FALSE))</f>
        <v xml:space="preserve"> </v>
      </c>
      <c r="D94" s="141" t="str">
        <f>IF(ISERROR(VLOOKUP(2,[1]作成!$H$1213:$K$1267,4,FALSE))," ",VLOOKUP(2,[1]作成!$H$1213:$K$1267,4,FALSE))</f>
        <v xml:space="preserve"> </v>
      </c>
      <c r="E94" s="144" t="str">
        <f>IF(ISERROR(VLOOKUP(3,[1]作成!$H$1213:$K$1267,3,FALSE))," ",VLOOKUP(3,[1]作成!$H$1213:$K$1267,3,FALSE))</f>
        <v xml:space="preserve"> </v>
      </c>
      <c r="F94" s="145"/>
      <c r="G94" s="38"/>
      <c r="H94" s="37"/>
      <c r="I94" s="36"/>
      <c r="J94" s="38"/>
      <c r="K94" s="37"/>
      <c r="L94" s="36"/>
      <c r="M94" s="38"/>
      <c r="N94" s="37"/>
      <c r="O94" s="36"/>
      <c r="P94" s="22" t="str">
        <f>IF([1]計算!U28=0," ",[1]計算!U28)</f>
        <v xml:space="preserve"> </v>
      </c>
      <c r="Q94" s="26" t="s">
        <v>6</v>
      </c>
    </row>
    <row r="95" spans="1:19" ht="17.25" hidden="1" customHeight="1" x14ac:dyDescent="0.4">
      <c r="A95" s="133"/>
      <c r="B95" s="169"/>
      <c r="C95" s="139"/>
      <c r="D95" s="142"/>
      <c r="E95" s="107" t="str">
        <f>IF(ISERROR(VLOOKUP(4,[1]作成!$H$1213:$K$1267,3,FALSE))," ",VLOOKUP(4,[1]作成!$H$1213:$K$1267,3,FALSE))</f>
        <v xml:space="preserve"> </v>
      </c>
      <c r="F95" s="108"/>
      <c r="G95" s="35"/>
      <c r="H95" s="34"/>
      <c r="I95" s="33"/>
      <c r="J95" s="35"/>
      <c r="K95" s="34"/>
      <c r="L95" s="33"/>
      <c r="M95" s="35"/>
      <c r="N95" s="34"/>
      <c r="O95" s="33"/>
      <c r="P95" s="22" t="str">
        <f>IF([1]計算!X28=0," ",[1]計算!X28)</f>
        <v xml:space="preserve"> </v>
      </c>
      <c r="Q95" s="21" t="s">
        <v>5</v>
      </c>
    </row>
    <row r="96" spans="1:19" ht="17.25" hidden="1" customHeight="1" x14ac:dyDescent="0.4">
      <c r="A96" s="133"/>
      <c r="B96" s="169"/>
      <c r="C96" s="139"/>
      <c r="D96" s="142"/>
      <c r="E96" s="107" t="str">
        <f>IF(ISERROR(VLOOKUP(5,[1]作成!$H$1213:$K$1267,3,FALSE))," ",VLOOKUP(5,[1]作成!$H$1213:$K$1267,3,FALSE))</f>
        <v xml:space="preserve"> </v>
      </c>
      <c r="F96" s="108"/>
      <c r="G96" s="35"/>
      <c r="H96" s="34"/>
      <c r="I96" s="33"/>
      <c r="J96" s="35"/>
      <c r="K96" s="34"/>
      <c r="L96" s="33"/>
      <c r="M96" s="35"/>
      <c r="N96" s="34"/>
      <c r="O96" s="33"/>
      <c r="P96" s="22" t="str">
        <f>IF([1]計算!Z28=0," ",[1]計算!Z28)</f>
        <v xml:space="preserve"> </v>
      </c>
      <c r="Q96" s="21" t="s">
        <v>5</v>
      </c>
    </row>
    <row r="97" spans="1:19" ht="17.25" hidden="1" customHeight="1" x14ac:dyDescent="0.4">
      <c r="A97" s="134"/>
      <c r="B97" s="169"/>
      <c r="C97" s="140"/>
      <c r="D97" s="143"/>
      <c r="E97" s="20" t="str">
        <f>IF(ISERROR(VLOOKUP(6,[1]作成!$H$1213:$K$1267,3,FALSE))," ",VLOOKUP(6,[1]作成!$H$1213:$K$1267,3,FALSE))</f>
        <v xml:space="preserve"> </v>
      </c>
      <c r="F97" s="19" t="str">
        <f>IF(ISERROR(VLOOKUP(7,[1]作成!$H$1213:$K$1267,3,FALSE))," ",VLOOKUP(7,[1]作成!$H$1213:$K$1267,3,FALSE))</f>
        <v xml:space="preserve"> </v>
      </c>
      <c r="G97" s="32"/>
      <c r="H97" s="31"/>
      <c r="I97" s="30"/>
      <c r="J97" s="32"/>
      <c r="K97" s="31"/>
      <c r="L97" s="30"/>
      <c r="M97" s="32"/>
      <c r="N97" s="31"/>
      <c r="O97" s="30"/>
      <c r="P97" s="109" t="str">
        <f>IF([1]人数!I34=0," ",[1]人数!I34)</f>
        <v xml:space="preserve"> </v>
      </c>
      <c r="Q97" s="110"/>
    </row>
    <row r="98" spans="1:19" ht="17.25" hidden="1" customHeight="1" x14ac:dyDescent="0.4">
      <c r="A98" s="132" t="str">
        <f>IF([1]人数!$F35=0," ",[1]人数!$F35)</f>
        <v xml:space="preserve"> </v>
      </c>
      <c r="B98" s="169" t="s">
        <v>9</v>
      </c>
      <c r="C98" s="138" t="str">
        <f>IF(ISERROR(VLOOKUP(1,[1]作成!$H$1268:$K$1322,3,FALSE))," ",VLOOKUP(1,[1]作成!$H$1268:$K$1322,3,FALSE))</f>
        <v xml:space="preserve"> </v>
      </c>
      <c r="D98" s="141" t="str">
        <f>IF(ISERROR(VLOOKUP(2,[1]作成!$H$1268:$K$1322,4,FALSE))," ",VLOOKUP(2,[1]作成!$H$1268:$K$1322,4,FALSE))</f>
        <v xml:space="preserve"> </v>
      </c>
      <c r="E98" s="144" t="str">
        <f>IF(ISERROR(VLOOKUP(3,[1]作成!$H$1268:$K$1322,3,FALSE))," ",VLOOKUP(3,[1]作成!$H$1268:$K$1322,3,FALSE))</f>
        <v xml:space="preserve"> </v>
      </c>
      <c r="F98" s="145"/>
      <c r="G98" s="38"/>
      <c r="H98" s="37"/>
      <c r="I98" s="36"/>
      <c r="J98" s="38"/>
      <c r="K98" s="37"/>
      <c r="L98" s="36"/>
      <c r="M98" s="38"/>
      <c r="N98" s="37"/>
      <c r="O98" s="36"/>
      <c r="P98" s="22" t="str">
        <f>IF([1]計算!U29=0," ",[1]計算!U29)</f>
        <v xml:space="preserve"> </v>
      </c>
      <c r="Q98" s="26" t="s">
        <v>6</v>
      </c>
    </row>
    <row r="99" spans="1:19" ht="17.25" hidden="1" customHeight="1" x14ac:dyDescent="0.4">
      <c r="A99" s="133"/>
      <c r="B99" s="169"/>
      <c r="C99" s="139"/>
      <c r="D99" s="142"/>
      <c r="E99" s="107" t="str">
        <f>IF(ISERROR(VLOOKUP(4,[1]作成!$H$1268:$K$1322,3,FALSE))," ",VLOOKUP(4,[1]作成!$H$1268:$K$1322,3,FALSE))</f>
        <v xml:space="preserve"> </v>
      </c>
      <c r="F99" s="108"/>
      <c r="G99" s="35"/>
      <c r="H99" s="34"/>
      <c r="I99" s="33"/>
      <c r="J99" s="35"/>
      <c r="K99" s="34"/>
      <c r="L99" s="33"/>
      <c r="M99" s="35"/>
      <c r="N99" s="34"/>
      <c r="O99" s="33"/>
      <c r="P99" s="22" t="str">
        <f>IF([1]計算!X29=0," ",[1]計算!X29)</f>
        <v xml:space="preserve"> </v>
      </c>
      <c r="Q99" s="21" t="s">
        <v>5</v>
      </c>
    </row>
    <row r="100" spans="1:19" ht="17.25" hidden="1" customHeight="1" x14ac:dyDescent="0.4">
      <c r="A100" s="133"/>
      <c r="B100" s="169"/>
      <c r="C100" s="139"/>
      <c r="D100" s="142"/>
      <c r="E100" s="107" t="str">
        <f>IF(ISERROR(VLOOKUP(5,[1]作成!$H$1268:$K$1322,3,FALSE))," ",VLOOKUP(5,[1]作成!$H$1268:$K$1322,3,FALSE))</f>
        <v xml:space="preserve"> </v>
      </c>
      <c r="F100" s="108"/>
      <c r="G100" s="35"/>
      <c r="H100" s="34"/>
      <c r="I100" s="33"/>
      <c r="J100" s="35"/>
      <c r="K100" s="34"/>
      <c r="L100" s="33"/>
      <c r="M100" s="35"/>
      <c r="N100" s="34"/>
      <c r="O100" s="33"/>
      <c r="P100" s="22" t="str">
        <f>IF([1]計算!Z29=0," ",[1]計算!Z29)</f>
        <v xml:space="preserve"> </v>
      </c>
      <c r="Q100" s="21" t="s">
        <v>5</v>
      </c>
    </row>
    <row r="101" spans="1:19" ht="17.25" hidden="1" customHeight="1" x14ac:dyDescent="0.4">
      <c r="A101" s="134"/>
      <c r="B101" s="169"/>
      <c r="C101" s="140"/>
      <c r="D101" s="143"/>
      <c r="E101" s="20" t="str">
        <f>IF(ISERROR(VLOOKUP(6,[1]作成!$H$1268:$K$1322,3,FALSE))," ",VLOOKUP(6,[1]作成!$H$1268:$K$1322,3,FALSE))</f>
        <v xml:space="preserve"> </v>
      </c>
      <c r="F101" s="19" t="str">
        <f>IF(ISERROR(VLOOKUP(7,[1]作成!$H$1268:$K$1322,3,FALSE))," ",VLOOKUP(7,[1]作成!$H$1268:$K$1322,3,FALSE))</f>
        <v xml:space="preserve"> </v>
      </c>
      <c r="G101" s="32"/>
      <c r="H101" s="31"/>
      <c r="I101" s="30"/>
      <c r="J101" s="32"/>
      <c r="K101" s="31"/>
      <c r="L101" s="30"/>
      <c r="M101" s="32"/>
      <c r="N101" s="31"/>
      <c r="O101" s="30"/>
      <c r="P101" s="170" t="str">
        <f>IF([1]人数!I35=0," ",[1]人数!I35)</f>
        <v xml:space="preserve"> </v>
      </c>
      <c r="Q101" s="170"/>
    </row>
    <row r="102" spans="1:19" ht="17.25" hidden="1" customHeight="1" x14ac:dyDescent="0.4">
      <c r="A102" s="132" t="str">
        <f>IF([1]人数!$F36=0," ",[1]人数!$F36)</f>
        <v xml:space="preserve"> </v>
      </c>
      <c r="B102" s="135" t="s">
        <v>8</v>
      </c>
      <c r="C102" s="138" t="str">
        <f>IF(ISERROR(VLOOKUP(1,[1]作成!$H$1323:$K$1377,3,FALSE))," ",VLOOKUP(1,[1]作成!$H$1323:$K$1377,3,FALSE))</f>
        <v xml:space="preserve"> </v>
      </c>
      <c r="D102" s="141" t="str">
        <f>IF(ISERROR(VLOOKUP(2,[1]作成!$H$1323:$K$1377,4,FALSE))," ",VLOOKUP(2,[1]作成!$H$1323:$K$1377,4,FALSE))</f>
        <v xml:space="preserve"> </v>
      </c>
      <c r="E102" s="144" t="str">
        <f>IF(ISERROR(VLOOKUP(3,[1]作成!$H$1323:$K$1377,3,FALSE))," ",VLOOKUP(3,[1]作成!$H$1323:$K$1377,3,FALSE))</f>
        <v xml:space="preserve"> </v>
      </c>
      <c r="F102" s="145"/>
      <c r="G102" s="25"/>
      <c r="H102" s="24"/>
      <c r="I102" s="23"/>
      <c r="J102" s="25"/>
      <c r="K102" s="24"/>
      <c r="L102" s="23"/>
      <c r="M102" s="25"/>
      <c r="N102" s="24"/>
      <c r="O102" s="23"/>
      <c r="P102" s="22" t="str">
        <f>IF([1]計算!U30=0," ",[1]計算!U30)</f>
        <v xml:space="preserve"> </v>
      </c>
      <c r="Q102" s="26" t="s">
        <v>6</v>
      </c>
    </row>
    <row r="103" spans="1:19" ht="17.25" hidden="1" customHeight="1" x14ac:dyDescent="0.4">
      <c r="A103" s="133"/>
      <c r="B103" s="136"/>
      <c r="C103" s="139"/>
      <c r="D103" s="142"/>
      <c r="E103" s="107" t="str">
        <f>IF(ISERROR(VLOOKUP(4,[1]作成!$H$1323:$K$1377,3,FALSE))," ",VLOOKUP(4,[1]作成!$H$1323:$K$1377,3,FALSE))</f>
        <v xml:space="preserve"> </v>
      </c>
      <c r="F103" s="108"/>
      <c r="G103" s="25"/>
      <c r="H103" s="24"/>
      <c r="I103" s="23"/>
      <c r="J103" s="25"/>
      <c r="K103" s="24"/>
      <c r="L103" s="23"/>
      <c r="M103" s="25"/>
      <c r="N103" s="24"/>
      <c r="O103" s="23"/>
      <c r="P103" s="22" t="str">
        <f>IF([1]計算!X30=0," ",[1]計算!X30)</f>
        <v xml:space="preserve"> </v>
      </c>
      <c r="Q103" s="21" t="s">
        <v>5</v>
      </c>
    </row>
    <row r="104" spans="1:19" ht="17.25" hidden="1" customHeight="1" x14ac:dyDescent="0.4">
      <c r="A104" s="133"/>
      <c r="B104" s="136"/>
      <c r="C104" s="139"/>
      <c r="D104" s="142"/>
      <c r="E104" s="107" t="str">
        <f>IF(ISERROR(VLOOKUP(5,[1]作成!$H$1323:$K$1377,3,FALSE))," ",VLOOKUP(5,[1]作成!$H$1323:$K$1377,3,FALSE))</f>
        <v xml:space="preserve"> </v>
      </c>
      <c r="F104" s="108"/>
      <c r="G104" s="25"/>
      <c r="H104" s="24"/>
      <c r="I104" s="23"/>
      <c r="J104" s="25"/>
      <c r="K104" s="24"/>
      <c r="L104" s="23"/>
      <c r="M104" s="25"/>
      <c r="N104" s="24"/>
      <c r="O104" s="23"/>
      <c r="P104" s="22" t="str">
        <f>IF([1]計算!Z30=0," ",[1]計算!Z30)</f>
        <v xml:space="preserve"> </v>
      </c>
      <c r="Q104" s="21" t="s">
        <v>5</v>
      </c>
    </row>
    <row r="105" spans="1:19" ht="17.25" hidden="1" customHeight="1" x14ac:dyDescent="0.4">
      <c r="A105" s="134"/>
      <c r="B105" s="137"/>
      <c r="C105" s="140"/>
      <c r="D105" s="143"/>
      <c r="E105" s="20" t="str">
        <f>IF(ISERROR(VLOOKUP(6,[1]作成!$H$1323:$K$1377,3,FALSE))," ",VLOOKUP(6,[1]作成!$H$1323:$K$1377,3,FALSE))</f>
        <v xml:space="preserve"> </v>
      </c>
      <c r="F105" s="19" t="str">
        <f>IF(ISERROR(VLOOKUP(7,[1]作成!$H$1323:$K$1377,3,FALSE))," ",VLOOKUP(7,[1]作成!$H$1323:$K$1377,3,FALSE))</f>
        <v xml:space="preserve"> </v>
      </c>
      <c r="G105" s="18"/>
      <c r="H105" s="17"/>
      <c r="I105" s="16"/>
      <c r="J105" s="18"/>
      <c r="K105" s="17"/>
      <c r="L105" s="16"/>
      <c r="M105" s="18"/>
      <c r="N105" s="17"/>
      <c r="O105" s="16"/>
      <c r="P105" s="170" t="str">
        <f>IF([1]人数!I36=0," ",[1]人数!I36)</f>
        <v xml:space="preserve"> </v>
      </c>
      <c r="Q105" s="170"/>
    </row>
    <row r="106" spans="1:19" ht="17.25" hidden="1" customHeight="1" x14ac:dyDescent="0.4">
      <c r="A106" s="132" t="str">
        <f>IF([1]人数!$F37=0," ",[1]人数!$F37)</f>
        <v xml:space="preserve"> </v>
      </c>
      <c r="B106" s="135" t="s">
        <v>7</v>
      </c>
      <c r="C106" s="138" t="str">
        <f>IF(ISERROR(VLOOKUP(1,[1]作成!$H$1378:$K$1432,3,FALSE))," ",VLOOKUP(1,[1]作成!$H$1378:$K$1432,3,FALSE))</f>
        <v xml:space="preserve"> </v>
      </c>
      <c r="D106" s="141" t="str">
        <f>IF(ISERROR(VLOOKUP(2,[1]作成!$H$1378:$K$1432,4,FALSE))," ",VLOOKUP(2,[1]作成!$H$1378:$K$1432,4,FALSE))</f>
        <v xml:space="preserve"> </v>
      </c>
      <c r="E106" s="144" t="str">
        <f>IF(ISERROR(VLOOKUP(3,[1]作成!$H$1378:$K$1432,3,FALSE))," ",VLOOKUP(3,[1]作成!$H$1378:$K$1432,3,FALSE))</f>
        <v xml:space="preserve"> </v>
      </c>
      <c r="F106" s="145"/>
      <c r="G106" s="29"/>
      <c r="H106" s="28"/>
      <c r="I106" s="27"/>
      <c r="J106" s="29"/>
      <c r="K106" s="28"/>
      <c r="L106" s="27"/>
      <c r="M106" s="29"/>
      <c r="N106" s="28"/>
      <c r="O106" s="27"/>
      <c r="P106" s="22" t="str">
        <f>IF([1]計算!U31=0," ",[1]計算!U31)</f>
        <v xml:space="preserve"> </v>
      </c>
      <c r="Q106" s="26" t="s">
        <v>6</v>
      </c>
    </row>
    <row r="107" spans="1:19" ht="17.25" hidden="1" customHeight="1" x14ac:dyDescent="0.4">
      <c r="A107" s="133"/>
      <c r="B107" s="136"/>
      <c r="C107" s="139"/>
      <c r="D107" s="142"/>
      <c r="E107" s="107" t="str">
        <f>IF(ISERROR(VLOOKUP(4,[1]作成!$H$1378:$K$1432,3,FALSE))," ",VLOOKUP(4,[1]作成!$H$1378:$K$1432,3,FALSE))</f>
        <v xml:space="preserve"> </v>
      </c>
      <c r="F107" s="108"/>
      <c r="G107" s="25"/>
      <c r="H107" s="24"/>
      <c r="I107" s="23"/>
      <c r="J107" s="25"/>
      <c r="K107" s="24"/>
      <c r="L107" s="23"/>
      <c r="M107" s="25"/>
      <c r="N107" s="24"/>
      <c r="O107" s="23"/>
      <c r="P107" s="22" t="str">
        <f>IF([1]計算!X31=0," ",[1]計算!X31)</f>
        <v xml:space="preserve"> </v>
      </c>
      <c r="Q107" s="21" t="s">
        <v>5</v>
      </c>
    </row>
    <row r="108" spans="1:19" ht="17.25" hidden="1" customHeight="1" x14ac:dyDescent="0.4">
      <c r="A108" s="133"/>
      <c r="B108" s="136"/>
      <c r="C108" s="139"/>
      <c r="D108" s="142"/>
      <c r="E108" s="107" t="str">
        <f>IF(ISERROR(VLOOKUP(5,[1]作成!$H$1378:$K$1432,3,FALSE))," ",VLOOKUP(5,[1]作成!$H$1378:$K$1432,3,FALSE))</f>
        <v xml:space="preserve"> </v>
      </c>
      <c r="F108" s="108"/>
      <c r="G108" s="25"/>
      <c r="H108" s="24"/>
      <c r="I108" s="23"/>
      <c r="J108" s="25"/>
      <c r="K108" s="24"/>
      <c r="L108" s="23"/>
      <c r="M108" s="25"/>
      <c r="N108" s="24"/>
      <c r="O108" s="23"/>
      <c r="P108" s="22" t="str">
        <f>IF([1]計算!Z31=0," ",[1]計算!Z31)</f>
        <v xml:space="preserve"> </v>
      </c>
      <c r="Q108" s="21" t="s">
        <v>5</v>
      </c>
    </row>
    <row r="109" spans="1:19" ht="17.25" hidden="1" customHeight="1" x14ac:dyDescent="0.4">
      <c r="A109" s="134"/>
      <c r="B109" s="137"/>
      <c r="C109" s="140"/>
      <c r="D109" s="143"/>
      <c r="E109" s="20" t="str">
        <f>IF(ISERROR(VLOOKUP(6,[1]作成!$H$1378:$K$1432,3,FALSE))," ",VLOOKUP(6,[1]作成!$H$1378:$K$1432,3,FALSE))</f>
        <v xml:space="preserve"> </v>
      </c>
      <c r="F109" s="19" t="str">
        <f>IF(ISERROR(VLOOKUP(7,[1]作成!$H$1378:$K$1432,3,FALSE))," ",VLOOKUP(7,[1]作成!$H$1378:$K$1432,3,FALSE))</f>
        <v xml:space="preserve"> </v>
      </c>
      <c r="G109" s="18"/>
      <c r="H109" s="17"/>
      <c r="I109" s="16"/>
      <c r="J109" s="18"/>
      <c r="K109" s="17"/>
      <c r="L109" s="16"/>
      <c r="M109" s="18"/>
      <c r="N109" s="17"/>
      <c r="O109" s="16"/>
      <c r="P109" s="170" t="str">
        <f>IF([1]人数!I37=0," ",[1]人数!I37)</f>
        <v xml:space="preserve"> </v>
      </c>
      <c r="Q109" s="170"/>
    </row>
    <row r="110" spans="1:19" ht="26.25" customHeight="1" x14ac:dyDescent="0.4">
      <c r="A110" s="13"/>
      <c r="B110" s="12" t="s">
        <v>4</v>
      </c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 t="s">
        <v>0</v>
      </c>
      <c r="S110" s="9"/>
    </row>
    <row r="111" spans="1:19" ht="26.25" customHeight="1" x14ac:dyDescent="0.4">
      <c r="A111" s="13"/>
      <c r="B111" s="12" t="s">
        <v>3</v>
      </c>
      <c r="C111" s="11"/>
      <c r="D111" s="10"/>
      <c r="E111" s="10"/>
      <c r="F111" s="10"/>
      <c r="G111" s="10"/>
      <c r="H111" s="10"/>
      <c r="I111" s="10"/>
      <c r="J111" s="10"/>
      <c r="K111" s="10"/>
      <c r="M111" s="15" t="s">
        <v>2</v>
      </c>
      <c r="N111" s="14"/>
      <c r="O111" s="10"/>
      <c r="P111" s="10"/>
      <c r="Q111" s="10"/>
      <c r="R111" s="10" t="s">
        <v>0</v>
      </c>
      <c r="S111" s="9"/>
    </row>
    <row r="112" spans="1:19" ht="26.25" customHeight="1" x14ac:dyDescent="0.4">
      <c r="A112" s="13"/>
      <c r="B112" s="12" t="s">
        <v>1</v>
      </c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 t="s">
        <v>0</v>
      </c>
      <c r="S112" s="9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16">
    <mergeCell ref="B102:B105"/>
    <mergeCell ref="C102:C105"/>
    <mergeCell ref="D102:D105"/>
    <mergeCell ref="E102:F102"/>
    <mergeCell ref="E103:F103"/>
    <mergeCell ref="E104:F104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94:B97"/>
    <mergeCell ref="C94:C97"/>
    <mergeCell ref="D94:D97"/>
    <mergeCell ref="E94:F94"/>
    <mergeCell ref="E95:F95"/>
    <mergeCell ref="E96:F96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86:B89"/>
    <mergeCell ref="C86:C89"/>
    <mergeCell ref="D86:D89"/>
    <mergeCell ref="E86:F86"/>
    <mergeCell ref="E87:F87"/>
    <mergeCell ref="E88:F88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A78:A81"/>
    <mergeCell ref="B78:B81"/>
    <mergeCell ref="C78:C81"/>
    <mergeCell ref="D78:D81"/>
    <mergeCell ref="E78:F78"/>
    <mergeCell ref="E79:F79"/>
    <mergeCell ref="E80:F80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0:A73"/>
    <mergeCell ref="B70:B73"/>
    <mergeCell ref="C70:C73"/>
    <mergeCell ref="D70:D73"/>
    <mergeCell ref="E70:F70"/>
    <mergeCell ref="E71:F71"/>
    <mergeCell ref="E72:F72"/>
    <mergeCell ref="P73:Q73"/>
    <mergeCell ref="A74:A77"/>
    <mergeCell ref="B74:B77"/>
    <mergeCell ref="C74:Q77"/>
    <mergeCell ref="B62:B65"/>
    <mergeCell ref="C62:C65"/>
    <mergeCell ref="D62:D65"/>
    <mergeCell ref="E62:F62"/>
    <mergeCell ref="E63:F63"/>
    <mergeCell ref="E64:F64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A50:A53"/>
    <mergeCell ref="B50:B53"/>
    <mergeCell ref="C50:C53"/>
    <mergeCell ref="D50:D53"/>
    <mergeCell ref="E50:F50"/>
    <mergeCell ref="E51:F51"/>
    <mergeCell ref="E52:F52"/>
    <mergeCell ref="P53:Q53"/>
    <mergeCell ref="B54:B57"/>
    <mergeCell ref="C54:C57"/>
    <mergeCell ref="D54:D57"/>
    <mergeCell ref="E54:F54"/>
    <mergeCell ref="E55:F55"/>
    <mergeCell ref="E56:F56"/>
    <mergeCell ref="P57:Q57"/>
    <mergeCell ref="A42:A45"/>
    <mergeCell ref="B42:B45"/>
    <mergeCell ref="C42:Q45"/>
    <mergeCell ref="A46:A49"/>
    <mergeCell ref="B46:B49"/>
    <mergeCell ref="C46:C49"/>
    <mergeCell ref="D46:D49"/>
    <mergeCell ref="E46:F46"/>
    <mergeCell ref="E47:F47"/>
    <mergeCell ref="E48:F48"/>
    <mergeCell ref="P49:Q49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E21:F21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31496062992125984" top="0.35433070866141736" bottom="0.15748031496062992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kyusyoku_center3</dc:creator>
  <cp:lastModifiedBy>寺岸智子</cp:lastModifiedBy>
  <cp:lastPrinted>2022-01-24T23:30:53Z</cp:lastPrinted>
  <dcterms:created xsi:type="dcterms:W3CDTF">2022-01-24T23:30:35Z</dcterms:created>
  <dcterms:modified xsi:type="dcterms:W3CDTF">2022-01-26T08:26:38Z</dcterms:modified>
</cp:coreProperties>
</file>