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1pfl1\☆税務課\各担当共通\■市税概要■\令和４年度\ホームページ\"/>
    </mc:Choice>
  </mc:AlternateContent>
  <bookViews>
    <workbookView xWindow="-120" yWindow="-120" windowWidth="19440" windowHeight="15000"/>
  </bookViews>
  <sheets>
    <sheet name="市民税に関する概要その２" sheetId="17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4" i="17" l="1"/>
  <c r="C45" i="17"/>
  <c r="C46" i="17"/>
  <c r="C47" i="17"/>
  <c r="C48" i="17"/>
  <c r="C49" i="17"/>
  <c r="C50" i="17"/>
  <c r="C51" i="17"/>
  <c r="C52" i="17"/>
  <c r="C43" i="17"/>
  <c r="D32" i="17" l="1"/>
  <c r="J7" i="17" l="1"/>
  <c r="K7" i="17"/>
  <c r="J8" i="17"/>
  <c r="K8" i="17"/>
  <c r="J9" i="17"/>
  <c r="K9" i="17"/>
  <c r="J10" i="17"/>
  <c r="K10" i="17"/>
  <c r="K54" i="17" l="1"/>
  <c r="J54" i="17"/>
  <c r="H54" i="17"/>
  <c r="G54" i="17"/>
  <c r="C54" i="17"/>
  <c r="D50" i="17" s="1"/>
  <c r="M52" i="17"/>
  <c r="E52" i="17"/>
  <c r="M51" i="17"/>
  <c r="E51" i="17"/>
  <c r="M50" i="17"/>
  <c r="E50" i="17"/>
  <c r="M49" i="17"/>
  <c r="E49" i="17"/>
  <c r="M48" i="17"/>
  <c r="E48" i="17"/>
  <c r="M47" i="17"/>
  <c r="E47" i="17"/>
  <c r="M46" i="17"/>
  <c r="E46" i="17"/>
  <c r="M45" i="17"/>
  <c r="E45" i="17"/>
  <c r="M44" i="17"/>
  <c r="E44" i="17"/>
  <c r="M43" i="17"/>
  <c r="E43" i="17"/>
  <c r="G33" i="17"/>
  <c r="F33" i="17"/>
  <c r="E33" i="17"/>
  <c r="D33" i="17"/>
  <c r="C33" i="17"/>
  <c r="H31" i="17"/>
  <c r="G32" i="17" s="1"/>
  <c r="H30" i="17"/>
  <c r="H29" i="17"/>
  <c r="H28" i="17"/>
  <c r="H27" i="17"/>
  <c r="H26" i="17"/>
  <c r="H25" i="17"/>
  <c r="H24" i="17"/>
  <c r="H23" i="17"/>
  <c r="H22" i="17"/>
  <c r="H21" i="17"/>
  <c r="H20" i="17"/>
  <c r="H19" i="17"/>
  <c r="H18" i="17"/>
  <c r="H17" i="17"/>
  <c r="N11" i="17"/>
  <c r="I11" i="17"/>
  <c r="H11" i="17"/>
  <c r="G11" i="17"/>
  <c r="D11" i="17"/>
  <c r="C11" i="17"/>
  <c r="M10" i="17"/>
  <c r="L10" i="17"/>
  <c r="M9" i="17"/>
  <c r="L9" i="17"/>
  <c r="M8" i="17"/>
  <c r="L8" i="17"/>
  <c r="M7" i="17"/>
  <c r="M11" i="17" s="1"/>
  <c r="L7" i="17"/>
  <c r="L11" i="17" s="1"/>
  <c r="K11" i="17"/>
  <c r="J11" i="17"/>
  <c r="H33" i="17" l="1"/>
  <c r="E32" i="17"/>
  <c r="D45" i="17"/>
  <c r="D49" i="17"/>
  <c r="M54" i="17"/>
  <c r="D44" i="17"/>
  <c r="D48" i="17"/>
  <c r="D52" i="17"/>
  <c r="D43" i="17"/>
  <c r="D47" i="17"/>
  <c r="D51" i="17"/>
  <c r="D46" i="17"/>
  <c r="E54" i="17"/>
  <c r="F44" i="17" s="1"/>
  <c r="F32" i="17"/>
  <c r="C32" i="17"/>
  <c r="F50" i="17" l="1"/>
  <c r="F43" i="17"/>
  <c r="D54" i="17"/>
  <c r="F46" i="17"/>
  <c r="F52" i="17"/>
  <c r="F49" i="17"/>
  <c r="F51" i="17"/>
  <c r="F48" i="17"/>
  <c r="H32" i="17"/>
  <c r="F45" i="17"/>
  <c r="F47" i="17"/>
  <c r="F54" i="17" l="1"/>
</calcChain>
</file>

<file path=xl/sharedStrings.xml><?xml version="1.0" encoding="utf-8"?>
<sst xmlns="http://schemas.openxmlformats.org/spreadsheetml/2006/main" count="93" uniqueCount="66">
  <si>
    <t>　　　　　</t>
  </si>
  <si>
    <t>　　　　</t>
  </si>
  <si>
    <t>　　</t>
  </si>
  <si>
    <t>納税義務者数</t>
  </si>
  <si>
    <t>均等割のみを納める者</t>
  </si>
  <si>
    <t>所得割のみを納める者</t>
  </si>
  <si>
    <t>均等割と所得割を納める者</t>
  </si>
  <si>
    <t>その他所得</t>
  </si>
  <si>
    <t>所得控除額</t>
  </si>
  <si>
    <t>課税標準額</t>
  </si>
  <si>
    <t>均等割のみ課税される事業所</t>
  </si>
  <si>
    <t>調定額</t>
  </si>
  <si>
    <t>金融・保険業</t>
  </si>
  <si>
    <t>サービス業</t>
  </si>
  <si>
    <t>構成比</t>
    <phoneticPr fontId="1"/>
  </si>
  <si>
    <t>事業所数</t>
    <phoneticPr fontId="1"/>
  </si>
  <si>
    <t>事業所数(B)</t>
    <phoneticPr fontId="1"/>
  </si>
  <si>
    <t>調定額</t>
    <phoneticPr fontId="1"/>
  </si>
  <si>
    <t>分離課税所得金額</t>
    <rPh sb="0" eb="2">
      <t>ブンリ</t>
    </rPh>
    <rPh sb="2" eb="4">
      <t>カゼイ</t>
    </rPh>
    <rPh sb="4" eb="6">
      <t>ショトク</t>
    </rPh>
    <rPh sb="6" eb="8">
      <t>キンガク</t>
    </rPh>
    <phoneticPr fontId="1"/>
  </si>
  <si>
    <t>調整控除額</t>
    <rPh sb="0" eb="2">
      <t>チョウセイ</t>
    </rPh>
    <rPh sb="2" eb="4">
      <t>コウジョ</t>
    </rPh>
    <rPh sb="4" eb="5">
      <t>ガク</t>
    </rPh>
    <phoneticPr fontId="1"/>
  </si>
  <si>
    <t>配当控除額</t>
    <rPh sb="0" eb="2">
      <t>ハイトウ</t>
    </rPh>
    <rPh sb="2" eb="4">
      <t>コウジョ</t>
    </rPh>
    <rPh sb="4" eb="5">
      <t>ガク</t>
    </rPh>
    <phoneticPr fontId="1"/>
  </si>
  <si>
    <t>住宅借入金等
特別税額控除額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ゼイガク</t>
    </rPh>
    <rPh sb="11" eb="13">
      <t>コウジョ</t>
    </rPh>
    <rPh sb="13" eb="14">
      <t>ガク</t>
    </rPh>
    <phoneticPr fontId="1"/>
  </si>
  <si>
    <t>税額調整額</t>
    <rPh sb="0" eb="2">
      <t>ゼイガク</t>
    </rPh>
    <rPh sb="2" eb="4">
      <t>チョウセイ</t>
    </rPh>
    <rPh sb="4" eb="5">
      <t>ガク</t>
    </rPh>
    <phoneticPr fontId="1"/>
  </si>
  <si>
    <t>配当割額の控除額</t>
    <rPh sb="0" eb="2">
      <t>ハイトウ</t>
    </rPh>
    <rPh sb="2" eb="3">
      <t>ワリ</t>
    </rPh>
    <rPh sb="3" eb="4">
      <t>ガク</t>
    </rPh>
    <rPh sb="5" eb="7">
      <t>コウジョ</t>
    </rPh>
    <rPh sb="7" eb="8">
      <t>ガク</t>
    </rPh>
    <phoneticPr fontId="1"/>
  </si>
  <si>
    <t>株式等譲渡所得
割額の控除額</t>
    <rPh sb="0" eb="3">
      <t>カブシキトウ</t>
    </rPh>
    <rPh sb="3" eb="5">
      <t>ジョウト</t>
    </rPh>
    <rPh sb="5" eb="7">
      <t>ショトク</t>
    </rPh>
    <rPh sb="8" eb="9">
      <t>ワリ</t>
    </rPh>
    <rPh sb="9" eb="10">
      <t>ガク</t>
    </rPh>
    <rPh sb="11" eb="13">
      <t>コウジョ</t>
    </rPh>
    <rPh sb="13" eb="14">
      <t>ガク</t>
    </rPh>
    <phoneticPr fontId="1"/>
  </si>
  <si>
    <t>寄附金税額控除</t>
    <rPh sb="0" eb="3">
      <t>キフキン</t>
    </rPh>
    <rPh sb="3" eb="5">
      <t>ゼイガク</t>
    </rPh>
    <rPh sb="5" eb="7">
      <t>コウジョ</t>
    </rPh>
    <phoneticPr fontId="1"/>
  </si>
  <si>
    <t>外国税額控除</t>
    <rPh sb="0" eb="2">
      <t>ガイコク</t>
    </rPh>
    <rPh sb="2" eb="4">
      <t>ゼイガク</t>
    </rPh>
    <rPh sb="4" eb="6">
      <t>コウジョ</t>
    </rPh>
    <phoneticPr fontId="1"/>
  </si>
  <si>
    <t>給与</t>
    <phoneticPr fontId="1"/>
  </si>
  <si>
    <t>営業</t>
    <phoneticPr fontId="1"/>
  </si>
  <si>
    <t>農業</t>
    <phoneticPr fontId="1"/>
  </si>
  <si>
    <t>その他</t>
    <phoneticPr fontId="1"/>
  </si>
  <si>
    <t>合計</t>
    <rPh sb="0" eb="1">
      <t>ゴウ</t>
    </rPh>
    <phoneticPr fontId="1"/>
  </si>
  <si>
    <t>　合計</t>
    <rPh sb="1" eb="2">
      <t>ゴウ</t>
    </rPh>
    <rPh sb="2" eb="3">
      <t>ケイ</t>
    </rPh>
    <phoneticPr fontId="1"/>
  </si>
  <si>
    <t>区分</t>
    <phoneticPr fontId="1"/>
  </si>
  <si>
    <t>分離分</t>
    <phoneticPr fontId="1"/>
  </si>
  <si>
    <t>合計</t>
    <phoneticPr fontId="1"/>
  </si>
  <si>
    <t>区分</t>
    <rPh sb="1" eb="2">
      <t>ブン</t>
    </rPh>
    <phoneticPr fontId="1"/>
  </si>
  <si>
    <t>建設業</t>
    <phoneticPr fontId="1"/>
  </si>
  <si>
    <t>製造業</t>
    <phoneticPr fontId="1"/>
  </si>
  <si>
    <t>運輸・通信業</t>
    <phoneticPr fontId="1"/>
  </si>
  <si>
    <t>卸売業</t>
    <phoneticPr fontId="1"/>
  </si>
  <si>
    <t>小売業</t>
    <phoneticPr fontId="1"/>
  </si>
  <si>
    <t>飲食業</t>
    <phoneticPr fontId="1"/>
  </si>
  <si>
    <t>不動産業</t>
    <phoneticPr fontId="1"/>
  </si>
  <si>
    <t>事業所数（Ａ）</t>
    <phoneticPr fontId="1"/>
  </si>
  <si>
    <t xml:space="preserve">調定額 </t>
    <phoneticPr fontId="1"/>
  </si>
  <si>
    <t>平均税率</t>
    <phoneticPr fontId="1"/>
  </si>
  <si>
    <t>算出税額</t>
    <phoneticPr fontId="1"/>
  </si>
  <si>
    <t>所得割額</t>
    <phoneticPr fontId="1"/>
  </si>
  <si>
    <t>－</t>
    <phoneticPr fontId="1"/>
  </si>
  <si>
    <t>総所得金額等</t>
    <rPh sb="5" eb="6">
      <t>トウ</t>
    </rPh>
    <phoneticPr fontId="1"/>
  </si>
  <si>
    <t>納税義務者
　　　　人</t>
    <rPh sb="10" eb="11">
      <t>ヒト</t>
    </rPh>
    <phoneticPr fontId="1"/>
  </si>
  <si>
    <t>納税義務者
　　　　 人</t>
    <rPh sb="11" eb="12">
      <t>ヒト</t>
    </rPh>
    <phoneticPr fontId="1"/>
  </si>
  <si>
    <t>均等割を納める者
　　　　　　人　　　　　　千円</t>
    <rPh sb="15" eb="16">
      <t>ヒト</t>
    </rPh>
    <rPh sb="22" eb="24">
      <t>センエン</t>
    </rPh>
    <phoneticPr fontId="1"/>
  </si>
  <si>
    <t>所得割を納める者
　　　　　　人　　　　　　千円</t>
    <rPh sb="0" eb="2">
      <t>ショトク</t>
    </rPh>
    <rPh sb="15" eb="16">
      <t>ヒト</t>
    </rPh>
    <rPh sb="22" eb="24">
      <t>センエン</t>
    </rPh>
    <phoneticPr fontId="1"/>
  </si>
  <si>
    <t>均等割額
　　　千円</t>
    <rPh sb="8" eb="10">
      <t>センエン</t>
    </rPh>
    <phoneticPr fontId="1"/>
  </si>
  <si>
    <t>所得割額
　　　千円</t>
    <rPh sb="0" eb="2">
      <t>ショトク</t>
    </rPh>
    <rPh sb="8" eb="10">
      <t>センエン</t>
    </rPh>
    <phoneticPr fontId="1"/>
  </si>
  <si>
    <t>（令和４年３月31日現在、単位：千円、％）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1"/>
  </si>
  <si>
    <t xml:space="preserve">オ　法人市民税業種別事業所数・調定額（令和３年度分） </t>
    <rPh sb="4" eb="5">
      <t>シ</t>
    </rPh>
    <rPh sb="10" eb="13">
      <t>ジギョウショ</t>
    </rPh>
    <rPh sb="13" eb="14">
      <t>スウ</t>
    </rPh>
    <rPh sb="15" eb="18">
      <t>チョウテイガク</t>
    </rPh>
    <rPh sb="19" eb="21">
      <t>レイワ</t>
    </rPh>
    <rPh sb="22" eb="24">
      <t>ネンド</t>
    </rPh>
    <rPh sb="23" eb="24">
      <t>ド</t>
    </rPh>
    <rPh sb="24" eb="25">
      <t>ブン</t>
    </rPh>
    <phoneticPr fontId="1"/>
  </si>
  <si>
    <t>ウ　個人市民税所得者区分別納税義務者・均等割額・所得割額（令和４年度課税分）</t>
    <rPh sb="4" eb="5">
      <t>シ</t>
    </rPh>
    <rPh sb="7" eb="10">
      <t>ショトクシャ</t>
    </rPh>
    <rPh sb="10" eb="12">
      <t>クブン</t>
    </rPh>
    <rPh sb="12" eb="13">
      <t>ベツ</t>
    </rPh>
    <rPh sb="19" eb="22">
      <t>キントウワ</t>
    </rPh>
    <rPh sb="22" eb="23">
      <t>ガク</t>
    </rPh>
    <rPh sb="24" eb="26">
      <t>ショトク</t>
    </rPh>
    <rPh sb="26" eb="27">
      <t>ワリ</t>
    </rPh>
    <rPh sb="27" eb="28">
      <t>ガク</t>
    </rPh>
    <rPh sb="29" eb="31">
      <t>レイワ</t>
    </rPh>
    <rPh sb="32" eb="34">
      <t>ネンド</t>
    </rPh>
    <rPh sb="34" eb="36">
      <t>カゼイ</t>
    </rPh>
    <rPh sb="36" eb="37">
      <t>ブン</t>
    </rPh>
    <phoneticPr fontId="1"/>
  </si>
  <si>
    <t>（令和４年７月１日現在）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</si>
  <si>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資料：令和４年度市町村税課税状況等の調</t>
    <rPh sb="3" eb="5">
      <t>レイワ</t>
    </rPh>
    <rPh sb="6" eb="8">
      <t>ネンド</t>
    </rPh>
    <rPh sb="8" eb="10">
      <t>シチョウ</t>
    </rPh>
    <rPh sb="10" eb="12">
      <t>ソンゼイ</t>
    </rPh>
    <rPh sb="12" eb="14">
      <t>カゼイ</t>
    </rPh>
    <rPh sb="14" eb="16">
      <t>ジョウキョウ</t>
    </rPh>
    <rPh sb="16" eb="17">
      <t>トウ</t>
    </rPh>
    <rPh sb="18" eb="19">
      <t>チョウ</t>
    </rPh>
    <phoneticPr fontId="1"/>
  </si>
  <si>
    <t>エ　個人市民税所得者区分別所得割額（令和４年度課税分）</t>
    <rPh sb="2" eb="4">
      <t>コジン</t>
    </rPh>
    <rPh sb="4" eb="7">
      <t>シミンゼイ</t>
    </rPh>
    <rPh sb="7" eb="10">
      <t>ショトクシャ</t>
    </rPh>
    <rPh sb="10" eb="12">
      <t>クブン</t>
    </rPh>
    <rPh sb="18" eb="20">
      <t>レイワ</t>
    </rPh>
    <rPh sb="21" eb="23">
      <t>ネンド</t>
    </rPh>
    <rPh sb="23" eb="25">
      <t>カゼイ</t>
    </rPh>
    <rPh sb="25" eb="26">
      <t>ブン</t>
    </rPh>
    <phoneticPr fontId="1"/>
  </si>
  <si>
    <t>　(令和４年７月１日現在、単位：千円、％)</t>
    <rPh sb="2" eb="4">
      <t>レイワ</t>
    </rPh>
    <rPh sb="5" eb="6">
      <t>ネン</t>
    </rPh>
    <rPh sb="7" eb="8">
      <t>ガツ</t>
    </rPh>
    <rPh sb="9" eb="10">
      <t>ニチ</t>
    </rPh>
    <rPh sb="10" eb="12">
      <t>ゲンザイ</t>
    </rPh>
    <phoneticPr fontId="1"/>
  </si>
  <si>
    <t>法人税割の課税
される事業所割合
（B）／（Ａ）</t>
    <rPh sb="11" eb="14">
      <t>ジギョウショ</t>
    </rPh>
    <rPh sb="14" eb="16">
      <t>ワリアイ</t>
    </rPh>
    <phoneticPr fontId="1"/>
  </si>
  <si>
    <t>法人税割並びに均等割が
課税される事業所</t>
    <rPh sb="4" eb="5">
      <t>ナラ</t>
    </rPh>
    <rPh sb="7" eb="10">
      <t>キントウワリ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</si>
</sst>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);[Red]\(#,##0\)"/>
    <numFmt numFmtId="177" formatCode="#,##0.0_ "/>
    <numFmt numFmtId="178" formatCode="#,##0.0_);[Red]\(#,##0.0\)"/>
    <numFmt numFmtId="179" formatCode="#,##0.0"/>
    <numFmt numFmtId="180" formatCode="#,##0_ "/>
    <numFmt numFmtId="181" formatCode="0.0;[Red]0.0"/>
    <numFmt numFmtId="182" formatCode="#,##0.0;[Red]\-#,##0.0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7" fontId="0" fillId="0" borderId="5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3" fontId="2" fillId="0" borderId="6" xfId="0" applyNumberFormat="1" applyFont="1" applyBorder="1" applyAlignment="1">
      <alignment vertical="center"/>
    </xf>
    <xf numFmtId="179" fontId="2" fillId="0" borderId="11" xfId="0" applyNumberFormat="1" applyFont="1" applyBorder="1" applyAlignment="1">
      <alignment horizontal="right" vertical="center"/>
    </xf>
    <xf numFmtId="181" fontId="2" fillId="0" borderId="12" xfId="0" applyNumberFormat="1" applyFont="1" applyBorder="1" applyAlignment="1">
      <alignment horizontal="right" vertical="center"/>
    </xf>
    <xf numFmtId="181" fontId="2" fillId="0" borderId="12" xfId="0" applyNumberFormat="1" applyFont="1" applyBorder="1" applyAlignment="1">
      <alignment vertical="center"/>
    </xf>
    <xf numFmtId="181" fontId="2" fillId="0" borderId="28" xfId="0" applyNumberFormat="1" applyFont="1" applyBorder="1" applyAlignment="1">
      <alignment vertical="center"/>
    </xf>
    <xf numFmtId="178" fontId="0" fillId="0" borderId="10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178" fontId="0" fillId="0" borderId="17" xfId="0" applyNumberFormat="1" applyFont="1" applyBorder="1" applyAlignment="1">
      <alignment vertical="center"/>
    </xf>
    <xf numFmtId="176" fontId="0" fillId="0" borderId="19" xfId="0" applyNumberFormat="1" applyFont="1" applyBorder="1" applyAlignment="1">
      <alignment vertical="center"/>
    </xf>
    <xf numFmtId="178" fontId="0" fillId="0" borderId="18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178" fontId="0" fillId="0" borderId="21" xfId="0" applyNumberFormat="1" applyFont="1" applyBorder="1" applyAlignment="1">
      <alignment vertical="center"/>
    </xf>
    <xf numFmtId="178" fontId="0" fillId="0" borderId="36" xfId="0" applyNumberFormat="1" applyFont="1" applyBorder="1" applyAlignment="1">
      <alignment vertical="center"/>
    </xf>
    <xf numFmtId="178" fontId="0" fillId="0" borderId="27" xfId="0" applyNumberFormat="1" applyFont="1" applyBorder="1" applyAlignment="1">
      <alignment vertical="center"/>
    </xf>
    <xf numFmtId="178" fontId="0" fillId="0" borderId="37" xfId="0" applyNumberFormat="1" applyFont="1" applyBorder="1" applyAlignment="1">
      <alignment vertical="center"/>
    </xf>
    <xf numFmtId="178" fontId="0" fillId="0" borderId="38" xfId="0" applyNumberFormat="1" applyFont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176" fontId="0" fillId="0" borderId="22" xfId="0" applyNumberFormat="1" applyFont="1" applyBorder="1" applyAlignment="1">
      <alignment vertical="center"/>
    </xf>
    <xf numFmtId="3" fontId="2" fillId="0" borderId="7" xfId="0" applyNumberFormat="1" applyFont="1" applyFill="1" applyBorder="1" applyAlignment="1">
      <alignment vertical="center"/>
    </xf>
    <xf numFmtId="3" fontId="2" fillId="0" borderId="5" xfId="0" applyNumberFormat="1" applyFont="1" applyFill="1" applyBorder="1" applyAlignment="1">
      <alignment vertical="center"/>
    </xf>
    <xf numFmtId="3" fontId="2" fillId="0" borderId="7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>
      <alignment vertical="center"/>
    </xf>
    <xf numFmtId="3" fontId="2" fillId="0" borderId="14" xfId="0" applyNumberFormat="1" applyFont="1" applyFill="1" applyBorder="1" applyAlignment="1">
      <alignment vertical="center"/>
    </xf>
    <xf numFmtId="3" fontId="2" fillId="0" borderId="10" xfId="0" applyNumberFormat="1" applyFont="1" applyFill="1" applyBorder="1" applyAlignment="1">
      <alignment vertical="center"/>
    </xf>
    <xf numFmtId="3" fontId="2" fillId="0" borderId="33" xfId="0" applyNumberFormat="1" applyFont="1" applyFill="1" applyBorder="1" applyAlignment="1">
      <alignment horizontal="right" vertical="center"/>
    </xf>
    <xf numFmtId="3" fontId="2" fillId="0" borderId="21" xfId="0" applyNumberFormat="1" applyFont="1" applyFill="1" applyBorder="1" applyAlignment="1">
      <alignment horizontal="right" vertical="center"/>
    </xf>
    <xf numFmtId="3" fontId="2" fillId="0" borderId="9" xfId="0" applyNumberFormat="1" applyFont="1" applyFill="1" applyBorder="1" applyAlignment="1">
      <alignment vertical="center"/>
    </xf>
    <xf numFmtId="3" fontId="2" fillId="0" borderId="8" xfId="0" applyNumberFormat="1" applyFont="1" applyFill="1" applyBorder="1" applyAlignment="1">
      <alignment vertical="center"/>
    </xf>
    <xf numFmtId="3" fontId="2" fillId="0" borderId="21" xfId="0" applyNumberFormat="1" applyFont="1" applyFill="1" applyBorder="1" applyAlignment="1">
      <alignment vertical="center"/>
    </xf>
    <xf numFmtId="3" fontId="2" fillId="0" borderId="15" xfId="0" applyNumberFormat="1" applyFont="1" applyFill="1" applyBorder="1" applyAlignment="1">
      <alignment vertical="center"/>
    </xf>
    <xf numFmtId="3" fontId="2" fillId="0" borderId="13" xfId="0" applyNumberFormat="1" applyFont="1" applyFill="1" applyBorder="1" applyAlignment="1">
      <alignment vertical="center"/>
    </xf>
    <xf numFmtId="3" fontId="2" fillId="0" borderId="15" xfId="0" applyNumberFormat="1" applyFont="1" applyFill="1" applyBorder="1" applyAlignment="1">
      <alignment horizontal="right" vertical="center"/>
    </xf>
    <xf numFmtId="3" fontId="2" fillId="0" borderId="13" xfId="0" applyNumberFormat="1" applyFont="1" applyFill="1" applyBorder="1" applyAlignment="1">
      <alignment horizontal="right" vertical="center"/>
    </xf>
    <xf numFmtId="3" fontId="2" fillId="0" borderId="12" xfId="0" applyNumberFormat="1" applyFont="1" applyFill="1" applyBorder="1" applyAlignment="1">
      <alignment vertical="center"/>
    </xf>
    <xf numFmtId="3" fontId="2" fillId="0" borderId="11" xfId="0" applyNumberFormat="1" applyFont="1" applyFill="1" applyBorder="1" applyAlignment="1">
      <alignment vertical="center"/>
    </xf>
    <xf numFmtId="3" fontId="2" fillId="0" borderId="8" xfId="0" applyNumberFormat="1" applyFont="1" applyFill="1" applyBorder="1" applyAlignment="1">
      <alignment horizontal="right" vertical="center"/>
    </xf>
    <xf numFmtId="3" fontId="2" fillId="0" borderId="9" xfId="0" applyNumberFormat="1" applyFont="1" applyFill="1" applyBorder="1" applyAlignment="1">
      <alignment horizontal="right" vertical="center"/>
    </xf>
    <xf numFmtId="3" fontId="2" fillId="0" borderId="27" xfId="0" applyNumberFormat="1" applyFont="1" applyFill="1" applyBorder="1" applyAlignment="1">
      <alignment vertical="center"/>
    </xf>
    <xf numFmtId="3" fontId="2" fillId="0" borderId="11" xfId="0" applyNumberFormat="1" applyFont="1" applyFill="1" applyBorder="1" applyAlignment="1">
      <alignment horizontal="right" vertical="center"/>
    </xf>
    <xf numFmtId="3" fontId="2" fillId="0" borderId="12" xfId="0" applyNumberFormat="1" applyFont="1" applyFill="1" applyBorder="1" applyAlignment="1">
      <alignment horizontal="right" vertical="center"/>
    </xf>
    <xf numFmtId="3" fontId="2" fillId="0" borderId="28" xfId="0" applyNumberFormat="1" applyFont="1" applyFill="1" applyBorder="1" applyAlignment="1">
      <alignment vertical="center"/>
    </xf>
    <xf numFmtId="3" fontId="2" fillId="0" borderId="29" xfId="0" applyNumberFormat="1" applyFont="1" applyFill="1" applyBorder="1" applyAlignment="1">
      <alignment horizontal="right" vertical="center"/>
    </xf>
    <xf numFmtId="3" fontId="2" fillId="0" borderId="29" xfId="0" applyNumberFormat="1" applyFont="1" applyFill="1" applyBorder="1" applyAlignment="1">
      <alignment vertical="center"/>
    </xf>
    <xf numFmtId="182" fontId="2" fillId="0" borderId="31" xfId="0" applyNumberFormat="1" applyFont="1" applyFill="1" applyBorder="1" applyAlignment="1">
      <alignment horizontal="right" vertical="center"/>
    </xf>
    <xf numFmtId="182" fontId="2" fillId="0" borderId="32" xfId="0" applyNumberFormat="1" applyFont="1" applyFill="1" applyBorder="1" applyAlignment="1">
      <alignment horizontal="right" vertical="center"/>
    </xf>
    <xf numFmtId="182" fontId="2" fillId="0" borderId="3" xfId="0" applyNumberFormat="1" applyFont="1" applyFill="1" applyBorder="1" applyAlignment="1">
      <alignment horizontal="right" vertical="center"/>
    </xf>
    <xf numFmtId="176" fontId="0" fillId="0" borderId="15" xfId="0" applyNumberFormat="1" applyFill="1" applyBorder="1" applyAlignment="1">
      <alignment vertical="center"/>
    </xf>
    <xf numFmtId="180" fontId="0" fillId="0" borderId="14" xfId="0" applyNumberFormat="1" applyFont="1" applyFill="1" applyBorder="1" applyAlignment="1">
      <alignment vertical="center"/>
    </xf>
    <xf numFmtId="3" fontId="2" fillId="0" borderId="44" xfId="0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0" fillId="0" borderId="23" xfId="0" applyNumberFormat="1" applyFont="1" applyBorder="1" applyAlignment="1">
      <alignment vertical="top"/>
    </xf>
    <xf numFmtId="178" fontId="0" fillId="0" borderId="18" xfId="0" applyNumberFormat="1" applyFont="1" applyBorder="1" applyAlignment="1">
      <alignment vertical="top"/>
    </xf>
    <xf numFmtId="176" fontId="0" fillId="0" borderId="30" xfId="0" applyNumberFormat="1" applyFont="1" applyBorder="1" applyAlignment="1">
      <alignment vertical="top" shrinkToFit="1"/>
    </xf>
    <xf numFmtId="178" fontId="0" fillId="0" borderId="39" xfId="0" applyNumberFormat="1" applyFont="1" applyBorder="1" applyAlignment="1">
      <alignment vertical="top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 vertical="center"/>
    </xf>
    <xf numFmtId="176" fontId="0" fillId="0" borderId="8" xfId="0" applyNumberFormat="1" applyFill="1" applyBorder="1" applyAlignment="1">
      <alignment vertical="center" shrinkToFit="1"/>
    </xf>
    <xf numFmtId="176" fontId="0" fillId="0" borderId="33" xfId="0" applyNumberFormat="1" applyFill="1" applyBorder="1" applyAlignment="1">
      <alignment vertical="center" shrinkToFit="1"/>
    </xf>
    <xf numFmtId="0" fontId="0" fillId="0" borderId="39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176" fontId="0" fillId="0" borderId="14" xfId="0" applyNumberFormat="1" applyFill="1" applyBorder="1" applyAlignment="1">
      <alignment vertical="center"/>
    </xf>
    <xf numFmtId="176" fontId="0" fillId="0" borderId="22" xfId="0" applyNumberFormat="1" applyFill="1" applyBorder="1" applyAlignment="1">
      <alignment vertical="center"/>
    </xf>
    <xf numFmtId="176" fontId="0" fillId="0" borderId="42" xfId="0" applyNumberFormat="1" applyFill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11" xfId="0" applyNumberFormat="1" applyFont="1" applyFill="1" applyBorder="1" applyAlignment="1">
      <alignment vertical="center"/>
    </xf>
    <xf numFmtId="176" fontId="0" fillId="0" borderId="55" xfId="0" applyNumberFormat="1" applyFont="1" applyFill="1" applyBorder="1" applyAlignment="1">
      <alignment vertical="center"/>
    </xf>
    <xf numFmtId="0" fontId="0" fillId="0" borderId="5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39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46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 wrapText="1"/>
    </xf>
    <xf numFmtId="178" fontId="0" fillId="0" borderId="14" xfId="0" applyNumberFormat="1" applyFont="1" applyBorder="1" applyAlignment="1">
      <alignment horizontal="right" vertical="center"/>
    </xf>
    <xf numFmtId="178" fontId="0" fillId="0" borderId="10" xfId="0" applyNumberFormat="1" applyFont="1" applyBorder="1" applyAlignment="1">
      <alignment horizontal="right" vertical="center"/>
    </xf>
    <xf numFmtId="178" fontId="0" fillId="0" borderId="15" xfId="0" applyNumberFormat="1" applyFont="1" applyBorder="1" applyAlignment="1">
      <alignment horizontal="right" vertical="center"/>
    </xf>
    <xf numFmtId="178" fontId="0" fillId="0" borderId="13" xfId="0" applyNumberFormat="1" applyFont="1" applyBorder="1" applyAlignment="1">
      <alignment horizontal="right" vertical="center"/>
    </xf>
    <xf numFmtId="0" fontId="0" fillId="0" borderId="52" xfId="0" applyFont="1" applyBorder="1" applyAlignment="1">
      <alignment horizontal="left" vertical="center"/>
    </xf>
    <xf numFmtId="0" fontId="0" fillId="0" borderId="4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9" xfId="0" applyFont="1" applyBorder="1" applyAlignment="1">
      <alignment horizontal="right" vertical="center"/>
    </xf>
    <xf numFmtId="0" fontId="0" fillId="0" borderId="48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178" fontId="0" fillId="0" borderId="42" xfId="0" applyNumberFormat="1" applyFont="1" applyBorder="1" applyAlignment="1">
      <alignment horizontal="right" vertical="center"/>
    </xf>
    <xf numFmtId="178" fontId="0" fillId="0" borderId="43" xfId="0" applyNumberFormat="1" applyFont="1" applyBorder="1" applyAlignment="1">
      <alignment horizontal="right" vertical="center"/>
    </xf>
    <xf numFmtId="178" fontId="0" fillId="0" borderId="56" xfId="0" applyNumberFormat="1" applyFont="1" applyBorder="1" applyAlignment="1">
      <alignment horizontal="right" vertical="top"/>
    </xf>
    <xf numFmtId="178" fontId="0" fillId="0" borderId="41" xfId="0" applyNumberFormat="1" applyFont="1" applyBorder="1" applyAlignment="1">
      <alignment horizontal="right" vertical="top"/>
    </xf>
    <xf numFmtId="178" fontId="0" fillId="0" borderId="52" xfId="0" applyNumberFormat="1" applyFont="1" applyBorder="1" applyAlignment="1">
      <alignment horizontal="right" vertical="center"/>
    </xf>
    <xf numFmtId="178" fontId="0" fillId="0" borderId="40" xfId="0" applyNumberFormat="1" applyFont="1" applyBorder="1" applyAlignment="1">
      <alignment horizontal="right" vertical="center"/>
    </xf>
    <xf numFmtId="0" fontId="0" fillId="0" borderId="49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176" fontId="0" fillId="0" borderId="9" xfId="0" applyNumberFormat="1" applyFont="1" applyFill="1" applyBorder="1" applyAlignment="1">
      <alignment horizontal="right" vertical="center"/>
    </xf>
    <xf numFmtId="176" fontId="0" fillId="0" borderId="10" xfId="0" applyNumberFormat="1" applyFont="1" applyFill="1" applyBorder="1" applyAlignment="1">
      <alignment horizontal="right" vertical="center"/>
    </xf>
    <xf numFmtId="176" fontId="0" fillId="0" borderId="12" xfId="0" applyNumberFormat="1" applyFont="1" applyFill="1" applyBorder="1" applyAlignment="1">
      <alignment horizontal="right" vertical="center"/>
    </xf>
    <xf numFmtId="176" fontId="0" fillId="0" borderId="13" xfId="0" applyNumberFormat="1" applyFont="1" applyFill="1" applyBorder="1" applyAlignment="1">
      <alignment horizontal="right" vertical="center"/>
    </xf>
    <xf numFmtId="176" fontId="0" fillId="0" borderId="4" xfId="0" applyNumberFormat="1" applyFont="1" applyFill="1" applyBorder="1" applyAlignment="1">
      <alignment horizontal="right" vertical="center"/>
    </xf>
    <xf numFmtId="176" fontId="0" fillId="0" borderId="5" xfId="0" applyNumberFormat="1" applyFont="1" applyFill="1" applyBorder="1" applyAlignment="1">
      <alignment horizontal="right" vertical="center"/>
    </xf>
    <xf numFmtId="176" fontId="0" fillId="0" borderId="51" xfId="0" applyNumberFormat="1" applyFont="1" applyBorder="1" applyAlignment="1">
      <alignment horizontal="right" vertical="center"/>
    </xf>
    <xf numFmtId="176" fontId="0" fillId="0" borderId="54" xfId="0" applyNumberFormat="1" applyFont="1" applyBorder="1" applyAlignment="1">
      <alignment horizontal="right" vertical="center"/>
    </xf>
    <xf numFmtId="176" fontId="0" fillId="0" borderId="37" xfId="0" applyNumberFormat="1" applyFont="1" applyBorder="1" applyAlignment="1">
      <alignment horizontal="right" vertical="top"/>
    </xf>
    <xf numFmtId="176" fontId="0" fillId="0" borderId="41" xfId="0" applyNumberFormat="1" applyFont="1" applyBorder="1" applyAlignment="1">
      <alignment horizontal="right" vertical="top"/>
    </xf>
    <xf numFmtId="0" fontId="0" fillId="0" borderId="39" xfId="0" applyFont="1" applyBorder="1" applyAlignment="1">
      <alignment horizontal="center" vertical="center"/>
    </xf>
    <xf numFmtId="176" fontId="0" fillId="0" borderId="57" xfId="0" applyNumberFormat="1" applyFont="1" applyFill="1" applyBorder="1" applyAlignment="1">
      <alignment horizontal="right" vertical="center"/>
    </xf>
    <xf numFmtId="176" fontId="0" fillId="0" borderId="43" xfId="0" applyNumberFormat="1" applyFont="1" applyFill="1" applyBorder="1" applyAlignment="1">
      <alignment horizontal="right" vertical="center"/>
    </xf>
    <xf numFmtId="176" fontId="0" fillId="0" borderId="38" xfId="0" applyNumberFormat="1" applyFont="1" applyBorder="1" applyAlignment="1">
      <alignment horizontal="right" vertical="center"/>
    </xf>
    <xf numFmtId="176" fontId="0" fillId="0" borderId="40" xfId="0" applyNumberFormat="1" applyFont="1" applyBorder="1" applyAlignment="1">
      <alignment horizontal="right" vertical="center"/>
    </xf>
    <xf numFmtId="0" fontId="0" fillId="0" borderId="52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59"/>
  <sheetViews>
    <sheetView tabSelected="1" view="pageLayout" zoomScaleNormal="130" workbookViewId="0">
      <selection sqref="A1:XFD1048576"/>
    </sheetView>
  </sheetViews>
  <sheetFormatPr defaultRowHeight="13.5"/>
  <cols>
    <col min="1" max="1" width="2.375" style="81" customWidth="1"/>
    <col min="2" max="2" width="11.875" style="81" customWidth="1"/>
    <col min="3" max="7" width="9.625" style="81" customWidth="1"/>
    <col min="8" max="8" width="10.375" style="81" customWidth="1"/>
    <col min="9" max="9" width="10.125" style="81" customWidth="1"/>
    <col min="10" max="10" width="10.875" style="81" customWidth="1"/>
    <col min="11" max="16" width="9.625" style="81" customWidth="1"/>
    <col min="17" max="18" width="8.125" style="81" customWidth="1"/>
    <col min="19" max="16384" width="9" style="81"/>
  </cols>
  <sheetData>
    <row r="3" spans="2:14" ht="14.25">
      <c r="B3" s="108" t="s">
        <v>59</v>
      </c>
      <c r="C3" s="108"/>
      <c r="D3" s="108"/>
      <c r="E3" s="108"/>
      <c r="F3" s="108"/>
      <c r="G3" s="108"/>
      <c r="H3" s="108"/>
      <c r="I3" s="108"/>
      <c r="J3" s="109"/>
    </row>
    <row r="4" spans="2:14" ht="14.25" thickBot="1">
      <c r="L4" s="110" t="s">
        <v>60</v>
      </c>
      <c r="M4" s="110"/>
      <c r="N4" s="110"/>
    </row>
    <row r="5" spans="2:14" ht="14.25" customHeight="1">
      <c r="B5" s="111" t="s">
        <v>36</v>
      </c>
      <c r="C5" s="113" t="s">
        <v>4</v>
      </c>
      <c r="D5" s="114"/>
      <c r="E5" s="113" t="s">
        <v>5</v>
      </c>
      <c r="F5" s="114"/>
      <c r="G5" s="113" t="s">
        <v>6</v>
      </c>
      <c r="H5" s="115"/>
      <c r="I5" s="114"/>
      <c r="J5" s="116" t="s">
        <v>32</v>
      </c>
      <c r="K5" s="117"/>
      <c r="L5" s="117"/>
      <c r="M5" s="117"/>
      <c r="N5" s="118"/>
    </row>
    <row r="6" spans="2:14" ht="27" customHeight="1" thickBot="1">
      <c r="B6" s="112"/>
      <c r="C6" s="82" t="s">
        <v>52</v>
      </c>
      <c r="D6" s="67" t="s">
        <v>55</v>
      </c>
      <c r="E6" s="82" t="s">
        <v>52</v>
      </c>
      <c r="F6" s="67" t="s">
        <v>56</v>
      </c>
      <c r="G6" s="82" t="s">
        <v>52</v>
      </c>
      <c r="H6" s="69" t="s">
        <v>55</v>
      </c>
      <c r="I6" s="68" t="s">
        <v>56</v>
      </c>
      <c r="J6" s="119" t="s">
        <v>53</v>
      </c>
      <c r="K6" s="120"/>
      <c r="L6" s="121" t="s">
        <v>54</v>
      </c>
      <c r="M6" s="120"/>
      <c r="N6" s="5" t="s">
        <v>51</v>
      </c>
    </row>
    <row r="7" spans="2:14" ht="14.25" customHeight="1">
      <c r="B7" s="12" t="s">
        <v>27</v>
      </c>
      <c r="C7" s="40">
        <v>1264</v>
      </c>
      <c r="D7" s="41">
        <v>4424</v>
      </c>
      <c r="E7" s="42" t="s">
        <v>49</v>
      </c>
      <c r="F7" s="43" t="s">
        <v>49</v>
      </c>
      <c r="G7" s="40">
        <v>23527</v>
      </c>
      <c r="H7" s="44">
        <v>82345</v>
      </c>
      <c r="I7" s="41">
        <v>2620311</v>
      </c>
      <c r="J7" s="45">
        <f>G7+C7</f>
        <v>24791</v>
      </c>
      <c r="K7" s="44">
        <f t="shared" ref="J7:K10" si="0">H7+D7</f>
        <v>86769</v>
      </c>
      <c r="L7" s="44">
        <f>G7</f>
        <v>23527</v>
      </c>
      <c r="M7" s="44">
        <f>I7</f>
        <v>2620311</v>
      </c>
      <c r="N7" s="46">
        <v>24791</v>
      </c>
    </row>
    <row r="8" spans="2:14" ht="14.25" customHeight="1">
      <c r="B8" s="13" t="s">
        <v>28</v>
      </c>
      <c r="C8" s="47">
        <v>172</v>
      </c>
      <c r="D8" s="48">
        <v>602</v>
      </c>
      <c r="E8" s="49" t="s">
        <v>49</v>
      </c>
      <c r="F8" s="50" t="s">
        <v>49</v>
      </c>
      <c r="G8" s="47">
        <v>1067</v>
      </c>
      <c r="H8" s="51">
        <v>3734</v>
      </c>
      <c r="I8" s="48">
        <v>148876</v>
      </c>
      <c r="J8" s="52">
        <f t="shared" si="0"/>
        <v>1239</v>
      </c>
      <c r="K8" s="51">
        <f t="shared" si="0"/>
        <v>4336</v>
      </c>
      <c r="L8" s="51">
        <f>G8</f>
        <v>1067</v>
      </c>
      <c r="M8" s="51">
        <f>I8</f>
        <v>148876</v>
      </c>
      <c r="N8" s="48">
        <v>1239</v>
      </c>
    </row>
    <row r="9" spans="2:14" ht="14.25" customHeight="1">
      <c r="B9" s="13" t="s">
        <v>29</v>
      </c>
      <c r="C9" s="47">
        <v>0</v>
      </c>
      <c r="D9" s="48">
        <v>0</v>
      </c>
      <c r="E9" s="49" t="s">
        <v>49</v>
      </c>
      <c r="F9" s="50" t="s">
        <v>49</v>
      </c>
      <c r="G9" s="47">
        <v>4</v>
      </c>
      <c r="H9" s="51">
        <v>14</v>
      </c>
      <c r="I9" s="48">
        <v>254</v>
      </c>
      <c r="J9" s="45">
        <f t="shared" si="0"/>
        <v>4</v>
      </c>
      <c r="K9" s="44">
        <f t="shared" si="0"/>
        <v>14</v>
      </c>
      <c r="L9" s="44">
        <f>G9</f>
        <v>4</v>
      </c>
      <c r="M9" s="44">
        <f>I9</f>
        <v>254</v>
      </c>
      <c r="N9" s="41">
        <v>4</v>
      </c>
    </row>
    <row r="10" spans="2:14" ht="14.25" customHeight="1">
      <c r="B10" s="13" t="s">
        <v>30</v>
      </c>
      <c r="C10" s="47">
        <v>860</v>
      </c>
      <c r="D10" s="48">
        <v>3010</v>
      </c>
      <c r="E10" s="49" t="s">
        <v>49</v>
      </c>
      <c r="F10" s="50" t="s">
        <v>49</v>
      </c>
      <c r="G10" s="47">
        <v>2872</v>
      </c>
      <c r="H10" s="51">
        <v>10052</v>
      </c>
      <c r="I10" s="48">
        <v>342743</v>
      </c>
      <c r="J10" s="52">
        <f t="shared" si="0"/>
        <v>3732</v>
      </c>
      <c r="K10" s="51">
        <f t="shared" si="0"/>
        <v>13062</v>
      </c>
      <c r="L10" s="51">
        <f>G10</f>
        <v>2872</v>
      </c>
      <c r="M10" s="51">
        <f>I10</f>
        <v>342743</v>
      </c>
      <c r="N10" s="48">
        <v>3732</v>
      </c>
    </row>
    <row r="11" spans="2:14" ht="14.25" customHeight="1" thickBot="1">
      <c r="B11" s="79" t="s">
        <v>31</v>
      </c>
      <c r="C11" s="35">
        <f>SUM(C7:C10)</f>
        <v>2296</v>
      </c>
      <c r="D11" s="36">
        <f>SUM(D7:D10)</f>
        <v>8036</v>
      </c>
      <c r="E11" s="37" t="s">
        <v>49</v>
      </c>
      <c r="F11" s="38" t="s">
        <v>49</v>
      </c>
      <c r="G11" s="35">
        <f t="shared" ref="G11:N11" si="1">SUM(G7:G10)</f>
        <v>27470</v>
      </c>
      <c r="H11" s="39">
        <f t="shared" si="1"/>
        <v>96145</v>
      </c>
      <c r="I11" s="36">
        <f t="shared" si="1"/>
        <v>3112184</v>
      </c>
      <c r="J11" s="35">
        <f t="shared" si="1"/>
        <v>29766</v>
      </c>
      <c r="K11" s="39">
        <f t="shared" si="1"/>
        <v>104181</v>
      </c>
      <c r="L11" s="39">
        <f t="shared" si="1"/>
        <v>27470</v>
      </c>
      <c r="M11" s="39">
        <f t="shared" si="1"/>
        <v>3112184</v>
      </c>
      <c r="N11" s="36">
        <f t="shared" si="1"/>
        <v>29766</v>
      </c>
    </row>
    <row r="12" spans="2:14" ht="14.25" customHeight="1">
      <c r="N12" s="74" t="s">
        <v>61</v>
      </c>
    </row>
    <row r="14" spans="2:14" ht="14.25">
      <c r="B14" s="80" t="s">
        <v>62</v>
      </c>
      <c r="C14" s="80"/>
      <c r="D14" s="80"/>
      <c r="E14" s="80"/>
      <c r="F14" s="80"/>
      <c r="G14" s="80"/>
      <c r="N14" s="75"/>
    </row>
    <row r="15" spans="2:14" ht="14.25" thickBot="1">
      <c r="G15" s="78"/>
      <c r="H15" s="78" t="s">
        <v>63</v>
      </c>
    </row>
    <row r="16" spans="2:14" ht="14.25" thickBot="1">
      <c r="B16" s="83" t="s">
        <v>33</v>
      </c>
      <c r="C16" s="3" t="s">
        <v>27</v>
      </c>
      <c r="D16" s="1" t="s">
        <v>28</v>
      </c>
      <c r="E16" s="1" t="s">
        <v>29</v>
      </c>
      <c r="F16" s="1" t="s">
        <v>7</v>
      </c>
      <c r="G16" s="9" t="s">
        <v>34</v>
      </c>
      <c r="H16" s="6" t="s">
        <v>35</v>
      </c>
    </row>
    <row r="17" spans="2:8" ht="16.5" customHeight="1">
      <c r="B17" s="8" t="s">
        <v>3</v>
      </c>
      <c r="C17" s="53">
        <v>23408</v>
      </c>
      <c r="D17" s="54">
        <v>1061</v>
      </c>
      <c r="E17" s="44">
        <v>4</v>
      </c>
      <c r="F17" s="44">
        <v>2719</v>
      </c>
      <c r="G17" s="55">
        <v>278</v>
      </c>
      <c r="H17" s="16">
        <f t="shared" ref="H17:H31" si="2">SUM(C17:G17)</f>
        <v>27470</v>
      </c>
    </row>
    <row r="18" spans="2:8" ht="14.25" customHeight="1">
      <c r="B18" s="2" t="s">
        <v>50</v>
      </c>
      <c r="C18" s="49">
        <v>75390944</v>
      </c>
      <c r="D18" s="57">
        <v>3976816</v>
      </c>
      <c r="E18" s="51">
        <v>11743</v>
      </c>
      <c r="F18" s="51">
        <v>7335884</v>
      </c>
      <c r="G18" s="58">
        <v>1581697</v>
      </c>
      <c r="H18" s="16">
        <f t="shared" si="2"/>
        <v>88297084</v>
      </c>
    </row>
    <row r="19" spans="2:8" ht="14.25" customHeight="1">
      <c r="B19" s="15" t="s">
        <v>18</v>
      </c>
      <c r="C19" s="66" t="s">
        <v>49</v>
      </c>
      <c r="D19" s="57" t="s">
        <v>49</v>
      </c>
      <c r="E19" s="57" t="s">
        <v>49</v>
      </c>
      <c r="F19" s="57" t="s">
        <v>49</v>
      </c>
      <c r="G19" s="58">
        <v>2306280</v>
      </c>
      <c r="H19" s="16">
        <f t="shared" si="2"/>
        <v>2306280</v>
      </c>
    </row>
    <row r="20" spans="2:8" ht="14.25" customHeight="1">
      <c r="B20" s="2" t="s">
        <v>8</v>
      </c>
      <c r="C20" s="49">
        <v>28866933</v>
      </c>
      <c r="D20" s="57">
        <v>1337996</v>
      </c>
      <c r="E20" s="51">
        <v>7300</v>
      </c>
      <c r="F20" s="51">
        <v>2855069</v>
      </c>
      <c r="G20" s="58">
        <v>385754</v>
      </c>
      <c r="H20" s="16">
        <f t="shared" si="2"/>
        <v>33453052</v>
      </c>
    </row>
    <row r="21" spans="2:8" ht="14.25" customHeight="1">
      <c r="B21" s="2" t="s">
        <v>9</v>
      </c>
      <c r="C21" s="56">
        <v>46524011</v>
      </c>
      <c r="D21" s="57">
        <v>2638820</v>
      </c>
      <c r="E21" s="51">
        <v>4443</v>
      </c>
      <c r="F21" s="51">
        <v>4480815</v>
      </c>
      <c r="G21" s="58">
        <v>3502223</v>
      </c>
      <c r="H21" s="16">
        <f t="shared" si="2"/>
        <v>57150312</v>
      </c>
    </row>
    <row r="22" spans="2:8" ht="14.25" customHeight="1">
      <c r="B22" s="2" t="s">
        <v>47</v>
      </c>
      <c r="C22" s="56">
        <v>2790454</v>
      </c>
      <c r="D22" s="57">
        <v>158283</v>
      </c>
      <c r="E22" s="51">
        <v>267</v>
      </c>
      <c r="F22" s="51">
        <v>268739</v>
      </c>
      <c r="G22" s="58">
        <v>141210</v>
      </c>
      <c r="H22" s="16">
        <f>SUM(C22:G22)</f>
        <v>3358953</v>
      </c>
    </row>
    <row r="23" spans="2:8" ht="14.25" customHeight="1">
      <c r="B23" s="2" t="s">
        <v>19</v>
      </c>
      <c r="C23" s="56">
        <v>42802</v>
      </c>
      <c r="D23" s="57">
        <v>2094</v>
      </c>
      <c r="E23" s="51">
        <v>13</v>
      </c>
      <c r="F23" s="51">
        <v>6372</v>
      </c>
      <c r="G23" s="58">
        <v>402</v>
      </c>
      <c r="H23" s="16">
        <f t="shared" si="2"/>
        <v>51683</v>
      </c>
    </row>
    <row r="24" spans="2:8" ht="14.25" customHeight="1">
      <c r="B24" s="2" t="s">
        <v>20</v>
      </c>
      <c r="C24" s="56">
        <v>917</v>
      </c>
      <c r="D24" s="56">
        <v>13</v>
      </c>
      <c r="E24" s="56">
        <v>0</v>
      </c>
      <c r="F24" s="56">
        <v>1124</v>
      </c>
      <c r="G24" s="59">
        <v>119</v>
      </c>
      <c r="H24" s="16">
        <f t="shared" si="2"/>
        <v>2173</v>
      </c>
    </row>
    <row r="25" spans="2:8" ht="22.5" customHeight="1">
      <c r="B25" s="10" t="s">
        <v>21</v>
      </c>
      <c r="C25" s="56">
        <v>70535</v>
      </c>
      <c r="D25" s="56">
        <v>2528</v>
      </c>
      <c r="E25" s="56">
        <v>0</v>
      </c>
      <c r="F25" s="56">
        <v>352</v>
      </c>
      <c r="G25" s="59">
        <v>343</v>
      </c>
      <c r="H25" s="16">
        <f>SUM(C25:G25)</f>
        <v>73758</v>
      </c>
    </row>
    <row r="26" spans="2:8" ht="14.25" customHeight="1">
      <c r="B26" s="4" t="s">
        <v>25</v>
      </c>
      <c r="C26" s="56">
        <v>93466</v>
      </c>
      <c r="D26" s="57">
        <v>6350</v>
      </c>
      <c r="E26" s="51">
        <v>0</v>
      </c>
      <c r="F26" s="51">
        <v>5285</v>
      </c>
      <c r="G26" s="58">
        <v>6204</v>
      </c>
      <c r="H26" s="16">
        <f>SUM(C26:G26)</f>
        <v>111305</v>
      </c>
    </row>
    <row r="27" spans="2:8" ht="14.25" customHeight="1">
      <c r="B27" s="4" t="s">
        <v>26</v>
      </c>
      <c r="C27" s="56">
        <v>0</v>
      </c>
      <c r="D27" s="57">
        <v>0</v>
      </c>
      <c r="E27" s="51">
        <v>0</v>
      </c>
      <c r="F27" s="51">
        <v>75</v>
      </c>
      <c r="G27" s="58">
        <v>1</v>
      </c>
      <c r="H27" s="16">
        <f t="shared" si="2"/>
        <v>76</v>
      </c>
    </row>
    <row r="28" spans="2:8" ht="14.25" customHeight="1">
      <c r="B28" s="2" t="s">
        <v>22</v>
      </c>
      <c r="C28" s="56">
        <v>24</v>
      </c>
      <c r="D28" s="57">
        <v>34</v>
      </c>
      <c r="E28" s="51">
        <v>0</v>
      </c>
      <c r="F28" s="51">
        <v>10</v>
      </c>
      <c r="G28" s="58">
        <v>0</v>
      </c>
      <c r="H28" s="16">
        <f t="shared" si="2"/>
        <v>68</v>
      </c>
    </row>
    <row r="29" spans="2:8" ht="14.25" customHeight="1">
      <c r="B29" s="15" t="s">
        <v>23</v>
      </c>
      <c r="C29" s="56">
        <v>309</v>
      </c>
      <c r="D29" s="56">
        <v>11</v>
      </c>
      <c r="E29" s="52">
        <v>0</v>
      </c>
      <c r="F29" s="52">
        <v>958</v>
      </c>
      <c r="G29" s="60">
        <v>1443</v>
      </c>
      <c r="H29" s="16">
        <f t="shared" si="2"/>
        <v>2721</v>
      </c>
    </row>
    <row r="30" spans="2:8" ht="19.5" customHeight="1">
      <c r="B30" s="10" t="s">
        <v>24</v>
      </c>
      <c r="C30" s="56">
        <v>463</v>
      </c>
      <c r="D30" s="56">
        <v>11</v>
      </c>
      <c r="E30" s="56">
        <v>0</v>
      </c>
      <c r="F30" s="56">
        <v>66</v>
      </c>
      <c r="G30" s="59">
        <v>4445</v>
      </c>
      <c r="H30" s="16">
        <f t="shared" si="2"/>
        <v>4985</v>
      </c>
    </row>
    <row r="31" spans="2:8" ht="14.25" customHeight="1">
      <c r="B31" s="2" t="s">
        <v>48</v>
      </c>
      <c r="C31" s="56">
        <v>2581938</v>
      </c>
      <c r="D31" s="57">
        <v>147242</v>
      </c>
      <c r="E31" s="51">
        <v>254</v>
      </c>
      <c r="F31" s="51">
        <v>254497</v>
      </c>
      <c r="G31" s="58">
        <v>128253</v>
      </c>
      <c r="H31" s="16">
        <f t="shared" si="2"/>
        <v>3112184</v>
      </c>
    </row>
    <row r="32" spans="2:8" ht="14.25" customHeight="1">
      <c r="B32" s="13" t="s">
        <v>14</v>
      </c>
      <c r="C32" s="17">
        <f>C31/H31*100</f>
        <v>82.962254159779761</v>
      </c>
      <c r="D32" s="18">
        <f>D31/H31*100</f>
        <v>4.7311470015911654</v>
      </c>
      <c r="E32" s="18">
        <f>E31/H31*100</f>
        <v>8.1614711726556016E-3</v>
      </c>
      <c r="F32" s="19">
        <f>F31/H31*100</f>
        <v>8.1774406654619387</v>
      </c>
      <c r="G32" s="20">
        <f>G31/H31*100</f>
        <v>4.1209967019944838</v>
      </c>
      <c r="H32" s="16">
        <f>SUM(C32:G32)</f>
        <v>100.00000000000001</v>
      </c>
    </row>
    <row r="33" spans="2:14" ht="14.25" customHeight="1" thickBot="1">
      <c r="B33" s="7" t="s">
        <v>46</v>
      </c>
      <c r="C33" s="61">
        <f t="shared" ref="C33:H33" si="3">ROUND(C22/C21*100,0)</f>
        <v>6</v>
      </c>
      <c r="D33" s="61">
        <f t="shared" si="3"/>
        <v>6</v>
      </c>
      <c r="E33" s="61">
        <f t="shared" si="3"/>
        <v>6</v>
      </c>
      <c r="F33" s="61">
        <f t="shared" si="3"/>
        <v>6</v>
      </c>
      <c r="G33" s="62">
        <f t="shared" si="3"/>
        <v>4</v>
      </c>
      <c r="H33" s="63">
        <f t="shared" si="3"/>
        <v>6</v>
      </c>
    </row>
    <row r="34" spans="2:14" ht="14.25" customHeight="1">
      <c r="H34" s="74" t="s">
        <v>61</v>
      </c>
    </row>
    <row r="37" spans="2:14" ht="14.25">
      <c r="B37" s="80" t="s">
        <v>58</v>
      </c>
      <c r="C37" s="80"/>
      <c r="D37" s="80"/>
      <c r="E37" s="80"/>
      <c r="F37" s="80"/>
    </row>
    <row r="38" spans="2:14" ht="14.25">
      <c r="B38" s="80"/>
      <c r="C38" s="80"/>
      <c r="D38" s="80"/>
      <c r="E38" s="80"/>
      <c r="F38" s="80"/>
    </row>
    <row r="40" spans="2:14" ht="22.5" customHeight="1" thickBot="1">
      <c r="C40" s="81" t="s">
        <v>2</v>
      </c>
      <c r="D40" s="81" t="s">
        <v>0</v>
      </c>
      <c r="E40" s="81" t="s">
        <v>1</v>
      </c>
      <c r="F40" s="81" t="s">
        <v>1</v>
      </c>
      <c r="I40" s="94"/>
      <c r="J40" s="93"/>
      <c r="K40" s="142" t="s">
        <v>57</v>
      </c>
      <c r="L40" s="142"/>
      <c r="M40" s="142"/>
      <c r="N40" s="142"/>
    </row>
    <row r="41" spans="2:14" ht="37.5" customHeight="1" thickBot="1">
      <c r="B41" s="99" t="s">
        <v>36</v>
      </c>
      <c r="C41" s="106" t="s">
        <v>44</v>
      </c>
      <c r="D41" s="107"/>
      <c r="E41" s="92" t="s">
        <v>45</v>
      </c>
      <c r="F41" s="92"/>
      <c r="G41" s="147" t="s">
        <v>10</v>
      </c>
      <c r="H41" s="148"/>
      <c r="I41" s="149"/>
      <c r="J41" s="128" t="s">
        <v>65</v>
      </c>
      <c r="K41" s="129"/>
      <c r="L41" s="129"/>
      <c r="M41" s="101" t="s">
        <v>64</v>
      </c>
      <c r="N41" s="101"/>
    </row>
    <row r="42" spans="2:14" ht="22.5" customHeight="1" thickBot="1">
      <c r="B42" s="100"/>
      <c r="C42" s="95"/>
      <c r="D42" s="11" t="s">
        <v>14</v>
      </c>
      <c r="E42" s="96"/>
      <c r="F42" s="88" t="s">
        <v>14</v>
      </c>
      <c r="G42" s="33" t="s">
        <v>15</v>
      </c>
      <c r="H42" s="130" t="s">
        <v>11</v>
      </c>
      <c r="I42" s="150"/>
      <c r="J42" s="87" t="s">
        <v>16</v>
      </c>
      <c r="K42" s="130" t="s">
        <v>17</v>
      </c>
      <c r="L42" s="131"/>
      <c r="M42" s="101"/>
      <c r="N42" s="101"/>
    </row>
    <row r="43" spans="2:14" ht="22.5" customHeight="1">
      <c r="B43" s="12" t="s">
        <v>37</v>
      </c>
      <c r="C43" s="85">
        <f t="shared" ref="C43:C52" si="4">G43+J43</f>
        <v>254</v>
      </c>
      <c r="D43" s="28">
        <f>C43/C54*100</f>
        <v>14.707585408222352</v>
      </c>
      <c r="E43" s="77">
        <f t="shared" ref="E43:E52" si="5">SUM(H43,K43)</f>
        <v>55227</v>
      </c>
      <c r="F43" s="29">
        <f>E43/E54*100</f>
        <v>11.593859098514319</v>
      </c>
      <c r="G43" s="65">
        <v>118</v>
      </c>
      <c r="H43" s="132">
        <v>7150</v>
      </c>
      <c r="I43" s="133"/>
      <c r="J43" s="89">
        <v>136</v>
      </c>
      <c r="K43" s="132">
        <v>48077</v>
      </c>
      <c r="L43" s="133"/>
      <c r="M43" s="102">
        <f t="shared" ref="M43:M52" si="6">J43/C43*100</f>
        <v>53.543307086614178</v>
      </c>
      <c r="N43" s="103"/>
    </row>
    <row r="44" spans="2:14" ht="22.5" customHeight="1">
      <c r="B44" s="13" t="s">
        <v>38</v>
      </c>
      <c r="C44" s="86">
        <f t="shared" si="4"/>
        <v>128</v>
      </c>
      <c r="D44" s="21">
        <f>C44/C54*100</f>
        <v>7.4116965836711053</v>
      </c>
      <c r="E44" s="76">
        <f t="shared" si="5"/>
        <v>30613</v>
      </c>
      <c r="F44" s="30">
        <f>E44/E54*100</f>
        <v>6.4266175708044768</v>
      </c>
      <c r="G44" s="65">
        <v>82</v>
      </c>
      <c r="H44" s="134">
        <v>9910</v>
      </c>
      <c r="I44" s="135"/>
      <c r="J44" s="90">
        <v>46</v>
      </c>
      <c r="K44" s="134">
        <v>20703</v>
      </c>
      <c r="L44" s="135"/>
      <c r="M44" s="104">
        <f t="shared" si="6"/>
        <v>35.9375</v>
      </c>
      <c r="N44" s="105"/>
    </row>
    <row r="45" spans="2:14" ht="22.5" customHeight="1">
      <c r="B45" s="2" t="s">
        <v>39</v>
      </c>
      <c r="C45" s="86">
        <f t="shared" si="4"/>
        <v>56</v>
      </c>
      <c r="D45" s="21">
        <f>C45/C54*100</f>
        <v>3.2426172553561088</v>
      </c>
      <c r="E45" s="76">
        <f t="shared" si="5"/>
        <v>21316</v>
      </c>
      <c r="F45" s="30">
        <f>E45/E54*100</f>
        <v>4.4748891039515311</v>
      </c>
      <c r="G45" s="65">
        <v>33</v>
      </c>
      <c r="H45" s="134">
        <v>2597</v>
      </c>
      <c r="I45" s="135"/>
      <c r="J45" s="90">
        <v>23</v>
      </c>
      <c r="K45" s="134">
        <v>18719</v>
      </c>
      <c r="L45" s="135"/>
      <c r="M45" s="104">
        <f t="shared" si="6"/>
        <v>41.071428571428569</v>
      </c>
      <c r="N45" s="105"/>
    </row>
    <row r="46" spans="2:14" ht="22.5" customHeight="1">
      <c r="B46" s="13" t="s">
        <v>40</v>
      </c>
      <c r="C46" s="86">
        <f t="shared" si="4"/>
        <v>103</v>
      </c>
      <c r="D46" s="21">
        <f>C46/C54*100</f>
        <v>5.9640995946728435</v>
      </c>
      <c r="E46" s="76">
        <f t="shared" si="5"/>
        <v>45865</v>
      </c>
      <c r="F46" s="30">
        <f>E46/E54*100</f>
        <v>9.6284851169420609</v>
      </c>
      <c r="G46" s="65">
        <v>60</v>
      </c>
      <c r="H46" s="134">
        <v>3314</v>
      </c>
      <c r="I46" s="135"/>
      <c r="J46" s="90">
        <v>43</v>
      </c>
      <c r="K46" s="134">
        <v>42551</v>
      </c>
      <c r="L46" s="135"/>
      <c r="M46" s="104">
        <f t="shared" si="6"/>
        <v>41.747572815533978</v>
      </c>
      <c r="N46" s="105"/>
    </row>
    <row r="47" spans="2:14" ht="22.5" customHeight="1">
      <c r="B47" s="13" t="s">
        <v>41</v>
      </c>
      <c r="C47" s="86">
        <f t="shared" si="4"/>
        <v>344</v>
      </c>
      <c r="D47" s="21">
        <f>C47/C54*100</f>
        <v>19.918934568616098</v>
      </c>
      <c r="E47" s="76">
        <f t="shared" si="5"/>
        <v>186543</v>
      </c>
      <c r="F47" s="30">
        <f>E47/E54*100</f>
        <v>39.161157727454984</v>
      </c>
      <c r="G47" s="65">
        <v>181</v>
      </c>
      <c r="H47" s="134">
        <v>15854</v>
      </c>
      <c r="I47" s="135"/>
      <c r="J47" s="90">
        <v>163</v>
      </c>
      <c r="K47" s="134">
        <v>170689</v>
      </c>
      <c r="L47" s="135"/>
      <c r="M47" s="104">
        <f t="shared" si="6"/>
        <v>47.383720930232556</v>
      </c>
      <c r="N47" s="105"/>
    </row>
    <row r="48" spans="2:14" ht="22.5" customHeight="1">
      <c r="B48" s="13" t="s">
        <v>42</v>
      </c>
      <c r="C48" s="86">
        <f t="shared" si="4"/>
        <v>138</v>
      </c>
      <c r="D48" s="21">
        <f>C48/C54*100</f>
        <v>7.9907353792704114</v>
      </c>
      <c r="E48" s="76">
        <f t="shared" si="5"/>
        <v>18280</v>
      </c>
      <c r="F48" s="30">
        <f>E48/E54*100</f>
        <v>3.8375386010618309</v>
      </c>
      <c r="G48" s="65">
        <v>94</v>
      </c>
      <c r="H48" s="134">
        <v>6368</v>
      </c>
      <c r="I48" s="135"/>
      <c r="J48" s="90">
        <v>44</v>
      </c>
      <c r="K48" s="134">
        <v>11912</v>
      </c>
      <c r="L48" s="135"/>
      <c r="M48" s="104">
        <f t="shared" si="6"/>
        <v>31.884057971014489</v>
      </c>
      <c r="N48" s="105"/>
    </row>
    <row r="49" spans="2:15" ht="22.5" customHeight="1">
      <c r="B49" s="2" t="s">
        <v>12</v>
      </c>
      <c r="C49" s="86">
        <f t="shared" si="4"/>
        <v>38</v>
      </c>
      <c r="D49" s="21">
        <f>C49/C54*100</f>
        <v>2.2003474232773592</v>
      </c>
      <c r="E49" s="76">
        <f t="shared" si="5"/>
        <v>19417</v>
      </c>
      <c r="F49" s="30">
        <f>E49/E54*100</f>
        <v>4.0762301431519461</v>
      </c>
      <c r="G49" s="65">
        <v>11</v>
      </c>
      <c r="H49" s="134">
        <v>1285</v>
      </c>
      <c r="I49" s="135"/>
      <c r="J49" s="90">
        <v>27</v>
      </c>
      <c r="K49" s="134">
        <v>18132</v>
      </c>
      <c r="L49" s="135"/>
      <c r="M49" s="104">
        <f t="shared" si="6"/>
        <v>71.05263157894737</v>
      </c>
      <c r="N49" s="105"/>
    </row>
    <row r="50" spans="2:15" ht="22.5" customHeight="1">
      <c r="B50" s="13" t="s">
        <v>43</v>
      </c>
      <c r="C50" s="86">
        <f t="shared" si="4"/>
        <v>155</v>
      </c>
      <c r="D50" s="21">
        <f>C50/C54*100</f>
        <v>8.9751013317892294</v>
      </c>
      <c r="E50" s="76">
        <f t="shared" si="5"/>
        <v>21492</v>
      </c>
      <c r="F50" s="30">
        <f>E50/E54*100</f>
        <v>4.5118369591915144</v>
      </c>
      <c r="G50" s="65">
        <v>88</v>
      </c>
      <c r="H50" s="134">
        <v>4616</v>
      </c>
      <c r="I50" s="135"/>
      <c r="J50" s="90">
        <v>67</v>
      </c>
      <c r="K50" s="134">
        <v>16876</v>
      </c>
      <c r="L50" s="135"/>
      <c r="M50" s="104">
        <f t="shared" si="6"/>
        <v>43.225806451612904</v>
      </c>
      <c r="N50" s="105"/>
    </row>
    <row r="51" spans="2:15" ht="22.5" customHeight="1">
      <c r="B51" s="13" t="s">
        <v>13</v>
      </c>
      <c r="C51" s="64">
        <f t="shared" si="4"/>
        <v>368</v>
      </c>
      <c r="D51" s="21">
        <f>C51/C54*100</f>
        <v>21.308627678054428</v>
      </c>
      <c r="E51" s="76">
        <f t="shared" si="5"/>
        <v>58284</v>
      </c>
      <c r="F51" s="30">
        <f>E51/E54*100</f>
        <v>12.235618152313336</v>
      </c>
      <c r="G51" s="65">
        <v>212</v>
      </c>
      <c r="H51" s="134">
        <v>12679</v>
      </c>
      <c r="I51" s="135"/>
      <c r="J51" s="90">
        <v>156</v>
      </c>
      <c r="K51" s="134">
        <v>45605</v>
      </c>
      <c r="L51" s="135"/>
      <c r="M51" s="104">
        <f t="shared" si="6"/>
        <v>42.391304347826086</v>
      </c>
      <c r="N51" s="105"/>
    </row>
    <row r="52" spans="2:15" ht="22.5" customHeight="1" thickBot="1">
      <c r="B52" s="14" t="s">
        <v>30</v>
      </c>
      <c r="C52" s="84">
        <f t="shared" si="4"/>
        <v>143</v>
      </c>
      <c r="D52" s="25">
        <f>C52/C54*100</f>
        <v>8.2802547770700627</v>
      </c>
      <c r="E52" s="76">
        <f t="shared" si="5"/>
        <v>19310</v>
      </c>
      <c r="F52" s="31">
        <f>E52/E54*100</f>
        <v>4.0537675266140019</v>
      </c>
      <c r="G52" s="65">
        <v>87</v>
      </c>
      <c r="H52" s="136">
        <v>4846</v>
      </c>
      <c r="I52" s="137"/>
      <c r="J52" s="91">
        <v>56</v>
      </c>
      <c r="K52" s="143">
        <v>14464</v>
      </c>
      <c r="L52" s="144"/>
      <c r="M52" s="122">
        <f t="shared" si="6"/>
        <v>39.16083916083916</v>
      </c>
      <c r="N52" s="123"/>
    </row>
    <row r="53" spans="2:15" ht="17.25" customHeight="1">
      <c r="B53" s="97" t="s">
        <v>35</v>
      </c>
      <c r="C53" s="22"/>
      <c r="D53" s="23"/>
      <c r="E53" s="24"/>
      <c r="F53" s="32"/>
      <c r="G53" s="34"/>
      <c r="H53" s="138"/>
      <c r="I53" s="139"/>
      <c r="J53" s="34"/>
      <c r="K53" s="145"/>
      <c r="L53" s="146"/>
      <c r="M53" s="126"/>
      <c r="N53" s="127"/>
    </row>
    <row r="54" spans="2:15" ht="17.25" customHeight="1" thickBot="1">
      <c r="B54" s="98"/>
      <c r="C54" s="70">
        <f t="shared" ref="C54:H54" si="7">SUM(C43:C52)</f>
        <v>1727</v>
      </c>
      <c r="D54" s="71">
        <f>SUM(D43:D52)</f>
        <v>100</v>
      </c>
      <c r="E54" s="72">
        <f t="shared" si="7"/>
        <v>476347</v>
      </c>
      <c r="F54" s="73">
        <f>SUM(F43:F52)</f>
        <v>100</v>
      </c>
      <c r="G54" s="70">
        <f t="shared" si="7"/>
        <v>966</v>
      </c>
      <c r="H54" s="140">
        <f t="shared" si="7"/>
        <v>68619</v>
      </c>
      <c r="I54" s="141"/>
      <c r="J54" s="70">
        <f>SUM(J43:J52)</f>
        <v>761</v>
      </c>
      <c r="K54" s="140">
        <f>SUM(K43:K52)</f>
        <v>407728</v>
      </c>
      <c r="L54" s="141"/>
      <c r="M54" s="124">
        <f>SUM(J54/C54*100)</f>
        <v>44.06485234510712</v>
      </c>
      <c r="N54" s="125"/>
      <c r="O54" s="93"/>
    </row>
    <row r="55" spans="2:15" ht="17.25" customHeight="1">
      <c r="J55" s="26"/>
      <c r="K55" s="92"/>
      <c r="L55" s="92"/>
      <c r="M55" s="93"/>
    </row>
    <row r="59" spans="2:15">
      <c r="M59" s="27"/>
    </row>
  </sheetData>
  <sheetProtection formatCells="0" formatColumns="0" formatRows="0" insertColumns="0" insertRows="0" insertHyperlinks="0" deleteColumns="0" deleteRows="0" sort="0" autoFilter="0" pivotTables="0"/>
  <mergeCells count="54">
    <mergeCell ref="H53:I53"/>
    <mergeCell ref="H54:I54"/>
    <mergeCell ref="K40:N40"/>
    <mergeCell ref="K51:L51"/>
    <mergeCell ref="K52:L52"/>
    <mergeCell ref="K53:L53"/>
    <mergeCell ref="K54:L54"/>
    <mergeCell ref="G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51:I51"/>
    <mergeCell ref="H52:I52"/>
    <mergeCell ref="K46:L46"/>
    <mergeCell ref="K47:L47"/>
    <mergeCell ref="K48:L48"/>
    <mergeCell ref="K49:L49"/>
    <mergeCell ref="K50:L50"/>
    <mergeCell ref="J41:L41"/>
    <mergeCell ref="K42:L42"/>
    <mergeCell ref="K43:L43"/>
    <mergeCell ref="K44:L44"/>
    <mergeCell ref="K45:L45"/>
    <mergeCell ref="B3:J3"/>
    <mergeCell ref="L4:N4"/>
    <mergeCell ref="B5:B6"/>
    <mergeCell ref="C5:D5"/>
    <mergeCell ref="E5:F5"/>
    <mergeCell ref="G5:I5"/>
    <mergeCell ref="J5:N5"/>
    <mergeCell ref="J6:K6"/>
    <mergeCell ref="L6:M6"/>
    <mergeCell ref="B53:B54"/>
    <mergeCell ref="B41:B42"/>
    <mergeCell ref="M41:N42"/>
    <mergeCell ref="M43:N43"/>
    <mergeCell ref="M44:N44"/>
    <mergeCell ref="M45:N45"/>
    <mergeCell ref="M46:N46"/>
    <mergeCell ref="M47:N47"/>
    <mergeCell ref="M48:N48"/>
    <mergeCell ref="M49:N49"/>
    <mergeCell ref="C41:D41"/>
    <mergeCell ref="M50:N50"/>
    <mergeCell ref="M51:N51"/>
    <mergeCell ref="M52:N52"/>
    <mergeCell ref="M54:N54"/>
    <mergeCell ref="M53:N53"/>
  </mergeCells>
  <phoneticPr fontId="1"/>
  <pageMargins left="0.78740157480314965" right="0.70866141732283472" top="0.78740157480314965" bottom="0.78740157480314965" header="0.59055118110236227" footer="0.59055118110236227"/>
  <pageSetup paperSize="9" orientation="landscape" horizontalDpi="300" verticalDpi="300" r:id="rId1"/>
  <headerFooter differentOddEven="1" scaleWithDoc="0" alignWithMargins="0">
    <oddFooter>&amp;C-  10  -</oddFooter>
    <evenFooter>&amp;C-  11  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市民税に関する概要その２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野々市町役場</dc:creator>
  <cp:lastModifiedBy>北出律子</cp:lastModifiedBy>
  <cp:lastPrinted>2022-09-14T04:22:06Z</cp:lastPrinted>
  <dcterms:created xsi:type="dcterms:W3CDTF">2001-06-28T08:11:13Z</dcterms:created>
  <dcterms:modified xsi:type="dcterms:W3CDTF">2022-09-14T04:22:08Z</dcterms:modified>
</cp:coreProperties>
</file>