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661E3707-C25F-48F5-8897-5632A48092E4}" xr6:coauthVersionLast="43" xr6:coauthVersionMax="44" xr10:uidLastSave="{00000000-0000-0000-0000-000000000000}"/>
  <bookViews>
    <workbookView xWindow="-120" yWindow="-120" windowWidth="19440" windowHeight="15000" xr2:uid="{570B6655-B1E8-4E10-9A02-7A94345630D9}"/>
  </bookViews>
  <sheets>
    <sheet name="1-2" sheetId="3" r:id="rId1"/>
  </sheets>
  <definedNames>
    <definedName name="_xlnm.Print_Area" localSheetId="0">'1-2'!$A$1:$K$62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3" l="1"/>
  <c r="F61" i="3"/>
  <c r="H61" i="3" s="1"/>
  <c r="E61" i="3"/>
  <c r="I60" i="3"/>
  <c r="F60" i="3"/>
  <c r="E60" i="3"/>
  <c r="C60" i="3"/>
  <c r="C57" i="3"/>
  <c r="I56" i="3"/>
  <c r="F56" i="3"/>
  <c r="H56" i="3" s="1"/>
  <c r="E56" i="3"/>
  <c r="K55" i="3"/>
  <c r="J55" i="3"/>
  <c r="H55" i="3"/>
  <c r="G55" i="3"/>
  <c r="K54" i="3"/>
  <c r="J54" i="3"/>
  <c r="H54" i="3"/>
  <c r="G54" i="3"/>
  <c r="G56" i="3" s="1"/>
  <c r="C54" i="3"/>
  <c r="C51" i="3"/>
  <c r="F50" i="3"/>
  <c r="E50" i="3"/>
  <c r="K48" i="3"/>
  <c r="H48" i="3"/>
  <c r="G48" i="3"/>
  <c r="G50" i="3" s="1"/>
  <c r="C48" i="3"/>
  <c r="C45" i="3"/>
  <c r="I44" i="3"/>
  <c r="F44" i="3"/>
  <c r="E44" i="3"/>
  <c r="K43" i="3"/>
  <c r="J43" i="3"/>
  <c r="H43" i="3"/>
  <c r="G43" i="3"/>
  <c r="K42" i="3"/>
  <c r="J42" i="3"/>
  <c r="H42" i="3"/>
  <c r="G42" i="3"/>
  <c r="G44" i="3" s="1"/>
  <c r="C42" i="3"/>
  <c r="C39" i="3"/>
  <c r="F38" i="3"/>
  <c r="H38" i="3" s="1"/>
  <c r="E38" i="3"/>
  <c r="K36" i="3"/>
  <c r="H36" i="3"/>
  <c r="G36" i="3"/>
  <c r="G38" i="3" s="1"/>
  <c r="C36" i="3"/>
  <c r="C33" i="3"/>
  <c r="F29" i="3"/>
  <c r="H29" i="3" s="1"/>
  <c r="E29" i="3"/>
  <c r="K27" i="3"/>
  <c r="J27" i="3"/>
  <c r="H27" i="3"/>
  <c r="G27" i="3"/>
  <c r="G29" i="3" s="1"/>
  <c r="C27" i="3"/>
  <c r="C24" i="3"/>
  <c r="I23" i="3"/>
  <c r="F23" i="3"/>
  <c r="H23" i="3" s="1"/>
  <c r="E23" i="3"/>
  <c r="K22" i="3"/>
  <c r="J22" i="3"/>
  <c r="H22" i="3"/>
  <c r="G22" i="3"/>
  <c r="K21" i="3"/>
  <c r="J21" i="3"/>
  <c r="H21" i="3"/>
  <c r="G21" i="3"/>
  <c r="C21" i="3"/>
  <c r="C18" i="3"/>
  <c r="I17" i="3"/>
  <c r="F17" i="3"/>
  <c r="E17" i="3"/>
  <c r="K16" i="3"/>
  <c r="J16" i="3"/>
  <c r="H16" i="3"/>
  <c r="G16" i="3"/>
  <c r="K15" i="3"/>
  <c r="J15" i="3"/>
  <c r="H15" i="3"/>
  <c r="G15" i="3"/>
  <c r="G17" i="3" s="1"/>
  <c r="C15" i="3"/>
  <c r="C12" i="3"/>
  <c r="I11" i="3"/>
  <c r="G11" i="3"/>
  <c r="F11" i="3"/>
  <c r="H11" i="3" s="1"/>
  <c r="E11" i="3"/>
  <c r="K10" i="3"/>
  <c r="J10" i="3"/>
  <c r="H10" i="3"/>
  <c r="G10" i="3"/>
  <c r="K9" i="3"/>
  <c r="J9" i="3"/>
  <c r="H9" i="3"/>
  <c r="G9" i="3"/>
  <c r="J56" i="3" l="1"/>
  <c r="K56" i="3"/>
  <c r="K50" i="3"/>
  <c r="K61" i="3"/>
  <c r="K44" i="3"/>
  <c r="K38" i="3"/>
  <c r="J29" i="3"/>
  <c r="K29" i="3"/>
  <c r="J23" i="3"/>
  <c r="G60" i="3"/>
  <c r="J61" i="3"/>
  <c r="K17" i="3"/>
  <c r="I62" i="3"/>
  <c r="G61" i="3"/>
  <c r="K11" i="3"/>
  <c r="J11" i="3"/>
  <c r="E62" i="3"/>
  <c r="K60" i="3"/>
  <c r="J44" i="3"/>
  <c r="H17" i="3"/>
  <c r="G23" i="3"/>
  <c r="K23" i="3"/>
  <c r="H44" i="3"/>
  <c r="H50" i="3"/>
  <c r="H60" i="3"/>
  <c r="F62" i="3"/>
  <c r="J17" i="3"/>
  <c r="J60" i="3"/>
  <c r="G62" i="3" l="1"/>
  <c r="J62" i="3"/>
  <c r="K62" i="3"/>
  <c r="H62" i="3"/>
</calcChain>
</file>

<file path=xl/sharedStrings.xml><?xml version="1.0" encoding="utf-8"?>
<sst xmlns="http://schemas.openxmlformats.org/spreadsheetml/2006/main" count="138" uniqueCount="34">
  <si>
    <t>税目</t>
  </si>
  <si>
    <t>年  度</t>
    <phoneticPr fontId="1"/>
  </si>
  <si>
    <t>調  定  額</t>
    <phoneticPr fontId="1"/>
  </si>
  <si>
    <t>　収   入   済   額</t>
    <phoneticPr fontId="1"/>
  </si>
  <si>
    <t>不納欠損額</t>
    <phoneticPr fontId="1"/>
  </si>
  <si>
    <t>収入未済額</t>
    <phoneticPr fontId="1"/>
  </si>
  <si>
    <t>前年度比</t>
  </si>
  <si>
    <t>伸率％</t>
  </si>
  <si>
    <t>Ｂ／Ａ</t>
    <phoneticPr fontId="1"/>
  </si>
  <si>
    <t>個人市民税　</t>
    <rPh sb="2" eb="3">
      <t>シ</t>
    </rPh>
    <phoneticPr fontId="1"/>
  </si>
  <si>
    <t>現年</t>
  </si>
  <si>
    <t>滞繰</t>
  </si>
  <si>
    <t>計</t>
  </si>
  <si>
    <t>法人市民税</t>
    <rPh sb="2" eb="3">
      <t>シ</t>
    </rPh>
    <phoneticPr fontId="1"/>
  </si>
  <si>
    <t>固定資産税</t>
  </si>
  <si>
    <t>国有資産等
交付金</t>
    <rPh sb="4" eb="5">
      <t>トウ</t>
    </rPh>
    <rPh sb="6" eb="8">
      <t>コウフ</t>
    </rPh>
    <phoneticPr fontId="1"/>
  </si>
  <si>
    <t>－</t>
  </si>
  <si>
    <t>－</t>
    <phoneticPr fontId="1"/>
  </si>
  <si>
    <t>　税目　</t>
    <phoneticPr fontId="1"/>
  </si>
  <si>
    <t>Ｂ</t>
    <phoneticPr fontId="1"/>
  </si>
  <si>
    <t>Ｃ</t>
    <phoneticPr fontId="1"/>
  </si>
  <si>
    <r>
      <t xml:space="preserve">軽自動車税
</t>
    </r>
    <r>
      <rPr>
        <sz val="10"/>
        <rFont val="ＭＳ Ｐゴシック"/>
        <family val="3"/>
        <charset val="128"/>
      </rPr>
      <t>（環境性能割）</t>
    </r>
    <rPh sb="7" eb="9">
      <t>カンキョウ</t>
    </rPh>
    <rPh sb="9" eb="11">
      <t>セイノウ</t>
    </rPh>
    <rPh sb="11" eb="12">
      <t>ワリ</t>
    </rPh>
    <phoneticPr fontId="1"/>
  </si>
  <si>
    <t>市たばこ税　</t>
    <rPh sb="0" eb="1">
      <t>シ</t>
    </rPh>
    <rPh sb="4" eb="5">
      <t>ゼイ</t>
    </rPh>
    <phoneticPr fontId="1"/>
  </si>
  <si>
    <t>都市計画税</t>
    <rPh sb="1" eb="2">
      <t>シ</t>
    </rPh>
    <rPh sb="2" eb="5">
      <t>ケイカクゼイ</t>
    </rPh>
    <phoneticPr fontId="1"/>
  </si>
  <si>
    <t>合　　計</t>
    <rPh sb="3" eb="4">
      <t>ケイ</t>
    </rPh>
    <phoneticPr fontId="1"/>
  </si>
  <si>
    <t>Ａ－Ｂ－Ｃ</t>
    <phoneticPr fontId="1"/>
  </si>
  <si>
    <t>Ａ</t>
    <phoneticPr fontId="1"/>
  </si>
  <si>
    <t>（１）　市税収入年度別決算額</t>
    <rPh sb="4" eb="6">
      <t>シゼイ</t>
    </rPh>
    <rPh sb="6" eb="8">
      <t>シュウニュウ</t>
    </rPh>
    <rPh sb="8" eb="10">
      <t>ネンド</t>
    </rPh>
    <rPh sb="10" eb="11">
      <t>ベツ</t>
    </rPh>
    <rPh sb="11" eb="13">
      <t>ケッサン</t>
    </rPh>
    <rPh sb="13" eb="14">
      <t>ガク</t>
    </rPh>
    <phoneticPr fontId="1"/>
  </si>
  <si>
    <t>（単位：円、％）</t>
    <rPh sb="1" eb="3">
      <t>タンイ</t>
    </rPh>
    <rPh sb="4" eb="5">
      <t>エン</t>
    </rPh>
    <phoneticPr fontId="1"/>
  </si>
  <si>
    <t>軽自動車税
（種別割）</t>
    <rPh sb="7" eb="10">
      <t>シュベツワリ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</si>
  <si>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</si>
  <si>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</si>
  <si>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徴収率</t>
    <rPh sb="0" eb="3">
      <t>チョウシュウリツ</t>
    </rPh>
    <phoneticPr fontId="1"/>
  </si>
  <si>
    <t>１　市税の概要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</si>
</sst>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#,##0.0;&quot;▲ &quot;#,##0.0"/>
    <numFmt numFmtId="178" formatCode="#,##0.0"/>
    <numFmt numFmtId="179" formatCode="#,##0.0_ "/>
    <numFmt numFmtId="180" formatCode="#,##0_ "/>
    <numFmt numFmtId="181" formatCode="#,##0\ ;&quot;▲ &quot;#,##0\ "/>
    <numFmt numFmtId="182" formatCode="#,##0.0\ ;&quot;▲ &quot;#,##0.0\ "/>
    <numFmt numFmtId="183" formatCode="0.0\ ;&quot;▲ &quot;0.0\ "/>
    <numFmt numFmtId="184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3" fillId="0" borderId="0" xfId="0" applyNumberFormat="1" applyFont="1"/>
    <xf numFmtId="0" fontId="0" fillId="0" borderId="28" xfId="0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/>
    <xf numFmtId="177" fontId="3" fillId="0" borderId="0" xfId="0" applyNumberFormat="1" applyFont="1"/>
    <xf numFmtId="178" fontId="3" fillId="0" borderId="0" xfId="0" applyNumberFormat="1" applyFont="1"/>
    <xf numFmtId="0" fontId="0" fillId="0" borderId="39" xfId="0" applyBorder="1"/>
    <xf numFmtId="179" fontId="0" fillId="0" borderId="4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0" xfId="0" applyFont="1"/>
    <xf numFmtId="180" fontId="0" fillId="0" borderId="15" xfId="0" applyNumberFormat="1" applyFont="1" applyBorder="1"/>
    <xf numFmtId="180" fontId="0" fillId="0" borderId="16" xfId="0" applyNumberFormat="1" applyFont="1" applyBorder="1"/>
    <xf numFmtId="180" fontId="0" fillId="0" borderId="21" xfId="0" applyNumberFormat="1" applyFont="1" applyBorder="1"/>
    <xf numFmtId="180" fontId="0" fillId="0" borderId="22" xfId="0" applyNumberFormat="1" applyFont="1" applyBorder="1"/>
    <xf numFmtId="180" fontId="0" fillId="0" borderId="24" xfId="0" applyNumberFormat="1" applyFont="1" applyBorder="1"/>
    <xf numFmtId="180" fontId="0" fillId="0" borderId="25" xfId="0" applyNumberFormat="1" applyFont="1" applyBorder="1"/>
    <xf numFmtId="180" fontId="0" fillId="0" borderId="18" xfId="0" applyNumberFormat="1" applyFont="1" applyBorder="1"/>
    <xf numFmtId="180" fontId="0" fillId="0" borderId="17" xfId="0" applyNumberFormat="1" applyFont="1" applyBorder="1"/>
    <xf numFmtId="180" fontId="0" fillId="0" borderId="13" xfId="0" applyNumberFormat="1" applyFont="1" applyBorder="1"/>
    <xf numFmtId="180" fontId="0" fillId="0" borderId="18" xfId="0" applyNumberFormat="1" applyFont="1" applyBorder="1" applyAlignment="1">
      <alignment horizontal="right"/>
    </xf>
    <xf numFmtId="180" fontId="0" fillId="0" borderId="34" xfId="0" applyNumberFormat="1" applyFont="1" applyBorder="1" applyAlignment="1">
      <alignment horizontal="right"/>
    </xf>
    <xf numFmtId="180" fontId="0" fillId="0" borderId="10" xfId="0" applyNumberFormat="1" applyFont="1" applyBorder="1"/>
    <xf numFmtId="180" fontId="0" fillId="0" borderId="28" xfId="0" applyNumberFormat="1" applyFont="1" applyBorder="1"/>
    <xf numFmtId="180" fontId="0" fillId="0" borderId="0" xfId="0" applyNumberFormat="1" applyFont="1"/>
    <xf numFmtId="180" fontId="0" fillId="0" borderId="32" xfId="0" applyNumberFormat="1" applyFont="1" applyBorder="1"/>
    <xf numFmtId="180" fontId="0" fillId="0" borderId="39" xfId="0" applyNumberFormat="1" applyFont="1" applyBorder="1" applyAlignment="1">
      <alignment horizontal="right"/>
    </xf>
    <xf numFmtId="180" fontId="0" fillId="0" borderId="37" xfId="0" applyNumberFormat="1" applyFont="1" applyBorder="1"/>
    <xf numFmtId="180" fontId="0" fillId="0" borderId="40" xfId="0" applyNumberFormat="1" applyFont="1" applyBorder="1"/>
    <xf numFmtId="180" fontId="0" fillId="0" borderId="3" xfId="0" applyNumberFormat="1" applyFont="1" applyBorder="1"/>
    <xf numFmtId="180" fontId="0" fillId="0" borderId="34" xfId="0" applyNumberFormat="1" applyFont="1" applyBorder="1"/>
    <xf numFmtId="180" fontId="0" fillId="0" borderId="39" xfId="0" applyNumberFormat="1" applyFont="1" applyBorder="1"/>
    <xf numFmtId="180" fontId="0" fillId="0" borderId="15" xfId="0" applyNumberFormat="1" applyFont="1" applyBorder="1" applyAlignment="1">
      <alignment horizontal="right"/>
    </xf>
    <xf numFmtId="180" fontId="0" fillId="0" borderId="41" xfId="0" applyNumberFormat="1" applyFont="1" applyBorder="1"/>
    <xf numFmtId="180" fontId="0" fillId="0" borderId="33" xfId="0" applyNumberFormat="1" applyFont="1" applyBorder="1"/>
    <xf numFmtId="180" fontId="0" fillId="0" borderId="38" xfId="0" applyNumberFormat="1" applyFont="1" applyBorder="1"/>
    <xf numFmtId="180" fontId="0" fillId="0" borderId="36" xfId="0" applyNumberFormat="1" applyFont="1" applyBorder="1"/>
    <xf numFmtId="180" fontId="0" fillId="0" borderId="35" xfId="0" applyNumberFormat="1" applyFont="1" applyBorder="1"/>
    <xf numFmtId="181" fontId="0" fillId="0" borderId="4" xfId="0" applyNumberFormat="1" applyFont="1" applyBorder="1"/>
    <xf numFmtId="181" fontId="0" fillId="0" borderId="20" xfId="0" applyNumberFormat="1" applyFont="1" applyBorder="1"/>
    <xf numFmtId="181" fontId="0" fillId="0" borderId="26" xfId="0" applyNumberFormat="1" applyFont="1" applyBorder="1"/>
    <xf numFmtId="181" fontId="0" fillId="0" borderId="29" xfId="0" applyNumberFormat="1" applyFont="1" applyBorder="1"/>
    <xf numFmtId="181" fontId="0" fillId="0" borderId="30" xfId="0" applyNumberFormat="1" applyFont="1" applyBorder="1"/>
    <xf numFmtId="181" fontId="0" fillId="0" borderId="11" xfId="0" applyNumberFormat="1" applyFont="1" applyBorder="1"/>
    <xf numFmtId="181" fontId="0" fillId="0" borderId="41" xfId="0" applyNumberFormat="1" applyFont="1" applyBorder="1"/>
    <xf numFmtId="181" fontId="0" fillId="0" borderId="39" xfId="0" applyNumberFormat="1" applyFont="1" applyBorder="1"/>
    <xf numFmtId="181" fontId="0" fillId="0" borderId="34" xfId="0" applyNumberFormat="1" applyFont="1" applyBorder="1"/>
    <xf numFmtId="181" fontId="0" fillId="0" borderId="37" xfId="0" applyNumberFormat="1" applyFont="1" applyBorder="1"/>
    <xf numFmtId="181" fontId="0" fillId="0" borderId="43" xfId="0" applyNumberFormat="1" applyFont="1" applyBorder="1"/>
    <xf numFmtId="182" fontId="0" fillId="0" borderId="5" xfId="0" applyNumberFormat="1" applyFont="1" applyBorder="1"/>
    <xf numFmtId="182" fontId="0" fillId="0" borderId="23" xfId="0" applyNumberFormat="1" applyFont="1" applyBorder="1"/>
    <xf numFmtId="182" fontId="0" fillId="0" borderId="27" xfId="0" applyNumberFormat="1" applyFont="1" applyBorder="1"/>
    <xf numFmtId="182" fontId="0" fillId="0" borderId="31" xfId="0" applyNumberFormat="1" applyFont="1" applyBorder="1"/>
    <xf numFmtId="182" fontId="0" fillId="0" borderId="12" xfId="0" applyNumberFormat="1" applyFont="1" applyBorder="1"/>
    <xf numFmtId="183" fontId="0" fillId="0" borderId="5" xfId="0" applyNumberFormat="1" applyFont="1" applyBorder="1"/>
    <xf numFmtId="183" fontId="0" fillId="0" borderId="23" xfId="0" applyNumberFormat="1" applyFont="1" applyBorder="1"/>
    <xf numFmtId="183" fontId="0" fillId="0" borderId="27" xfId="0" applyNumberFormat="1" applyFont="1" applyBorder="1"/>
    <xf numFmtId="183" fontId="0" fillId="0" borderId="12" xfId="0" applyNumberFormat="1" applyFont="1" applyBorder="1"/>
    <xf numFmtId="183" fontId="0" fillId="0" borderId="31" xfId="0" applyNumberFormat="1" applyFont="1" applyBorder="1"/>
    <xf numFmtId="183" fontId="0" fillId="0" borderId="42" xfId="0" applyNumberFormat="1" applyFont="1" applyBorder="1"/>
    <xf numFmtId="184" fontId="0" fillId="0" borderId="15" xfId="0" applyNumberFormat="1" applyFont="1" applyBorder="1"/>
    <xf numFmtId="184" fontId="0" fillId="0" borderId="18" xfId="0" applyNumberFormat="1" applyFont="1" applyBorder="1"/>
    <xf numFmtId="184" fontId="0" fillId="0" borderId="17" xfId="0" applyNumberFormat="1" applyFont="1" applyBorder="1"/>
    <xf numFmtId="184" fontId="0" fillId="0" borderId="13" xfId="0" applyNumberFormat="1" applyFont="1" applyBorder="1"/>
    <xf numFmtId="184" fontId="0" fillId="0" borderId="28" xfId="0" applyNumberFormat="1" applyFont="1" applyBorder="1"/>
    <xf numFmtId="184" fontId="0" fillId="0" borderId="36" xfId="0" applyNumberFormat="1" applyFont="1" applyBorder="1"/>
    <xf numFmtId="180" fontId="0" fillId="0" borderId="18" xfId="0" applyNumberFormat="1" applyFont="1" applyBorder="1" applyAlignment="1">
      <alignment horizontal="right" indent="1"/>
    </xf>
    <xf numFmtId="180" fontId="0" fillId="0" borderId="34" xfId="0" applyNumberFormat="1" applyFont="1" applyBorder="1" applyAlignment="1">
      <alignment horizontal="right" indent="1"/>
    </xf>
    <xf numFmtId="181" fontId="0" fillId="0" borderId="20" xfId="0" applyNumberFormat="1" applyFont="1" applyBorder="1" applyAlignment="1">
      <alignment horizontal="right" indent="1"/>
    </xf>
    <xf numFmtId="182" fontId="0" fillId="0" borderId="23" xfId="0" applyNumberFormat="1" applyFont="1" applyBorder="1" applyAlignment="1">
      <alignment horizontal="right" indent="1"/>
    </xf>
    <xf numFmtId="180" fontId="0" fillId="0" borderId="35" xfId="0" applyNumberFormat="1" applyFont="1" applyBorder="1" applyAlignment="1">
      <alignment horizontal="right" indent="1"/>
    </xf>
    <xf numFmtId="180" fontId="0" fillId="0" borderId="36" xfId="0" applyNumberFormat="1" applyFont="1" applyBorder="1" applyAlignment="1">
      <alignment horizontal="right" indent="1"/>
    </xf>
    <xf numFmtId="184" fontId="0" fillId="0" borderId="31" xfId="0" applyNumberFormat="1" applyFont="1" applyBorder="1" applyAlignment="1">
      <alignment horizontal="right" indent="1"/>
    </xf>
    <xf numFmtId="180" fontId="0" fillId="0" borderId="23" xfId="0" applyNumberFormat="1" applyFont="1" applyBorder="1" applyAlignment="1">
      <alignment horizontal="right" indent="1"/>
    </xf>
    <xf numFmtId="180" fontId="0" fillId="0" borderId="31" xfId="0" applyNumberFormat="1" applyFont="1" applyBorder="1" applyAlignment="1">
      <alignment horizontal="right" indent="1"/>
    </xf>
    <xf numFmtId="180" fontId="0" fillId="0" borderId="19" xfId="0" applyNumberFormat="1" applyFont="1" applyBorder="1" applyAlignment="1">
      <alignment horizontal="right" indent="1"/>
    </xf>
    <xf numFmtId="183" fontId="0" fillId="0" borderId="23" xfId="0" applyNumberFormat="1" applyFont="1" applyBorder="1" applyAlignment="1">
      <alignment horizontal="right" indent="1"/>
    </xf>
    <xf numFmtId="0" fontId="0" fillId="0" borderId="14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5" fillId="0" borderId="0" xfId="0" applyFont="1" applyAlignment="1"/>
    <xf numFmtId="180" fontId="0" fillId="0" borderId="44" xfId="0" applyNumberFormat="1" applyFont="1" applyBorder="1"/>
    <xf numFmtId="180" fontId="0" fillId="0" borderId="4" xfId="0" applyNumberFormat="1" applyFont="1" applyBorder="1"/>
    <xf numFmtId="180" fontId="0" fillId="0" borderId="30" xfId="0" applyNumberFormat="1" applyFont="1" applyBorder="1"/>
    <xf numFmtId="180" fontId="0" fillId="0" borderId="45" xfId="0" applyNumberFormat="1" applyFont="1" applyBorder="1" applyAlignment="1">
      <alignment horizontal="right" indent="1"/>
    </xf>
    <xf numFmtId="180" fontId="0" fillId="0" borderId="6" xfId="0" applyNumberFormat="1" applyFont="1" applyBorder="1"/>
    <xf numFmtId="180" fontId="0" fillId="0" borderId="7" xfId="0" applyNumberFormat="1" applyFont="1" applyBorder="1"/>
    <xf numFmtId="183" fontId="0" fillId="0" borderId="5" xfId="0" applyNumberFormat="1" applyFont="1" applyBorder="1" applyAlignment="1"/>
    <xf numFmtId="183" fontId="0" fillId="0" borderId="12" xfId="0" applyNumberFormat="1" applyFont="1" applyBorder="1" applyAlignment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4CF6-AE17-467C-AD4F-CD38CCA96E7A}">
  <dimension ref="A1:K63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6.5" customHeight="1" x14ac:dyDescent="0.15"/>
  <cols>
    <col min="1" max="1" width="1.375" customWidth="1"/>
    <col min="2" max="2" width="14.125" customWidth="1"/>
    <col min="3" max="3" width="12.625" customWidth="1"/>
    <col min="4" max="4" width="6.625" customWidth="1"/>
    <col min="5" max="7" width="15.625" style="14" customWidth="1"/>
    <col min="8" max="8" width="8.375" style="14" customWidth="1"/>
    <col min="9" max="9" width="13.625" style="14" customWidth="1"/>
    <col min="10" max="10" width="15.625" style="14" customWidth="1"/>
    <col min="11" max="11" width="8.375" style="14" customWidth="1"/>
    <col min="12" max="16384" width="9" style="14"/>
  </cols>
  <sheetData>
    <row r="1" spans="2:11" customFormat="1" ht="29.25" customHeight="1" x14ac:dyDescent="0.2">
      <c r="B1" s="92" t="s">
        <v>33</v>
      </c>
    </row>
    <row r="2" spans="2:11" customFormat="1" ht="29.25" customHeight="1" x14ac:dyDescent="0.2">
      <c r="B2" s="1" t="s">
        <v>27</v>
      </c>
    </row>
    <row r="3" spans="2:11" customFormat="1" ht="16.5" customHeight="1" thickBot="1" x14ac:dyDescent="0.2">
      <c r="K3" s="91" t="s">
        <v>28</v>
      </c>
    </row>
    <row r="4" spans="2:11" customFormat="1" ht="17.25" customHeight="1" thickBot="1" x14ac:dyDescent="0.2">
      <c r="B4" s="102" t="s">
        <v>0</v>
      </c>
      <c r="C4" s="102" t="s">
        <v>1</v>
      </c>
      <c r="D4" s="102"/>
      <c r="E4" s="101" t="s">
        <v>2</v>
      </c>
      <c r="F4" s="2" t="s">
        <v>3</v>
      </c>
      <c r="G4" s="3"/>
      <c r="H4" s="4"/>
      <c r="I4" s="101" t="s">
        <v>4</v>
      </c>
      <c r="J4" s="101" t="s">
        <v>5</v>
      </c>
      <c r="K4" s="101" t="s">
        <v>32</v>
      </c>
    </row>
    <row r="5" spans="2:11" customFormat="1" ht="17.25" customHeight="1" thickBot="1" x14ac:dyDescent="0.2">
      <c r="B5" s="102"/>
      <c r="C5" s="102"/>
      <c r="D5" s="102"/>
      <c r="E5" s="7" t="s">
        <v>26</v>
      </c>
      <c r="F5" s="90" t="s">
        <v>19</v>
      </c>
      <c r="G5" s="5" t="s">
        <v>6</v>
      </c>
      <c r="H5" s="6" t="s">
        <v>7</v>
      </c>
      <c r="I5" s="90" t="s">
        <v>20</v>
      </c>
      <c r="J5" s="7" t="s">
        <v>25</v>
      </c>
      <c r="K5" s="8" t="s">
        <v>8</v>
      </c>
    </row>
    <row r="6" spans="2:11" customFormat="1" ht="17.25" customHeight="1" thickBot="1" x14ac:dyDescent="0.2">
      <c r="B6" s="102" t="s">
        <v>9</v>
      </c>
      <c r="C6" s="103" t="s">
        <v>30</v>
      </c>
      <c r="D6" s="9" t="s">
        <v>10</v>
      </c>
      <c r="E6" s="24">
        <v>3162153457</v>
      </c>
      <c r="F6" s="25">
        <v>3126207920</v>
      </c>
      <c r="G6" s="51">
        <v>-63881026</v>
      </c>
      <c r="H6" s="62">
        <v>-2.0024841652173819</v>
      </c>
      <c r="I6" s="25">
        <v>0</v>
      </c>
      <c r="J6" s="24">
        <v>35945537</v>
      </c>
      <c r="K6" s="73">
        <v>98.863257666372007</v>
      </c>
    </row>
    <row r="7" spans="2:11" customFormat="1" ht="17.25" customHeight="1" thickBot="1" x14ac:dyDescent="0.2">
      <c r="B7" s="102"/>
      <c r="C7" s="104"/>
      <c r="D7" s="10" t="s">
        <v>11</v>
      </c>
      <c r="E7" s="26">
        <v>112089774</v>
      </c>
      <c r="F7" s="27">
        <v>30083934</v>
      </c>
      <c r="G7" s="52">
        <v>-2613819</v>
      </c>
      <c r="H7" s="63">
        <v>-7.9938795794316491</v>
      </c>
      <c r="I7" s="27">
        <v>5697130</v>
      </c>
      <c r="J7" s="30">
        <v>76308710</v>
      </c>
      <c r="K7" s="74">
        <v>26.839142346740747</v>
      </c>
    </row>
    <row r="8" spans="2:11" customFormat="1" ht="17.25" customHeight="1" thickBot="1" x14ac:dyDescent="0.2">
      <c r="B8" s="102"/>
      <c r="C8" s="105"/>
      <c r="D8" s="11" t="s">
        <v>12</v>
      </c>
      <c r="E8" s="28">
        <v>3274243231</v>
      </c>
      <c r="F8" s="29">
        <v>3156291854</v>
      </c>
      <c r="G8" s="53">
        <v>-66494845</v>
      </c>
      <c r="H8" s="64">
        <v>-2.0632716717067439</v>
      </c>
      <c r="I8" s="37">
        <v>5697130</v>
      </c>
      <c r="J8" s="32">
        <v>112254247</v>
      </c>
      <c r="K8" s="75">
        <v>96.397598813574518</v>
      </c>
    </row>
    <row r="9" spans="2:11" customFormat="1" ht="17.25" customHeight="1" thickBot="1" x14ac:dyDescent="0.2">
      <c r="B9" s="102"/>
      <c r="C9" s="103" t="s">
        <v>31</v>
      </c>
      <c r="D9" s="9" t="s">
        <v>10</v>
      </c>
      <c r="E9" s="24">
        <v>3234419361</v>
      </c>
      <c r="F9" s="25">
        <v>3195004537</v>
      </c>
      <c r="G9" s="51">
        <f>F9-F6</f>
        <v>68796617</v>
      </c>
      <c r="H9" s="62">
        <f>F9*100/F6-100</f>
        <v>2.2006411205048693</v>
      </c>
      <c r="I9" s="25">
        <v>0</v>
      </c>
      <c r="J9" s="24">
        <f>SUM(E9-F9-I9)</f>
        <v>39414824</v>
      </c>
      <c r="K9" s="73">
        <f t="shared" ref="K9:K23" si="0">SUM(F9/E9*100)</f>
        <v>98.781394135984456</v>
      </c>
    </row>
    <row r="10" spans="2:11" customFormat="1" ht="17.25" customHeight="1" thickBot="1" x14ac:dyDescent="0.2">
      <c r="B10" s="102"/>
      <c r="C10" s="104"/>
      <c r="D10" s="10" t="s">
        <v>11</v>
      </c>
      <c r="E10" s="26">
        <v>111691312</v>
      </c>
      <c r="F10" s="27">
        <v>27901345</v>
      </c>
      <c r="G10" s="52">
        <f>F10-F7</f>
        <v>-2182589</v>
      </c>
      <c r="H10" s="63">
        <f>F10*100/F7-100</f>
        <v>-7.254998631495468</v>
      </c>
      <c r="I10" s="27">
        <v>7923461</v>
      </c>
      <c r="J10" s="30">
        <f>SUM(E10-F10-I10)</f>
        <v>75866506</v>
      </c>
      <c r="K10" s="74">
        <f t="shared" si="0"/>
        <v>24.980765737625145</v>
      </c>
    </row>
    <row r="11" spans="2:11" customFormat="1" ht="17.25" customHeight="1" thickBot="1" x14ac:dyDescent="0.2">
      <c r="B11" s="103"/>
      <c r="C11" s="104"/>
      <c r="D11" s="11" t="s">
        <v>12</v>
      </c>
      <c r="E11" s="28">
        <f>SUM(E9:E10)</f>
        <v>3346110673</v>
      </c>
      <c r="F11" s="29">
        <f>SUM(F9:F10)</f>
        <v>3222905882</v>
      </c>
      <c r="G11" s="53">
        <f>SUM(G9:G10)</f>
        <v>66614028</v>
      </c>
      <c r="H11" s="64">
        <f>F11*100/F8-100</f>
        <v>2.1105154745300041</v>
      </c>
      <c r="I11" s="37">
        <f>SUM(I9:I10)</f>
        <v>7923461</v>
      </c>
      <c r="J11" s="31">
        <f>SUM(J9:J10)</f>
        <v>115281330</v>
      </c>
      <c r="K11" s="75">
        <f t="shared" si="0"/>
        <v>96.317970233496823</v>
      </c>
    </row>
    <row r="12" spans="2:11" customFormat="1" ht="17.25" customHeight="1" thickBot="1" x14ac:dyDescent="0.2">
      <c r="B12" s="102" t="s">
        <v>13</v>
      </c>
      <c r="C12" s="103" t="str">
        <f>C$6</f>
        <v>令和３年度</v>
      </c>
      <c r="D12" s="9" t="s">
        <v>10</v>
      </c>
      <c r="E12" s="24">
        <v>476347900</v>
      </c>
      <c r="F12" s="25">
        <v>473811800</v>
      </c>
      <c r="G12" s="51">
        <v>-19762500</v>
      </c>
      <c r="H12" s="62">
        <v>-4.0039564458684396</v>
      </c>
      <c r="I12" s="25">
        <v>0</v>
      </c>
      <c r="J12" s="24">
        <v>2536100</v>
      </c>
      <c r="K12" s="73">
        <v>99.467595007766391</v>
      </c>
    </row>
    <row r="13" spans="2:11" customFormat="1" ht="17.25" customHeight="1" thickBot="1" x14ac:dyDescent="0.2">
      <c r="B13" s="102"/>
      <c r="C13" s="104"/>
      <c r="D13" s="10" t="s">
        <v>11</v>
      </c>
      <c r="E13" s="30">
        <v>9211739</v>
      </c>
      <c r="F13" s="27">
        <v>4768900</v>
      </c>
      <c r="G13" s="52">
        <v>3412600</v>
      </c>
      <c r="H13" s="63">
        <v>251.61100051610998</v>
      </c>
      <c r="I13" s="27">
        <v>150000</v>
      </c>
      <c r="J13" s="30">
        <v>4292839</v>
      </c>
      <c r="K13" s="74">
        <v>51.769812410012918</v>
      </c>
    </row>
    <row r="14" spans="2:11" customFormat="1" ht="17.25" customHeight="1" thickBot="1" x14ac:dyDescent="0.2">
      <c r="B14" s="102"/>
      <c r="C14" s="105"/>
      <c r="D14" s="13" t="s">
        <v>12</v>
      </c>
      <c r="E14" s="28">
        <v>485559639</v>
      </c>
      <c r="F14" s="29">
        <v>478580700</v>
      </c>
      <c r="G14" s="53">
        <v>-16349900</v>
      </c>
      <c r="H14" s="64">
        <v>-3.3034732546340848</v>
      </c>
      <c r="I14" s="37">
        <v>150000</v>
      </c>
      <c r="J14" s="32">
        <v>6828939</v>
      </c>
      <c r="K14" s="76">
        <v>98.562701995912803</v>
      </c>
    </row>
    <row r="15" spans="2:11" customFormat="1" ht="17.25" customHeight="1" thickBot="1" x14ac:dyDescent="0.2">
      <c r="B15" s="102"/>
      <c r="C15" s="103" t="str">
        <f>C$9</f>
        <v>令和４年度</v>
      </c>
      <c r="D15" s="9" t="s">
        <v>10</v>
      </c>
      <c r="E15" s="24">
        <v>434578400</v>
      </c>
      <c r="F15" s="25">
        <v>432388200</v>
      </c>
      <c r="G15" s="51">
        <f>F15-F12</f>
        <v>-41423600</v>
      </c>
      <c r="H15" s="62">
        <f>F15*100/F12-100</f>
        <v>-8.7426273469761639</v>
      </c>
      <c r="I15" s="25">
        <v>0</v>
      </c>
      <c r="J15" s="24">
        <f>SUM(E15-F15-I15)</f>
        <v>2190200</v>
      </c>
      <c r="K15" s="73">
        <f t="shared" si="0"/>
        <v>99.496017289400484</v>
      </c>
    </row>
    <row r="16" spans="2:11" customFormat="1" ht="17.25" customHeight="1" thickBot="1" x14ac:dyDescent="0.2">
      <c r="B16" s="102"/>
      <c r="C16" s="104"/>
      <c r="D16" s="10" t="s">
        <v>11</v>
      </c>
      <c r="E16" s="30">
        <v>6793039</v>
      </c>
      <c r="F16" s="27">
        <v>1665000</v>
      </c>
      <c r="G16" s="54">
        <f>F16-F13</f>
        <v>-3103900</v>
      </c>
      <c r="H16" s="63">
        <f>F16*100/F13-100</f>
        <v>-65.086288242571669</v>
      </c>
      <c r="I16" s="27">
        <v>137500</v>
      </c>
      <c r="J16" s="30">
        <f>SUM(E16-F16-I16)</f>
        <v>4990539</v>
      </c>
      <c r="K16" s="74">
        <f>SUM(F16/E16*100)</f>
        <v>24.510384821874275</v>
      </c>
    </row>
    <row r="17" spans="2:11" customFormat="1" ht="17.25" customHeight="1" thickBot="1" x14ac:dyDescent="0.2">
      <c r="B17" s="102"/>
      <c r="C17" s="105"/>
      <c r="D17" s="13" t="s">
        <v>12</v>
      </c>
      <c r="E17" s="31">
        <f>SUM(E15:E16)</f>
        <v>441371439</v>
      </c>
      <c r="F17" s="29">
        <f>SUM(F15:F16)</f>
        <v>434053200</v>
      </c>
      <c r="G17" s="55">
        <f>SUM(G15:G16)</f>
        <v>-44527500</v>
      </c>
      <c r="H17" s="65">
        <f>F17*100/F14-100</f>
        <v>-9.3040734822779143</v>
      </c>
      <c r="I17" s="38">
        <f>SUM(I15:I16)</f>
        <v>137500</v>
      </c>
      <c r="J17" s="32">
        <f>SUM(E17-F17-I17)</f>
        <v>7180739</v>
      </c>
      <c r="K17" s="76">
        <f t="shared" si="0"/>
        <v>98.341931907379262</v>
      </c>
    </row>
    <row r="18" spans="2:11" customFormat="1" ht="17.25" customHeight="1" thickBot="1" x14ac:dyDescent="0.2">
      <c r="B18" s="102" t="s">
        <v>14</v>
      </c>
      <c r="C18" s="103" t="str">
        <f>C$6</f>
        <v>令和３年度</v>
      </c>
      <c r="D18" s="9" t="s">
        <v>10</v>
      </c>
      <c r="E18" s="24">
        <v>3264150800</v>
      </c>
      <c r="F18" s="25">
        <v>3246873453</v>
      </c>
      <c r="G18" s="51">
        <v>-213643401</v>
      </c>
      <c r="H18" s="62">
        <v>-6.1737425365534762</v>
      </c>
      <c r="I18" s="25">
        <v>0</v>
      </c>
      <c r="J18" s="24">
        <v>17277347</v>
      </c>
      <c r="K18" s="73">
        <v>99.470693970388865</v>
      </c>
    </row>
    <row r="19" spans="2:11" customFormat="1" ht="17.25" customHeight="1" thickBot="1" x14ac:dyDescent="0.2">
      <c r="B19" s="102"/>
      <c r="C19" s="104"/>
      <c r="D19" s="10" t="s">
        <v>11</v>
      </c>
      <c r="E19" s="30">
        <v>55155812</v>
      </c>
      <c r="F19" s="27">
        <v>32606665</v>
      </c>
      <c r="G19" s="52">
        <v>18496879</v>
      </c>
      <c r="H19" s="63">
        <v>131.09255519537999</v>
      </c>
      <c r="I19" s="27">
        <v>1208756</v>
      </c>
      <c r="J19" s="30">
        <v>21340391</v>
      </c>
      <c r="K19" s="74">
        <v>59.117369172264198</v>
      </c>
    </row>
    <row r="20" spans="2:11" customFormat="1" ht="17.25" customHeight="1" thickBot="1" x14ac:dyDescent="0.2">
      <c r="B20" s="102"/>
      <c r="C20" s="105"/>
      <c r="D20" s="13" t="s">
        <v>12</v>
      </c>
      <c r="E20" s="31">
        <v>3319306612</v>
      </c>
      <c r="F20" s="29">
        <v>3279480118</v>
      </c>
      <c r="G20" s="53">
        <v>-195146522</v>
      </c>
      <c r="H20" s="64">
        <v>-5.6163306800640953</v>
      </c>
      <c r="I20" s="37">
        <v>1208756</v>
      </c>
      <c r="J20" s="32">
        <v>38617738</v>
      </c>
      <c r="K20" s="76">
        <v>98.800156217686592</v>
      </c>
    </row>
    <row r="21" spans="2:11" ht="17.25" customHeight="1" thickBot="1" x14ac:dyDescent="0.2">
      <c r="B21" s="102"/>
      <c r="C21" s="103" t="str">
        <f>C$9</f>
        <v>令和４年度</v>
      </c>
      <c r="D21" s="9" t="s">
        <v>10</v>
      </c>
      <c r="E21" s="24">
        <v>3531571000</v>
      </c>
      <c r="F21" s="25">
        <v>3511301083</v>
      </c>
      <c r="G21" s="51">
        <f>F21-F18</f>
        <v>264427630</v>
      </c>
      <c r="H21" s="62">
        <f>F21*100/F18-100</f>
        <v>8.1440694818480779</v>
      </c>
      <c r="I21" s="25">
        <v>0</v>
      </c>
      <c r="J21" s="24">
        <f>SUM(E21-F21-I21)</f>
        <v>20269917</v>
      </c>
      <c r="K21" s="73">
        <f t="shared" si="0"/>
        <v>99.42603682610374</v>
      </c>
    </row>
    <row r="22" spans="2:11" ht="17.25" customHeight="1" thickBot="1" x14ac:dyDescent="0.2">
      <c r="B22" s="102"/>
      <c r="C22" s="104"/>
      <c r="D22" s="10" t="s">
        <v>11</v>
      </c>
      <c r="E22" s="30">
        <v>38667648</v>
      </c>
      <c r="F22" s="27">
        <v>12823814</v>
      </c>
      <c r="G22" s="54">
        <f>F22-F19</f>
        <v>-19782851</v>
      </c>
      <c r="H22" s="64">
        <f>F22*100/F19-100</f>
        <v>-60.671187930443054</v>
      </c>
      <c r="I22" s="27">
        <v>2199574</v>
      </c>
      <c r="J22" s="30">
        <f>SUM(E22-F22-I22)</f>
        <v>23644260</v>
      </c>
      <c r="K22" s="74">
        <f t="shared" si="0"/>
        <v>33.16419452251143</v>
      </c>
    </row>
    <row r="23" spans="2:11" ht="17.25" customHeight="1" thickBot="1" x14ac:dyDescent="0.2">
      <c r="B23" s="102"/>
      <c r="C23" s="105"/>
      <c r="D23" s="13" t="s">
        <v>12</v>
      </c>
      <c r="E23" s="32">
        <f>SUM(E21:E22)</f>
        <v>3570238648</v>
      </c>
      <c r="F23" s="29">
        <f>SUM(F21:F22)</f>
        <v>3524124897</v>
      </c>
      <c r="G23" s="55">
        <f>SUM(G21:G22)</f>
        <v>244644779</v>
      </c>
      <c r="H23" s="66">
        <f>F23*100/F20-100</f>
        <v>7.4598646796857935</v>
      </c>
      <c r="I23" s="37">
        <f>SUM(I21:I22)</f>
        <v>2199574</v>
      </c>
      <c r="J23" s="32">
        <f>SUM(E23-F23-I23)</f>
        <v>43914177</v>
      </c>
      <c r="K23" s="76">
        <f t="shared" si="0"/>
        <v>98.708384633452098</v>
      </c>
    </row>
    <row r="24" spans="2:11" customFormat="1" ht="17.25" customHeight="1" thickBot="1" x14ac:dyDescent="0.2">
      <c r="B24" s="106" t="s">
        <v>15</v>
      </c>
      <c r="C24" s="103" t="str">
        <f>C$6</f>
        <v>令和３年度</v>
      </c>
      <c r="D24" s="9" t="s">
        <v>10</v>
      </c>
      <c r="E24" s="24">
        <v>25937900</v>
      </c>
      <c r="F24" s="25">
        <v>25937900</v>
      </c>
      <c r="G24" s="51">
        <v>10100</v>
      </c>
      <c r="H24" s="62">
        <v>3.8954327015787271E-2</v>
      </c>
      <c r="I24" s="47">
        <v>0</v>
      </c>
      <c r="J24" s="24">
        <v>0</v>
      </c>
      <c r="K24" s="73">
        <v>100</v>
      </c>
    </row>
    <row r="25" spans="2:11" customFormat="1" ht="17.25" customHeight="1" thickBot="1" x14ac:dyDescent="0.2">
      <c r="B25" s="106"/>
      <c r="C25" s="104"/>
      <c r="D25" s="10" t="s">
        <v>11</v>
      </c>
      <c r="E25" s="79" t="s">
        <v>16</v>
      </c>
      <c r="F25" s="80" t="s">
        <v>16</v>
      </c>
      <c r="G25" s="81" t="s">
        <v>16</v>
      </c>
      <c r="H25" s="82" t="s">
        <v>16</v>
      </c>
      <c r="I25" s="83" t="s">
        <v>16</v>
      </c>
      <c r="J25" s="84" t="s">
        <v>16</v>
      </c>
      <c r="K25" s="85" t="s">
        <v>16</v>
      </c>
    </row>
    <row r="26" spans="2:11" customFormat="1" ht="17.25" customHeight="1" thickBot="1" x14ac:dyDescent="0.2">
      <c r="B26" s="106"/>
      <c r="C26" s="105"/>
      <c r="D26" s="13" t="s">
        <v>12</v>
      </c>
      <c r="E26" s="32">
        <v>25937900</v>
      </c>
      <c r="F26" s="35">
        <v>25937900</v>
      </c>
      <c r="G26" s="53">
        <v>10100</v>
      </c>
      <c r="H26" s="66">
        <v>3.8954327015787271E-2</v>
      </c>
      <c r="I26" s="38">
        <v>0</v>
      </c>
      <c r="J26" s="36">
        <v>0</v>
      </c>
      <c r="K26" s="77">
        <v>100</v>
      </c>
    </row>
    <row r="27" spans="2:11" customFormat="1" ht="17.25" customHeight="1" thickBot="1" x14ac:dyDescent="0.2">
      <c r="B27" s="106"/>
      <c r="C27" s="103" t="str">
        <f>C$9</f>
        <v>令和４年度</v>
      </c>
      <c r="D27" s="9" t="s">
        <v>10</v>
      </c>
      <c r="E27" s="24">
        <v>25933800</v>
      </c>
      <c r="F27" s="25">
        <v>25933800</v>
      </c>
      <c r="G27" s="51">
        <f>F27-F24</f>
        <v>-4100</v>
      </c>
      <c r="H27" s="62">
        <f>F27*100/F24-100</f>
        <v>-1.5806985145289332E-2</v>
      </c>
      <c r="I27" s="25">
        <v>0</v>
      </c>
      <c r="J27" s="24">
        <f>SUM(E27-F27-I27)</f>
        <v>0</v>
      </c>
      <c r="K27" s="73">
        <f>SUM(F27/E27*100)</f>
        <v>100</v>
      </c>
    </row>
    <row r="28" spans="2:11" customFormat="1" ht="17.25" customHeight="1" thickBot="1" x14ac:dyDescent="0.2">
      <c r="B28" s="106"/>
      <c r="C28" s="104"/>
      <c r="D28" s="10" t="s">
        <v>11</v>
      </c>
      <c r="E28" s="79" t="s">
        <v>17</v>
      </c>
      <c r="F28" s="80" t="s">
        <v>17</v>
      </c>
      <c r="G28" s="81" t="s">
        <v>17</v>
      </c>
      <c r="H28" s="82" t="s">
        <v>16</v>
      </c>
      <c r="I28" s="86" t="s">
        <v>16</v>
      </c>
      <c r="J28" s="87" t="s">
        <v>16</v>
      </c>
      <c r="K28" s="85" t="s">
        <v>16</v>
      </c>
    </row>
    <row r="29" spans="2:11" customFormat="1" ht="17.25" customHeight="1" thickBot="1" x14ac:dyDescent="0.2">
      <c r="B29" s="106"/>
      <c r="C29" s="105"/>
      <c r="D29" s="13" t="s">
        <v>12</v>
      </c>
      <c r="E29" s="36">
        <f>SUM(E27:E28)</f>
        <v>25933800</v>
      </c>
      <c r="F29" s="35">
        <f>SUM(F27:F28)</f>
        <v>25933800</v>
      </c>
      <c r="G29" s="56">
        <f>SUM(G27:G28)</f>
        <v>-4100</v>
      </c>
      <c r="H29" s="66">
        <f>F29*100/F26-100</f>
        <v>-1.5806985145289332E-2</v>
      </c>
      <c r="I29" s="48">
        <v>0</v>
      </c>
      <c r="J29" s="36">
        <f>SUM(E29-F29-I29)</f>
        <v>0</v>
      </c>
      <c r="K29" s="77">
        <f t="shared" ref="K29:K44" si="1">SUM(F29/E29*100)</f>
        <v>100</v>
      </c>
    </row>
    <row r="30" spans="2:11" customFormat="1" ht="15.75" customHeight="1" thickBot="1" x14ac:dyDescent="0.2">
      <c r="B30" s="15"/>
      <c r="C30" s="16"/>
      <c r="D30" s="16"/>
      <c r="E30" s="12"/>
      <c r="F30" s="12"/>
      <c r="G30" s="17"/>
      <c r="H30" s="18"/>
      <c r="I30" s="12"/>
      <c r="J30" s="12"/>
      <c r="K30" s="19"/>
    </row>
    <row r="31" spans="2:11" customFormat="1" ht="15.75" customHeight="1" thickBot="1" x14ac:dyDescent="0.2">
      <c r="B31" s="102" t="s">
        <v>18</v>
      </c>
      <c r="C31" s="102" t="s">
        <v>1</v>
      </c>
      <c r="D31" s="102"/>
      <c r="E31" s="101" t="s">
        <v>2</v>
      </c>
      <c r="F31" s="2" t="s">
        <v>3</v>
      </c>
      <c r="G31" s="20"/>
      <c r="H31" s="21"/>
      <c r="I31" s="101" t="s">
        <v>4</v>
      </c>
      <c r="J31" s="101" t="s">
        <v>5</v>
      </c>
      <c r="K31" s="101" t="s">
        <v>32</v>
      </c>
    </row>
    <row r="32" spans="2:11" customFormat="1" ht="15.75" customHeight="1" thickBot="1" x14ac:dyDescent="0.2">
      <c r="B32" s="102"/>
      <c r="C32" s="102"/>
      <c r="D32" s="102"/>
      <c r="E32" s="7" t="s">
        <v>26</v>
      </c>
      <c r="F32" s="90" t="s">
        <v>19</v>
      </c>
      <c r="G32" s="5" t="s">
        <v>6</v>
      </c>
      <c r="H32" s="6" t="s">
        <v>7</v>
      </c>
      <c r="I32" s="90" t="s">
        <v>20</v>
      </c>
      <c r="J32" s="7" t="s">
        <v>25</v>
      </c>
      <c r="K32" s="8" t="s">
        <v>8</v>
      </c>
    </row>
    <row r="33" spans="2:11" customFormat="1" ht="15.75" customHeight="1" thickBot="1" x14ac:dyDescent="0.2">
      <c r="B33" s="106" t="s">
        <v>21</v>
      </c>
      <c r="C33" s="103" t="str">
        <f>C$6</f>
        <v>令和３年度</v>
      </c>
      <c r="D33" s="9" t="s">
        <v>10</v>
      </c>
      <c r="E33" s="47">
        <v>5913200</v>
      </c>
      <c r="F33" s="47">
        <v>5913200</v>
      </c>
      <c r="G33" s="94">
        <v>425200</v>
      </c>
      <c r="H33" s="99">
        <v>7.7478134110787238</v>
      </c>
      <c r="I33" s="98">
        <v>0</v>
      </c>
      <c r="J33" s="97">
        <v>0</v>
      </c>
      <c r="K33" s="78">
        <v>100</v>
      </c>
    </row>
    <row r="34" spans="2:11" customFormat="1" ht="15.75" customHeight="1" thickBot="1" x14ac:dyDescent="0.2">
      <c r="B34" s="106"/>
      <c r="C34" s="104"/>
      <c r="D34" s="10" t="s">
        <v>11</v>
      </c>
      <c r="E34" s="83" t="s">
        <v>16</v>
      </c>
      <c r="F34" s="83" t="s">
        <v>16</v>
      </c>
      <c r="G34" s="81" t="s">
        <v>16</v>
      </c>
      <c r="H34" s="89" t="s">
        <v>16</v>
      </c>
      <c r="I34" s="83" t="s">
        <v>16</v>
      </c>
      <c r="J34" s="79" t="s">
        <v>16</v>
      </c>
      <c r="K34" s="85" t="s">
        <v>16</v>
      </c>
    </row>
    <row r="35" spans="2:11" customFormat="1" ht="15.75" customHeight="1" thickBot="1" x14ac:dyDescent="0.2">
      <c r="B35" s="106"/>
      <c r="C35" s="105"/>
      <c r="D35" s="13" t="s">
        <v>12</v>
      </c>
      <c r="E35" s="93">
        <v>5913200</v>
      </c>
      <c r="F35" s="93">
        <v>5913200</v>
      </c>
      <c r="G35" s="95">
        <v>425200</v>
      </c>
      <c r="H35" s="100">
        <v>7.7478134110787238</v>
      </c>
      <c r="I35" s="93">
        <v>0</v>
      </c>
      <c r="J35" s="32">
        <v>0</v>
      </c>
      <c r="K35" s="77">
        <v>100</v>
      </c>
    </row>
    <row r="36" spans="2:11" customFormat="1" ht="15.75" customHeight="1" thickBot="1" x14ac:dyDescent="0.2">
      <c r="B36" s="106"/>
      <c r="C36" s="104" t="str">
        <f>C$9</f>
        <v>令和４年度</v>
      </c>
      <c r="D36" s="22" t="s">
        <v>10</v>
      </c>
      <c r="E36" s="31">
        <v>13075800</v>
      </c>
      <c r="F36" s="37">
        <v>13075800</v>
      </c>
      <c r="G36" s="51">
        <f>F36-F33</f>
        <v>7162600</v>
      </c>
      <c r="H36" s="71">
        <f>F36*100/F33-100</f>
        <v>121.12899952648311</v>
      </c>
      <c r="I36" s="37">
        <v>0</v>
      </c>
      <c r="J36" s="31">
        <v>0</v>
      </c>
      <c r="K36" s="78">
        <f>SUM(F36/E36*100)</f>
        <v>100</v>
      </c>
    </row>
    <row r="37" spans="2:11" customFormat="1" ht="15.75" customHeight="1" thickBot="1" x14ac:dyDescent="0.2">
      <c r="B37" s="106"/>
      <c r="C37" s="104"/>
      <c r="D37" s="10" t="s">
        <v>11</v>
      </c>
      <c r="E37" s="79" t="s">
        <v>17</v>
      </c>
      <c r="F37" s="88" t="s">
        <v>17</v>
      </c>
      <c r="G37" s="81" t="s">
        <v>17</v>
      </c>
      <c r="H37" s="82" t="s">
        <v>16</v>
      </c>
      <c r="I37" s="96" t="s">
        <v>16</v>
      </c>
      <c r="J37" s="79" t="s">
        <v>16</v>
      </c>
      <c r="K37" s="85" t="s">
        <v>16</v>
      </c>
    </row>
    <row r="38" spans="2:11" customFormat="1" ht="15.75" customHeight="1" thickBot="1" x14ac:dyDescent="0.2">
      <c r="B38" s="106"/>
      <c r="C38" s="105"/>
      <c r="D38" s="13" t="s">
        <v>12</v>
      </c>
      <c r="E38" s="36">
        <f>SUM(E36:E37)</f>
        <v>13075800</v>
      </c>
      <c r="F38" s="40">
        <f>SUM(F36:F37)</f>
        <v>13075800</v>
      </c>
      <c r="G38" s="56">
        <f>SUM(G36:G37)</f>
        <v>7162600</v>
      </c>
      <c r="H38" s="70">
        <f>F38*100/F35-100</f>
        <v>121.12899952648311</v>
      </c>
      <c r="I38" s="48">
        <v>0</v>
      </c>
      <c r="J38" s="32">
        <v>0</v>
      </c>
      <c r="K38" s="77">
        <f>SUM(F38/E38*100)</f>
        <v>100</v>
      </c>
    </row>
    <row r="39" spans="2:11" customFormat="1" ht="15.75" customHeight="1" thickBot="1" x14ac:dyDescent="0.2">
      <c r="B39" s="106" t="s">
        <v>29</v>
      </c>
      <c r="C39" s="103" t="str">
        <f>C$6</f>
        <v>令和３年度</v>
      </c>
      <c r="D39" s="9" t="s">
        <v>10</v>
      </c>
      <c r="E39" s="31">
        <v>142906500</v>
      </c>
      <c r="F39" s="37">
        <v>141011044</v>
      </c>
      <c r="G39" s="51">
        <v>3781497</v>
      </c>
      <c r="H39" s="67">
        <v>2.7555997106075125</v>
      </c>
      <c r="I39" s="24">
        <v>6000</v>
      </c>
      <c r="J39" s="24">
        <v>1889456</v>
      </c>
      <c r="K39" s="73">
        <v>98.673639057705572</v>
      </c>
    </row>
    <row r="40" spans="2:11" customFormat="1" ht="15.75" customHeight="1" thickBot="1" x14ac:dyDescent="0.2">
      <c r="B40" s="102"/>
      <c r="C40" s="104"/>
      <c r="D40" s="10" t="s">
        <v>11</v>
      </c>
      <c r="E40" s="30">
        <v>6172245</v>
      </c>
      <c r="F40" s="27">
        <v>1156078</v>
      </c>
      <c r="G40" s="52">
        <v>-237666</v>
      </c>
      <c r="H40" s="68">
        <v>-17.052342467483271</v>
      </c>
      <c r="I40" s="27">
        <v>711200</v>
      </c>
      <c r="J40" s="30">
        <v>4304967</v>
      </c>
      <c r="K40" s="74">
        <v>18.730267512064085</v>
      </c>
    </row>
    <row r="41" spans="2:11" customFormat="1" ht="15.75" customHeight="1" thickBot="1" x14ac:dyDescent="0.2">
      <c r="B41" s="102"/>
      <c r="C41" s="105"/>
      <c r="D41" s="13" t="s">
        <v>12</v>
      </c>
      <c r="E41" s="32">
        <v>149078745</v>
      </c>
      <c r="F41" s="35">
        <v>142167122</v>
      </c>
      <c r="G41" s="53">
        <v>3543831</v>
      </c>
      <c r="H41" s="69">
        <v>2.5564470259186152</v>
      </c>
      <c r="I41" s="36">
        <v>717200</v>
      </c>
      <c r="J41" s="32">
        <v>6194423</v>
      </c>
      <c r="K41" s="76">
        <v>95.363777042797082</v>
      </c>
    </row>
    <row r="42" spans="2:11" customFormat="1" ht="15.75" customHeight="1" thickBot="1" x14ac:dyDescent="0.2">
      <c r="B42" s="102"/>
      <c r="C42" s="103" t="str">
        <f>C$9</f>
        <v>令和４年度</v>
      </c>
      <c r="D42" s="9" t="s">
        <v>10</v>
      </c>
      <c r="E42" s="31">
        <v>149436600</v>
      </c>
      <c r="F42" s="37">
        <v>147321800</v>
      </c>
      <c r="G42" s="51">
        <f>F42-F39</f>
        <v>6310756</v>
      </c>
      <c r="H42" s="67">
        <f>F42*100/F39-100</f>
        <v>4.4753629368207442</v>
      </c>
      <c r="I42" s="24"/>
      <c r="J42" s="24">
        <f>SUM(E42-F42-I42)</f>
        <v>2114800</v>
      </c>
      <c r="K42" s="73">
        <f t="shared" si="1"/>
        <v>98.584817909401039</v>
      </c>
    </row>
    <row r="43" spans="2:11" customFormat="1" ht="15.75" customHeight="1" thickBot="1" x14ac:dyDescent="0.2">
      <c r="B43" s="102"/>
      <c r="C43" s="104"/>
      <c r="D43" s="10" t="s">
        <v>11</v>
      </c>
      <c r="E43" s="30">
        <v>6192923</v>
      </c>
      <c r="F43" s="27">
        <v>1103656</v>
      </c>
      <c r="G43" s="53">
        <f>F43-F40</f>
        <v>-52422</v>
      </c>
      <c r="H43" s="69">
        <f>F43*100/F40-100</f>
        <v>-4.5344691275156208</v>
      </c>
      <c r="I43" s="27">
        <v>861400</v>
      </c>
      <c r="J43" s="30">
        <f>SUM(E43-F43-I43)</f>
        <v>4227867</v>
      </c>
      <c r="K43" s="74">
        <f t="shared" si="1"/>
        <v>17.821245315015219</v>
      </c>
    </row>
    <row r="44" spans="2:11" customFormat="1" ht="15.75" customHeight="1" thickBot="1" x14ac:dyDescent="0.2">
      <c r="B44" s="102"/>
      <c r="C44" s="105"/>
      <c r="D44" s="13" t="s">
        <v>12</v>
      </c>
      <c r="E44" s="38">
        <f>SUM(E42:E43)</f>
        <v>155629523</v>
      </c>
      <c r="F44" s="35">
        <f>SUM(F42:F43)</f>
        <v>148425456</v>
      </c>
      <c r="G44" s="56">
        <f>SUM(G42:G43)</f>
        <v>6258334</v>
      </c>
      <c r="H44" s="70">
        <f>F44*100/F41-100</f>
        <v>4.4020965691350256</v>
      </c>
      <c r="I44" s="38">
        <f>SUM(I42:I43)</f>
        <v>861400</v>
      </c>
      <c r="J44" s="32">
        <f>SUM(E44-F44-I44)</f>
        <v>6342667</v>
      </c>
      <c r="K44" s="76">
        <f t="shared" si="1"/>
        <v>95.371015176856901</v>
      </c>
    </row>
    <row r="45" spans="2:11" customFormat="1" ht="15.75" customHeight="1" thickBot="1" x14ac:dyDescent="0.2">
      <c r="B45" s="102" t="s">
        <v>22</v>
      </c>
      <c r="C45" s="103" t="str">
        <f>C$6</f>
        <v>令和３年度</v>
      </c>
      <c r="D45" s="9" t="s">
        <v>10</v>
      </c>
      <c r="E45" s="31">
        <v>472024714</v>
      </c>
      <c r="F45" s="37">
        <v>472024714</v>
      </c>
      <c r="G45" s="54">
        <v>25329982</v>
      </c>
      <c r="H45" s="71">
        <v>5.6705351967302846</v>
      </c>
      <c r="I45" s="49">
        <v>0</v>
      </c>
      <c r="J45" s="24">
        <v>0</v>
      </c>
      <c r="K45" s="73">
        <v>100</v>
      </c>
    </row>
    <row r="46" spans="2:11" customFormat="1" ht="15.75" customHeight="1" thickBot="1" x14ac:dyDescent="0.2">
      <c r="B46" s="102"/>
      <c r="C46" s="104"/>
      <c r="D46" s="10" t="s">
        <v>11</v>
      </c>
      <c r="E46" s="80" t="s">
        <v>16</v>
      </c>
      <c r="F46" s="88" t="s">
        <v>16</v>
      </c>
      <c r="G46" s="81" t="s">
        <v>16</v>
      </c>
      <c r="H46" s="89" t="s">
        <v>16</v>
      </c>
      <c r="I46" s="79" t="s">
        <v>16</v>
      </c>
      <c r="J46" s="79" t="s">
        <v>16</v>
      </c>
      <c r="K46" s="85" t="s">
        <v>16</v>
      </c>
    </row>
    <row r="47" spans="2:11" customFormat="1" ht="15.75" customHeight="1" thickBot="1" x14ac:dyDescent="0.2">
      <c r="B47" s="102"/>
      <c r="C47" s="105"/>
      <c r="D47" s="13" t="s">
        <v>12</v>
      </c>
      <c r="E47" s="41">
        <v>472024714</v>
      </c>
      <c r="F47" s="35">
        <v>472024714</v>
      </c>
      <c r="G47" s="55">
        <v>25329982</v>
      </c>
      <c r="H47" s="70">
        <v>5.6705351967302846</v>
      </c>
      <c r="I47" s="36">
        <v>0</v>
      </c>
      <c r="J47" s="36">
        <v>0</v>
      </c>
      <c r="K47" s="77">
        <v>100</v>
      </c>
    </row>
    <row r="48" spans="2:11" customFormat="1" ht="15.75" customHeight="1" thickBot="1" x14ac:dyDescent="0.2">
      <c r="B48" s="102"/>
      <c r="C48" s="103" t="str">
        <f>C$9</f>
        <v>令和４年度</v>
      </c>
      <c r="D48" s="9" t="s">
        <v>10</v>
      </c>
      <c r="E48" s="31">
        <v>492671704</v>
      </c>
      <c r="F48" s="37">
        <v>492671704</v>
      </c>
      <c r="G48" s="53">
        <f>F48-F45</f>
        <v>20646990</v>
      </c>
      <c r="H48" s="67">
        <f>F48*100/F45-100</f>
        <v>4.3741332577768333</v>
      </c>
      <c r="I48" s="37">
        <v>0</v>
      </c>
      <c r="J48" s="31">
        <v>0</v>
      </c>
      <c r="K48" s="73">
        <f>SUM(F48/E48*100)</f>
        <v>100</v>
      </c>
    </row>
    <row r="49" spans="2:11" customFormat="1" ht="15.75" customHeight="1" thickBot="1" x14ac:dyDescent="0.2">
      <c r="B49" s="102"/>
      <c r="C49" s="104"/>
      <c r="D49" s="10" t="s">
        <v>11</v>
      </c>
      <c r="E49" s="79" t="s">
        <v>17</v>
      </c>
      <c r="F49" s="88" t="s">
        <v>17</v>
      </c>
      <c r="G49" s="81" t="s">
        <v>17</v>
      </c>
      <c r="H49" s="89" t="s">
        <v>16</v>
      </c>
      <c r="I49" s="86" t="s">
        <v>16</v>
      </c>
      <c r="J49" s="86" t="s">
        <v>16</v>
      </c>
      <c r="K49" s="85" t="s">
        <v>16</v>
      </c>
    </row>
    <row r="50" spans="2:11" customFormat="1" ht="15.75" customHeight="1" thickBot="1" x14ac:dyDescent="0.2">
      <c r="B50" s="102"/>
      <c r="C50" s="105"/>
      <c r="D50" s="13" t="s">
        <v>12</v>
      </c>
      <c r="E50" s="28">
        <f>SUM(E48:E49)</f>
        <v>492671704</v>
      </c>
      <c r="F50" s="29">
        <f>SUM(F48:F49)</f>
        <v>492671704</v>
      </c>
      <c r="G50" s="55">
        <f>SUM(G48:G49)</f>
        <v>20646990</v>
      </c>
      <c r="H50" s="72">
        <f>F50*100/F47-100</f>
        <v>4.3741332577768333</v>
      </c>
      <c r="I50" s="36">
        <v>0</v>
      </c>
      <c r="J50" s="32">
        <v>0</v>
      </c>
      <c r="K50" s="77">
        <f>SUM(F50/E50*100)</f>
        <v>100</v>
      </c>
    </row>
    <row r="51" spans="2:11" customFormat="1" ht="15.75" customHeight="1" thickBot="1" x14ac:dyDescent="0.2">
      <c r="B51" s="102" t="s">
        <v>23</v>
      </c>
      <c r="C51" s="103" t="str">
        <f>C$6</f>
        <v>令和３年度</v>
      </c>
      <c r="D51" s="22" t="s">
        <v>10</v>
      </c>
      <c r="E51" s="24">
        <v>359604300</v>
      </c>
      <c r="F51" s="42">
        <v>357700890</v>
      </c>
      <c r="G51" s="51">
        <v>-18582890</v>
      </c>
      <c r="H51" s="67">
        <v>-4.9385307014828044</v>
      </c>
      <c r="I51" s="37">
        <v>0</v>
      </c>
      <c r="J51" s="24">
        <v>1903410</v>
      </c>
      <c r="K51" s="73">
        <v>99.470693203612967</v>
      </c>
    </row>
    <row r="52" spans="2:11" customFormat="1" ht="15.75" customHeight="1" thickBot="1" x14ac:dyDescent="0.2">
      <c r="B52" s="102"/>
      <c r="C52" s="104"/>
      <c r="D52" s="10" t="s">
        <v>11</v>
      </c>
      <c r="E52" s="30">
        <v>5986642</v>
      </c>
      <c r="F52" s="43">
        <v>3551150</v>
      </c>
      <c r="G52" s="52">
        <v>2025300</v>
      </c>
      <c r="H52" s="68">
        <v>132.73257528590622</v>
      </c>
      <c r="I52" s="27">
        <v>131644</v>
      </c>
      <c r="J52" s="49">
        <v>2303848</v>
      </c>
      <c r="K52" s="78">
        <v>59.317894739655387</v>
      </c>
    </row>
    <row r="53" spans="2:11" customFormat="1" ht="15.75" customHeight="1" thickBot="1" x14ac:dyDescent="0.2">
      <c r="B53" s="102"/>
      <c r="C53" s="105"/>
      <c r="D53" s="13" t="s">
        <v>12</v>
      </c>
      <c r="E53" s="36">
        <v>365590942</v>
      </c>
      <c r="F53" s="35">
        <v>361252040</v>
      </c>
      <c r="G53" s="53">
        <v>-16557590</v>
      </c>
      <c r="H53" s="69">
        <v>-4.3825219595381952</v>
      </c>
      <c r="I53" s="38">
        <v>131644</v>
      </c>
      <c r="J53" s="32">
        <v>4207258</v>
      </c>
      <c r="K53" s="76">
        <v>98.813181208411876</v>
      </c>
    </row>
    <row r="54" spans="2:11" ht="15.75" customHeight="1" thickBot="1" x14ac:dyDescent="0.2">
      <c r="B54" s="102"/>
      <c r="C54" s="103" t="str">
        <f>C$9</f>
        <v>令和４年度</v>
      </c>
      <c r="D54" s="22" t="s">
        <v>10</v>
      </c>
      <c r="E54" s="24">
        <v>516300500</v>
      </c>
      <c r="F54" s="42">
        <v>513337120</v>
      </c>
      <c r="G54" s="51">
        <f>F54-F51</f>
        <v>155636230</v>
      </c>
      <c r="H54" s="67">
        <f>F54*100/F51-100</f>
        <v>43.51016012288926</v>
      </c>
      <c r="I54" s="37">
        <v>0</v>
      </c>
      <c r="J54" s="24">
        <f>SUM(E54-F54-I54)</f>
        <v>2963380</v>
      </c>
      <c r="K54" s="73">
        <f t="shared" ref="K54:K62" si="2">SUM(F54/E54*100)</f>
        <v>99.42603580666686</v>
      </c>
    </row>
    <row r="55" spans="2:11" ht="15.75" customHeight="1" thickBot="1" x14ac:dyDescent="0.2">
      <c r="B55" s="102"/>
      <c r="C55" s="104"/>
      <c r="D55" s="10" t="s">
        <v>11</v>
      </c>
      <c r="E55" s="30">
        <v>4212748</v>
      </c>
      <c r="F55" s="43">
        <v>1411600</v>
      </c>
      <c r="G55" s="52">
        <f>F55-F52</f>
        <v>-2139550</v>
      </c>
      <c r="H55" s="68">
        <f>F55*100/F52-100</f>
        <v>-60.249496641932893</v>
      </c>
      <c r="I55" s="27">
        <v>242121</v>
      </c>
      <c r="J55" s="49">
        <f>SUM(E55-F55-I55)</f>
        <v>2559027</v>
      </c>
      <c r="K55" s="78">
        <f t="shared" si="2"/>
        <v>33.50781959898859</v>
      </c>
    </row>
    <row r="56" spans="2:11" ht="15.75" customHeight="1" thickBot="1" x14ac:dyDescent="0.2">
      <c r="B56" s="102"/>
      <c r="C56" s="105"/>
      <c r="D56" s="13" t="s">
        <v>12</v>
      </c>
      <c r="E56" s="31">
        <f>SUM(E54:E55)</f>
        <v>520513248</v>
      </c>
      <c r="F56" s="29">
        <f>SUM(F54:F55)</f>
        <v>514748720</v>
      </c>
      <c r="G56" s="57">
        <f>SUM(G54:G55)</f>
        <v>153496680</v>
      </c>
      <c r="H56" s="69">
        <f>F56*100/F53-100</f>
        <v>42.49019050522179</v>
      </c>
      <c r="I56" s="36">
        <f>SUM(I54:I55)</f>
        <v>242121</v>
      </c>
      <c r="J56" s="32">
        <f>SUM(E56-F56-I56)</f>
        <v>5522407</v>
      </c>
      <c r="K56" s="76">
        <f t="shared" si="2"/>
        <v>98.892530012992097</v>
      </c>
    </row>
    <row r="57" spans="2:11" customFormat="1" ht="15.75" customHeight="1" thickBot="1" x14ac:dyDescent="0.2">
      <c r="B57" s="102" t="s">
        <v>24</v>
      </c>
      <c r="C57" s="103" t="str">
        <f>C$6</f>
        <v>令和３年度</v>
      </c>
      <c r="D57" s="9" t="s">
        <v>10</v>
      </c>
      <c r="E57" s="24">
        <v>7909038771</v>
      </c>
      <c r="F57" s="44">
        <v>7849480921</v>
      </c>
      <c r="G57" s="58">
        <v>-286323038</v>
      </c>
      <c r="H57" s="67">
        <v>-3.5192961807205734</v>
      </c>
      <c r="I57" s="47">
        <v>6000</v>
      </c>
      <c r="J57" s="24">
        <v>59551850</v>
      </c>
      <c r="K57" s="73">
        <v>99.246964748505462</v>
      </c>
    </row>
    <row r="58" spans="2:11" customFormat="1" ht="15.75" customHeight="1" thickBot="1" x14ac:dyDescent="0.2">
      <c r="B58" s="102"/>
      <c r="C58" s="104"/>
      <c r="D58" s="10" t="s">
        <v>11</v>
      </c>
      <c r="E58" s="30">
        <v>188616212</v>
      </c>
      <c r="F58" s="43">
        <v>72166727</v>
      </c>
      <c r="G58" s="59">
        <v>21083294</v>
      </c>
      <c r="H58" s="68">
        <v>41.272273145777035</v>
      </c>
      <c r="I58" s="50">
        <v>7898730</v>
      </c>
      <c r="J58" s="30">
        <v>108550755</v>
      </c>
      <c r="K58" s="74">
        <v>38.261147456402107</v>
      </c>
    </row>
    <row r="59" spans="2:11" customFormat="1" ht="15.75" customHeight="1" thickBot="1" x14ac:dyDescent="0.2">
      <c r="B59" s="102"/>
      <c r="C59" s="105"/>
      <c r="D59" s="13" t="s">
        <v>12</v>
      </c>
      <c r="E59" s="36">
        <v>8097654983</v>
      </c>
      <c r="F59" s="40">
        <v>7921647648</v>
      </c>
      <c r="G59" s="60">
        <v>-265239744</v>
      </c>
      <c r="H59" s="69">
        <v>-3.2398118027027607</v>
      </c>
      <c r="I59" s="38">
        <v>7904730</v>
      </c>
      <c r="J59" s="36">
        <v>168102605</v>
      </c>
      <c r="K59" s="77">
        <v>97.826440674868152</v>
      </c>
    </row>
    <row r="60" spans="2:11" customFormat="1" ht="15.75" customHeight="1" thickBot="1" x14ac:dyDescent="0.2">
      <c r="B60" s="102"/>
      <c r="C60" s="103" t="str">
        <f>C$9</f>
        <v>令和４年度</v>
      </c>
      <c r="D60" s="9" t="s">
        <v>10</v>
      </c>
      <c r="E60" s="45">
        <f>SUM(E9+E15+E21+E27+E42+E36+E48+E54)</f>
        <v>8397987165</v>
      </c>
      <c r="F60" s="39">
        <f>SUM(F9+F15+F21+F27+F42+F36+F48+F54)</f>
        <v>8331034044</v>
      </c>
      <c r="G60" s="61">
        <f>SUM(G9+G15+G21+G27+G42+G36+G48+G54)</f>
        <v>481553123</v>
      </c>
      <c r="H60" s="67">
        <f>F60*100/F57-100</f>
        <v>6.1348403524579993</v>
      </c>
      <c r="I60" s="24">
        <f>SUM(I9+I15+I21+I27+I42+I36+I48+I54)</f>
        <v>0</v>
      </c>
      <c r="J60" s="24">
        <f>SUM(J9+J15+J21+J27+J42+J36+J48+J54)</f>
        <v>66953121</v>
      </c>
      <c r="K60" s="73">
        <f t="shared" si="2"/>
        <v>99.20274799562641</v>
      </c>
    </row>
    <row r="61" spans="2:11" customFormat="1" ht="15.75" customHeight="1" thickBot="1" x14ac:dyDescent="0.2">
      <c r="B61" s="102"/>
      <c r="C61" s="104"/>
      <c r="D61" s="10" t="s">
        <v>11</v>
      </c>
      <c r="E61" s="33">
        <f>SUM(E10+E16+E22+E43+E55)</f>
        <v>167557670</v>
      </c>
      <c r="F61" s="34">
        <f>SUM(F10+F16+F22+F43+F55)</f>
        <v>44905415</v>
      </c>
      <c r="G61" s="59">
        <f>SUM(G10+G16+G22+G43+G55)</f>
        <v>-27261312</v>
      </c>
      <c r="H61" s="68">
        <f>F61*100/F58-100</f>
        <v>-37.775458487953877</v>
      </c>
      <c r="I61" s="30">
        <f>SUM(I10+I16+I22+I43+I55)</f>
        <v>11364056</v>
      </c>
      <c r="J61" s="30">
        <f>SUM(J10+J16+J22+J43+J55)</f>
        <v>111288199</v>
      </c>
      <c r="K61" s="74">
        <f t="shared" si="2"/>
        <v>26.799975793408919</v>
      </c>
    </row>
    <row r="62" spans="2:11" customFormat="1" ht="15.75" customHeight="1" thickBot="1" x14ac:dyDescent="0.2">
      <c r="B62" s="102"/>
      <c r="C62" s="105"/>
      <c r="D62" s="13" t="s">
        <v>12</v>
      </c>
      <c r="E62" s="32">
        <f>SUM(E60:E61)</f>
        <v>8565544835</v>
      </c>
      <c r="F62" s="46">
        <f t="shared" ref="F62" si="3">SUM(F60:F61)</f>
        <v>8375939459</v>
      </c>
      <c r="G62" s="55">
        <f>SUM(G60:G61)</f>
        <v>454291811</v>
      </c>
      <c r="H62" s="72">
        <f>F62*100/F59-100</f>
        <v>5.734814664657506</v>
      </c>
      <c r="I62" s="32">
        <f>SUM(I60:I61)</f>
        <v>11364056</v>
      </c>
      <c r="J62" s="32">
        <f>SUM(J60:J61)</f>
        <v>178241320</v>
      </c>
      <c r="K62" s="76">
        <f t="shared" si="2"/>
        <v>97.786417797671831</v>
      </c>
    </row>
    <row r="63" spans="2:11" customFormat="1" ht="16.5" customHeight="1" x14ac:dyDescent="0.15">
      <c r="E63" s="23"/>
      <c r="F63" s="23"/>
      <c r="G63" s="23"/>
      <c r="H63" s="23"/>
      <c r="I63" s="23"/>
      <c r="J63" s="23"/>
      <c r="K63" s="23"/>
    </row>
  </sheetData>
  <mergeCells count="31">
    <mergeCell ref="B57:B62"/>
    <mergeCell ref="C57:C59"/>
    <mergeCell ref="C60:C62"/>
    <mergeCell ref="B45:B50"/>
    <mergeCell ref="C45:C47"/>
    <mergeCell ref="C48:C50"/>
    <mergeCell ref="B51:B56"/>
    <mergeCell ref="C51:C53"/>
    <mergeCell ref="C54:C56"/>
    <mergeCell ref="B39:B44"/>
    <mergeCell ref="C39:C41"/>
    <mergeCell ref="C42:C44"/>
    <mergeCell ref="B18:B23"/>
    <mergeCell ref="C18:C20"/>
    <mergeCell ref="C21:C23"/>
    <mergeCell ref="B24:B29"/>
    <mergeCell ref="C24:C26"/>
    <mergeCell ref="C27:C29"/>
    <mergeCell ref="B31:B32"/>
    <mergeCell ref="C31:D32"/>
    <mergeCell ref="B33:B38"/>
    <mergeCell ref="C33:C35"/>
    <mergeCell ref="C36:C38"/>
    <mergeCell ref="B12:B17"/>
    <mergeCell ref="C12:C14"/>
    <mergeCell ref="C15:C17"/>
    <mergeCell ref="B4:B5"/>
    <mergeCell ref="C4:D5"/>
    <mergeCell ref="B6:B11"/>
    <mergeCell ref="C6:C8"/>
    <mergeCell ref="C9:C1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7" fitToHeight="0" orientation="landscape" horizontalDpi="0" verticalDpi="0" r:id="rId1"/>
  <headerFooter differentOddEven="1" scaleWithDoc="0" alignWithMargins="0">
    <oddFooter>&amp;C-  １  -</oddFooter>
    <evenFooter>&amp;C- ２ -</even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北出律子</cp:lastModifiedBy>
  <cp:lastPrinted>2023-09-01T02:20:09Z</cp:lastPrinted>
  <dcterms:created xsi:type="dcterms:W3CDTF">2020-09-24T09:36:09Z</dcterms:created>
  <dcterms:modified xsi:type="dcterms:W3CDTF">2023-09-01T02:20:11Z</dcterms:modified>
</cp:coreProperties>
</file>