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６年度\ホームページ\"/>
    </mc:Choice>
  </mc:AlternateContent>
  <bookViews>
    <workbookView xWindow="-120" yWindow="-120" windowWidth="19440" windowHeight="15000" tabRatio="820"/>
  </bookViews>
  <sheets>
    <sheet name="市民税に関する概要その２　R6年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6" i="19" l="1"/>
  <c r="C33" i="19" l="1"/>
  <c r="G33" i="19" l="1"/>
  <c r="H29" i="19" l="1"/>
  <c r="K54" i="19" l="1"/>
  <c r="J54" i="19"/>
  <c r="H54" i="19"/>
  <c r="G54" i="19"/>
  <c r="E52" i="19"/>
  <c r="C52" i="19"/>
  <c r="E51" i="19"/>
  <c r="C51" i="19"/>
  <c r="E50" i="19"/>
  <c r="C50" i="19"/>
  <c r="E49" i="19"/>
  <c r="C49" i="19"/>
  <c r="E48" i="19"/>
  <c r="C48" i="19"/>
  <c r="E47" i="19"/>
  <c r="C47" i="19"/>
  <c r="E46" i="19"/>
  <c r="E45" i="19"/>
  <c r="C45" i="19"/>
  <c r="E44" i="19"/>
  <c r="C44" i="19"/>
  <c r="E43" i="19"/>
  <c r="C43" i="19"/>
  <c r="F33" i="19"/>
  <c r="E33" i="19"/>
  <c r="D33" i="19"/>
  <c r="H31" i="19"/>
  <c r="H30" i="19"/>
  <c r="H28" i="19"/>
  <c r="H27" i="19"/>
  <c r="H26" i="19"/>
  <c r="H25" i="19"/>
  <c r="H24" i="19"/>
  <c r="H23" i="19"/>
  <c r="H22" i="19"/>
  <c r="H21" i="19"/>
  <c r="H33" i="19" s="1"/>
  <c r="H20" i="19"/>
  <c r="H19" i="19"/>
  <c r="H18" i="19"/>
  <c r="H17" i="19"/>
  <c r="H16" i="19"/>
  <c r="L11" i="19"/>
  <c r="G11" i="19"/>
  <c r="F11" i="19"/>
  <c r="E11" i="19"/>
  <c r="D11" i="19"/>
  <c r="C11" i="19"/>
  <c r="K10" i="19"/>
  <c r="J10" i="19"/>
  <c r="I10" i="19"/>
  <c r="H10" i="19"/>
  <c r="K9" i="19"/>
  <c r="J9" i="19"/>
  <c r="I9" i="19"/>
  <c r="H9" i="19"/>
  <c r="K8" i="19"/>
  <c r="J8" i="19"/>
  <c r="I8" i="19"/>
  <c r="H8" i="19"/>
  <c r="K7" i="19"/>
  <c r="J7" i="19"/>
  <c r="J11" i="19" s="1"/>
  <c r="I7" i="19"/>
  <c r="H7" i="19"/>
  <c r="H11" i="19" s="1"/>
  <c r="M49" i="19" l="1"/>
  <c r="D51" i="19"/>
  <c r="M45" i="19"/>
  <c r="D48" i="19"/>
  <c r="C32" i="19"/>
  <c r="G32" i="19"/>
  <c r="D32" i="19"/>
  <c r="E32" i="19"/>
  <c r="F32" i="19"/>
  <c r="K11" i="19"/>
  <c r="I11" i="19"/>
  <c r="C54" i="19"/>
  <c r="D46" i="19" s="1"/>
  <c r="E54" i="19"/>
  <c r="F49" i="19" s="1"/>
  <c r="M46" i="19"/>
  <c r="M50" i="19"/>
  <c r="M43" i="19"/>
  <c r="M47" i="19"/>
  <c r="M51" i="19"/>
  <c r="M44" i="19"/>
  <c r="M48" i="19"/>
  <c r="M52" i="19"/>
  <c r="D44" i="19" l="1"/>
  <c r="D45" i="19"/>
  <c r="D49" i="19"/>
  <c r="D52" i="19"/>
  <c r="D50" i="19"/>
  <c r="D43" i="19"/>
  <c r="D47" i="19"/>
  <c r="H32" i="19"/>
  <c r="M54" i="19"/>
  <c r="F44" i="19"/>
  <c r="F43" i="19"/>
  <c r="F45" i="19"/>
  <c r="F50" i="19"/>
  <c r="F51" i="19"/>
  <c r="F48" i="19"/>
  <c r="F52" i="19"/>
  <c r="F47" i="19"/>
  <c r="F46" i="19"/>
  <c r="D54" i="19" l="1"/>
  <c r="F54" i="19"/>
</calcChain>
</file>

<file path=xl/sharedStrings.xml><?xml version="1.0" encoding="utf-8"?>
<sst xmlns="http://schemas.openxmlformats.org/spreadsheetml/2006/main" count="100" uniqueCount="85">
  <si>
    <t>　　　　　</t>
  </si>
  <si>
    <t>　　　　</t>
  </si>
  <si>
    <t>　　</t>
  </si>
  <si>
    <t>納税義務者数</t>
  </si>
  <si>
    <t>均等割のみを納める者</t>
  </si>
  <si>
    <t>均等割と所得割を納める者</t>
  </si>
  <si>
    <t>その他所得</t>
  </si>
  <si>
    <t>所得控除額</t>
  </si>
  <si>
    <t>課税標準額</t>
  </si>
  <si>
    <t>均等割のみ課税される事業所</t>
  </si>
  <si>
    <t>調定額</t>
  </si>
  <si>
    <t>サービス業</t>
  </si>
  <si>
    <t>構成比</t>
    <phoneticPr fontId="1"/>
  </si>
  <si>
    <t>事業所数</t>
    <phoneticPr fontId="1"/>
  </si>
  <si>
    <t>事業所数(B)</t>
    <phoneticPr fontId="1"/>
  </si>
  <si>
    <t>調定額</t>
    <phoneticPr fontId="1"/>
  </si>
  <si>
    <t>分離課税所得金額</t>
    <rPh sb="0" eb="2">
      <t>ブンリ</t>
    </rPh>
    <rPh sb="2" eb="4">
      <t>カゼイ</t>
    </rPh>
    <rPh sb="4" eb="6">
      <t>ショトク</t>
    </rPh>
    <rPh sb="6" eb="8">
      <t>キンガク</t>
    </rPh>
    <phoneticPr fontId="1"/>
  </si>
  <si>
    <t>調整控除額</t>
    <rPh sb="0" eb="2">
      <t>チョウセイ</t>
    </rPh>
    <rPh sb="2" eb="4">
      <t>コウジョ</t>
    </rPh>
    <rPh sb="4" eb="5">
      <t>ガク</t>
    </rPh>
    <phoneticPr fontId="1"/>
  </si>
  <si>
    <t>配当控除額</t>
    <rPh sb="0" eb="2">
      <t>ハイトウ</t>
    </rPh>
    <rPh sb="2" eb="4">
      <t>コウジョ</t>
    </rPh>
    <rPh sb="4" eb="5">
      <t>ガク</t>
    </rPh>
    <phoneticPr fontId="1"/>
  </si>
  <si>
    <t>住宅借入金等
特別税額控除額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rPh sb="13" eb="14">
      <t>ガク</t>
    </rPh>
    <phoneticPr fontId="1"/>
  </si>
  <si>
    <t>税額調整額</t>
    <rPh sb="0" eb="2">
      <t>ゼイガク</t>
    </rPh>
    <rPh sb="2" eb="4">
      <t>チョウセイ</t>
    </rPh>
    <rPh sb="4" eb="5">
      <t>ガク</t>
    </rPh>
    <phoneticPr fontId="1"/>
  </si>
  <si>
    <t>配当割額の控除額</t>
    <rPh sb="0" eb="2">
      <t>ハイトウ</t>
    </rPh>
    <rPh sb="2" eb="3">
      <t>ワリ</t>
    </rPh>
    <rPh sb="3" eb="4">
      <t>ガク</t>
    </rPh>
    <rPh sb="5" eb="7">
      <t>コウジョ</t>
    </rPh>
    <rPh sb="7" eb="8">
      <t>ガク</t>
    </rPh>
    <phoneticPr fontId="1"/>
  </si>
  <si>
    <t>株式等譲渡所得
割額の控除額</t>
    <rPh sb="0" eb="3">
      <t>カブシキトウ</t>
    </rPh>
    <rPh sb="3" eb="5">
      <t>ジョウト</t>
    </rPh>
    <rPh sb="5" eb="7">
      <t>ショトク</t>
    </rPh>
    <rPh sb="8" eb="9">
      <t>ワリ</t>
    </rPh>
    <rPh sb="9" eb="10">
      <t>ガク</t>
    </rPh>
    <rPh sb="11" eb="13">
      <t>コウジョ</t>
    </rPh>
    <rPh sb="13" eb="14">
      <t>ガク</t>
    </rPh>
    <phoneticPr fontId="1"/>
  </si>
  <si>
    <t>寄附金税額控除</t>
    <rPh sb="0" eb="3">
      <t>キフキン</t>
    </rPh>
    <rPh sb="3" eb="5">
      <t>ゼイガク</t>
    </rPh>
    <rPh sb="5" eb="7">
      <t>コウジョ</t>
    </rPh>
    <phoneticPr fontId="1"/>
  </si>
  <si>
    <t>外国税額控除</t>
    <rPh sb="0" eb="2">
      <t>ガイコク</t>
    </rPh>
    <rPh sb="2" eb="4">
      <t>ゼイガク</t>
    </rPh>
    <rPh sb="4" eb="6">
      <t>コウジョ</t>
    </rPh>
    <phoneticPr fontId="1"/>
  </si>
  <si>
    <t>給与</t>
    <phoneticPr fontId="1"/>
  </si>
  <si>
    <t>営業</t>
    <phoneticPr fontId="1"/>
  </si>
  <si>
    <t>農業</t>
    <phoneticPr fontId="1"/>
  </si>
  <si>
    <t>その他</t>
    <phoneticPr fontId="1"/>
  </si>
  <si>
    <t>合計</t>
    <rPh sb="0" eb="1">
      <t>ゴウ</t>
    </rPh>
    <phoneticPr fontId="1"/>
  </si>
  <si>
    <t>　合計</t>
    <rPh sb="1" eb="2">
      <t>ゴウ</t>
    </rPh>
    <rPh sb="2" eb="3">
      <t>ケイ</t>
    </rPh>
    <phoneticPr fontId="1"/>
  </si>
  <si>
    <t>区分</t>
    <phoneticPr fontId="1"/>
  </si>
  <si>
    <t>分離分</t>
    <phoneticPr fontId="1"/>
  </si>
  <si>
    <t>合計</t>
    <phoneticPr fontId="1"/>
  </si>
  <si>
    <t>区分</t>
    <rPh sb="1" eb="2">
      <t>ブン</t>
    </rPh>
    <phoneticPr fontId="1"/>
  </si>
  <si>
    <t>建設業</t>
    <phoneticPr fontId="1"/>
  </si>
  <si>
    <t>製造業</t>
    <phoneticPr fontId="1"/>
  </si>
  <si>
    <t>運輸・通信業</t>
    <phoneticPr fontId="1"/>
  </si>
  <si>
    <t>卸売業</t>
    <phoneticPr fontId="1"/>
  </si>
  <si>
    <t>小売業</t>
    <phoneticPr fontId="1"/>
  </si>
  <si>
    <t>飲食業</t>
    <phoneticPr fontId="1"/>
  </si>
  <si>
    <t>不動産業</t>
    <phoneticPr fontId="1"/>
  </si>
  <si>
    <t>事業所数（Ａ）</t>
    <phoneticPr fontId="1"/>
  </si>
  <si>
    <t xml:space="preserve">調定額 </t>
    <phoneticPr fontId="1"/>
  </si>
  <si>
    <t>平均税率</t>
    <phoneticPr fontId="1"/>
  </si>
  <si>
    <t>算出税額</t>
    <phoneticPr fontId="1"/>
  </si>
  <si>
    <t>所得割額</t>
    <phoneticPr fontId="1"/>
  </si>
  <si>
    <t>－</t>
    <phoneticPr fontId="1"/>
  </si>
  <si>
    <t>総所得金額等</t>
    <rPh sb="5" eb="6">
      <t>トウ</t>
    </rPh>
    <phoneticPr fontId="1"/>
  </si>
  <si>
    <t>納税義務者
　　　　人</t>
    <rPh sb="10" eb="11">
      <t>ヒト</t>
    </rPh>
    <phoneticPr fontId="1"/>
  </si>
  <si>
    <t>納税義務者
　　　　 人</t>
    <rPh sb="11" eb="12">
      <t>ヒト</t>
    </rPh>
    <phoneticPr fontId="1"/>
  </si>
  <si>
    <t>均等割を納める者
　　　　　　人　　　　　　千円</t>
    <rPh sb="15" eb="16">
      <t>ヒト</t>
    </rPh>
    <rPh sb="22" eb="24">
      <t>センエン</t>
    </rPh>
    <phoneticPr fontId="1"/>
  </si>
  <si>
    <t>所得割を納める者
　　　　　　人　　　　　　千円</t>
    <rPh sb="0" eb="2">
      <t>ショトク</t>
    </rPh>
    <rPh sb="15" eb="16">
      <t>ヒト</t>
    </rPh>
    <rPh sb="22" eb="24">
      <t>センエン</t>
    </rPh>
    <phoneticPr fontId="1"/>
  </si>
  <si>
    <t>均等割額
　　　千円</t>
    <rPh sb="8" eb="10">
      <t>センエン</t>
    </rPh>
    <phoneticPr fontId="1"/>
  </si>
  <si>
    <t>所得割額
　　　千円</t>
    <rPh sb="0" eb="2">
      <t>ショトク</t>
    </rPh>
    <rPh sb="8" eb="10">
      <t>センエン</t>
    </rPh>
    <phoneticPr fontId="1"/>
  </si>
  <si>
    <t>法人税割の課税
される事業所割合
（B）／（Ａ）</t>
    <rPh sb="11" eb="14">
      <t>ジギョウショ</t>
    </rPh>
    <rPh sb="14" eb="16">
      <t>ワリアイ</t>
    </rPh>
    <phoneticPr fontId="1"/>
  </si>
  <si>
    <t>法人税割並びに均等割が
課税される事業所</t>
    <rPh sb="4" eb="5">
      <t>ナラ</t>
    </rPh>
    <rPh sb="7" eb="10">
      <t>キントウワリ</t>
    </rPh>
    <phoneticPr fontId="1"/>
  </si>
  <si>
    <t>金融・保険業</t>
    <phoneticPr fontId="1"/>
  </si>
  <si>
    <t xml:space="preserve">オ　法人市民税業種別事業所数・調定額（令和５年度分） </t>
    <rPh sb="4" eb="5">
      <t>シ</t>
    </rPh>
    <rPh sb="10" eb="13">
      <t>ジギョウショ</t>
    </rPh>
    <rPh sb="13" eb="14">
      <t>スウ</t>
    </rPh>
    <rPh sb="15" eb="18">
      <t>チョウテイガク</t>
    </rPh>
    <rPh sb="19" eb="21">
      <t>レイワ</t>
    </rPh>
    <rPh sb="22" eb="24">
      <t>ネンド</t>
    </rPh>
    <rPh sb="23" eb="24">
      <t>ド</t>
    </rPh>
    <rPh sb="24" eb="25">
      <t>ブン</t>
    </rPh>
    <phoneticPr fontId="1"/>
  </si>
  <si>
    <t>（令和６年３月31日現在、単位：千円、％）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</si>
  <si>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ウ　個人市民税所得者区分別納税義務者・均等割額・所得割額（令和６年度課税分）</t>
    <rPh sb="4" eb="5">
      <t>シ</t>
    </rPh>
    <rPh sb="7" eb="10">
      <t>ショトクシャ</t>
    </rPh>
    <rPh sb="10" eb="12">
      <t>クブン</t>
    </rPh>
    <rPh sb="12" eb="13">
      <t>ベツ</t>
    </rPh>
    <rPh sb="19" eb="22">
      <t>キントウワ</t>
    </rPh>
    <rPh sb="22" eb="23">
      <t>ガク</t>
    </rPh>
    <rPh sb="24" eb="26">
      <t>ショトク</t>
    </rPh>
    <rPh sb="26" eb="27">
      <t>ワリ</t>
    </rPh>
    <rPh sb="27" eb="28">
      <t>ガク</t>
    </rPh>
    <rPh sb="29" eb="31">
      <t>レイワ</t>
    </rPh>
    <rPh sb="32" eb="34">
      <t>ネンド</t>
    </rPh>
    <rPh sb="34" eb="36">
      <t>カゼイ</t>
    </rPh>
    <rPh sb="36" eb="37">
      <t>ブン</t>
    </rPh>
    <phoneticPr fontId="1"/>
  </si>
  <si>
    <t>（令和６年７月１日現在）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</si>
  <si>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エ　個人市民税所得者区分別所得割額（令和６年度課税分）</t>
    <rPh sb="2" eb="4">
      <t>コジン</t>
    </rPh>
    <rPh sb="4" eb="7">
      <t>シミンゼイ</t>
    </rPh>
    <rPh sb="7" eb="10">
      <t>ショトクシャ</t>
    </rPh>
    <rPh sb="10" eb="12">
      <t>クブン</t>
    </rPh>
    <rPh sb="18" eb="20">
      <t>レイワ</t>
    </rPh>
    <rPh sb="21" eb="23">
      <t>ネンド</t>
    </rPh>
    <rPh sb="23" eb="25">
      <t>カゼイ</t>
    </rPh>
    <rPh sb="25" eb="26">
      <t>ブン</t>
    </rPh>
    <phoneticPr fontId="1"/>
  </si>
  <si>
    <t>　(令和６年７月１日現在、単位：千円、％)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</si>
  <si>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資料：令和６年度市町村税課税状況等の調</t>
    <rPh sb="3" eb="5">
      <t>レイワ</t>
    </rPh>
    <rPh sb="6" eb="8">
      <t>ネンド</t>
    </rPh>
    <rPh sb="8" eb="10">
      <t>シチョウ</t>
    </rPh>
    <rPh sb="10" eb="12">
      <t>ソンゼイ</t>
    </rPh>
    <rPh sb="12" eb="14">
      <t>カゼイ</t>
    </rPh>
    <rPh sb="14" eb="16">
      <t>ジョウキョウ</t>
    </rPh>
    <rPh sb="16" eb="17">
      <t>トウ</t>
    </rPh>
    <rPh sb="18" eb="19">
      <t>チョウ</t>
    </rPh>
    <phoneticPr fontId="1"/>
  </si>
  <si>
    <t>資料：令和６年度市町村税課税状況等の調</t>
    <phoneticPr fontId="1"/>
  </si>
  <si>
    <t>定額減税　※</t>
    <rPh sb="0" eb="4">
      <t>テイガクゲンゼイ</t>
    </rPh>
    <phoneticPr fontId="1"/>
  </si>
  <si>
    <t>　　国民の負担を緩和し、物価上昇を十分に超える持続的な賃上げが行われる経済</t>
    <rPh sb="2" eb="4">
      <t>コクミン</t>
    </rPh>
    <rPh sb="5" eb="7">
      <t>フタン</t>
    </rPh>
    <rPh sb="8" eb="10">
      <t>カンワ</t>
    </rPh>
    <rPh sb="12" eb="16">
      <t>ブッカジョウショウ</t>
    </rPh>
    <rPh sb="17" eb="19">
      <t>ジュウブン</t>
    </rPh>
    <rPh sb="20" eb="21">
      <t>コ</t>
    </rPh>
    <rPh sb="23" eb="26">
      <t>ジゾクテキ</t>
    </rPh>
    <rPh sb="27" eb="29">
      <t>チンア</t>
    </rPh>
    <rPh sb="31" eb="32">
      <t>オコナ</t>
    </rPh>
    <rPh sb="35" eb="37">
      <t>ケイザイ</t>
    </rPh>
    <phoneticPr fontId="1"/>
  </si>
  <si>
    <t>　　　令和6年度の個人市・県民税に係る合計所得金額が1,805万円以下の人</t>
    <phoneticPr fontId="1"/>
  </si>
  <si>
    <t>　　２．算出方法</t>
    <rPh sb="4" eb="6">
      <t>サンシュツ</t>
    </rPh>
    <rPh sb="6" eb="8">
      <t>ホウホウ</t>
    </rPh>
    <phoneticPr fontId="1"/>
  </si>
  <si>
    <t>　　　納税者の個人市・県民税の税額控除（寄附金控除、住宅ローン控除等）後の</t>
    <phoneticPr fontId="1"/>
  </si>
  <si>
    <t>　　１．対象となる人</t>
    <rPh sb="4" eb="6">
      <t>タイショウ</t>
    </rPh>
    <rPh sb="9" eb="10">
      <t>ヒト</t>
    </rPh>
    <phoneticPr fontId="1"/>
  </si>
  <si>
    <t>　　　※均等割のみ課税される場合は対象外。</t>
    <rPh sb="19" eb="20">
      <t>ガイ</t>
    </rPh>
    <phoneticPr fontId="1"/>
  </si>
  <si>
    <t>　　所得割額から、以下の金額を減税する。</t>
    <rPh sb="9" eb="11">
      <t>イカ</t>
    </rPh>
    <rPh sb="12" eb="14">
      <t>キンガク</t>
    </rPh>
    <rPh sb="15" eb="17">
      <t>ゲンゼイ</t>
    </rPh>
    <phoneticPr fontId="1"/>
  </si>
  <si>
    <t>　　　※控除対象配偶者及び扶養親族が国外居住者の場合は、対象から除く。</t>
    <rPh sb="11" eb="12">
      <t>オヨ</t>
    </rPh>
    <phoneticPr fontId="1"/>
  </si>
  <si>
    <t>　　　※減税額が所得割額を超える場合は所得割額が限度となる。</t>
    <phoneticPr fontId="1"/>
  </si>
  <si>
    <t>　　　　（計算例）控除対象配偶者と扶養親族が2人いる場合の定額減税額</t>
    <phoneticPr fontId="1"/>
  </si>
  <si>
    <t>　　　　　　1万円（本人）＋1万円（控除対象配偶者）＋2万円（扶養親族2人）＝4万円</t>
    <phoneticPr fontId="1"/>
  </si>
  <si>
    <t>森林環境税</t>
    <rPh sb="0" eb="5">
      <t>シンリンカンキョウゼイ</t>
    </rPh>
    <phoneticPr fontId="1"/>
  </si>
  <si>
    <r>
      <rPr>
        <sz val="8"/>
        <rFont val="ＭＳ Ｐゴシック"/>
        <family val="3"/>
        <charset val="128"/>
      </rPr>
      <t>森林環境税額</t>
    </r>
    <r>
      <rPr>
        <sz val="10"/>
        <rFont val="ＭＳ Ｐゴシック"/>
        <family val="3"/>
        <charset val="128"/>
      </rPr>
      <t xml:space="preserve">
　　　千円</t>
    </r>
    <rPh sb="0" eb="2">
      <t>シンリン</t>
    </rPh>
    <rPh sb="2" eb="4">
      <t>カンキョウ</t>
    </rPh>
    <rPh sb="4" eb="6">
      <t>ゼイガク</t>
    </rPh>
    <rPh sb="10" eb="12">
      <t>センエン</t>
    </rPh>
    <phoneticPr fontId="1"/>
  </si>
  <si>
    <t>　※（令和６年度個人市民税・県民税の定額減税）</t>
    <rPh sb="3" eb="5">
      <t>レイワ</t>
    </rPh>
    <rPh sb="5" eb="8">
      <t>ロクネンド</t>
    </rPh>
    <rPh sb="8" eb="10">
      <t>コジン</t>
    </rPh>
    <rPh sb="10" eb="13">
      <t>シミンゼイ</t>
    </rPh>
    <rPh sb="14" eb="17">
      <t>ケンミンゼイ</t>
    </rPh>
    <rPh sb="18" eb="20">
      <t>テイガク</t>
    </rPh>
    <rPh sb="20" eb="22">
      <t>ゲンゼイ</t>
    </rPh>
    <phoneticPr fontId="1"/>
  </si>
  <si>
    <t>　　　 令和６年度税制改正の大綱において、賃金上昇が物価高に追いついていない</t>
    <rPh sb="4" eb="6">
      <t>レイワ</t>
    </rPh>
    <rPh sb="7" eb="9">
      <t>ネンド</t>
    </rPh>
    <rPh sb="9" eb="13">
      <t>ゼイセイカイセイ</t>
    </rPh>
    <rPh sb="14" eb="16">
      <t>タイコウ</t>
    </rPh>
    <rPh sb="21" eb="25">
      <t>チンギンジョウショウ</t>
    </rPh>
    <rPh sb="26" eb="29">
      <t>ブッカダカ</t>
    </rPh>
    <rPh sb="30" eb="31">
      <t>オ</t>
    </rPh>
    <phoneticPr fontId="1"/>
  </si>
  <si>
    <t>　　実施する。</t>
    <rPh sb="2" eb="4">
      <t>ジッシ</t>
    </rPh>
    <phoneticPr fontId="1"/>
  </si>
  <si>
    <t>　　の実現を目指す観点から、令和６年度の個人市民税・県民税に対して定額減税を</t>
    <rPh sb="3" eb="5">
      <t>ジツゲン</t>
    </rPh>
    <rPh sb="6" eb="8">
      <t>メザ</t>
    </rPh>
    <rPh sb="9" eb="11">
      <t>カンテン</t>
    </rPh>
    <rPh sb="14" eb="16">
      <t>レイワ</t>
    </rPh>
    <rPh sb="17" eb="19">
      <t>ネンド</t>
    </rPh>
    <rPh sb="20" eb="22">
      <t>コジン</t>
    </rPh>
    <rPh sb="22" eb="25">
      <t>シミンゼイ</t>
    </rPh>
    <rPh sb="26" eb="29">
      <t>ケンミンゼイ</t>
    </rPh>
    <rPh sb="30" eb="31">
      <t>タイ</t>
    </rPh>
    <rPh sb="33" eb="35">
      <t>テイガク</t>
    </rPh>
    <rPh sb="35" eb="37">
      <t>ゲンゼイ</t>
    </rPh>
    <phoneticPr fontId="1"/>
  </si>
  <si>
    <t>　　　①本人：１万円　②控除対象配偶者又は扶養親族：１人につき１万円</t>
    <rPh sb="4" eb="6">
      <t>ホンニン</t>
    </rPh>
    <rPh sb="8" eb="10">
      <t>マンエン</t>
    </rPh>
    <rPh sb="12" eb="19">
      <t>コウジョタイショウハイグウシャ</t>
    </rPh>
    <rPh sb="19" eb="20">
      <t>マタ</t>
    </rPh>
    <rPh sb="21" eb="25">
      <t>フヨウシンゾク</t>
    </rPh>
    <rPh sb="27" eb="28">
      <t>ニン</t>
    </rPh>
    <rPh sb="32" eb="34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</si>
</sst>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#,##0.0_ "/>
    <numFmt numFmtId="178" formatCode="#,##0.0_);[Red]\(#,##0.0\)"/>
    <numFmt numFmtId="179" formatCode="#,##0.0"/>
    <numFmt numFmtId="180" formatCode="#,##0_ "/>
    <numFmt numFmtId="181" formatCode="0.0;[Red]0.0"/>
    <numFmt numFmtId="182" formatCode="#,##0.0;[Red]\-#,##0.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3" fontId="2" fillId="0" borderId="6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horizontal="right" vertical="center"/>
    </xf>
    <xf numFmtId="181" fontId="2" fillId="0" borderId="12" xfId="0" applyNumberFormat="1" applyFont="1" applyBorder="1" applyAlignment="1">
      <alignment horizontal="right" vertical="center"/>
    </xf>
    <xf numFmtId="181" fontId="2" fillId="0" borderId="12" xfId="0" applyNumberFormat="1" applyFont="1" applyBorder="1" applyAlignment="1">
      <alignment vertical="center"/>
    </xf>
    <xf numFmtId="181" fontId="2" fillId="0" borderId="28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6" fontId="0" fillId="0" borderId="19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78" fontId="0" fillId="0" borderId="21" xfId="0" applyNumberFormat="1" applyFont="1" applyBorder="1" applyAlignment="1">
      <alignment vertical="center"/>
    </xf>
    <xf numFmtId="178" fontId="0" fillId="0" borderId="3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8" fontId="0" fillId="0" borderId="37" xfId="0" applyNumberFormat="1" applyFont="1" applyBorder="1" applyAlignment="1">
      <alignment vertical="center"/>
    </xf>
    <xf numFmtId="178" fontId="0" fillId="0" borderId="38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176" fontId="0" fillId="0" borderId="22" xfId="0" applyNumberFormat="1" applyFont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27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vertical="center"/>
    </xf>
    <xf numFmtId="3" fontId="2" fillId="0" borderId="29" xfId="0" applyNumberFormat="1" applyFont="1" applyFill="1" applyBorder="1" applyAlignment="1">
      <alignment horizontal="right" vertical="center"/>
    </xf>
    <xf numFmtId="3" fontId="2" fillId="0" borderId="29" xfId="0" applyNumberFormat="1" applyFont="1" applyFill="1" applyBorder="1" applyAlignment="1">
      <alignment vertical="center"/>
    </xf>
    <xf numFmtId="182" fontId="2" fillId="0" borderId="31" xfId="0" applyNumberFormat="1" applyFont="1" applyFill="1" applyBorder="1" applyAlignment="1">
      <alignment horizontal="right" vertical="center"/>
    </xf>
    <xf numFmtId="182" fontId="2" fillId="0" borderId="32" xfId="0" applyNumberFormat="1" applyFont="1" applyFill="1" applyBorder="1" applyAlignment="1">
      <alignment horizontal="right" vertical="center"/>
    </xf>
    <xf numFmtId="182" fontId="2" fillId="0" borderId="3" xfId="0" applyNumberFormat="1" applyFont="1" applyFill="1" applyBorder="1" applyAlignment="1">
      <alignment horizontal="right" vertical="center"/>
    </xf>
    <xf numFmtId="176" fontId="0" fillId="0" borderId="15" xfId="0" applyNumberFormat="1" applyFill="1" applyBorder="1" applyAlignment="1">
      <alignment vertical="center"/>
    </xf>
    <xf numFmtId="180" fontId="0" fillId="0" borderId="14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0" fillId="0" borderId="23" xfId="0" applyNumberFormat="1" applyFont="1" applyBorder="1" applyAlignment="1">
      <alignment vertical="top"/>
    </xf>
    <xf numFmtId="178" fontId="0" fillId="0" borderId="18" xfId="0" applyNumberFormat="1" applyFont="1" applyBorder="1" applyAlignment="1">
      <alignment vertical="top"/>
    </xf>
    <xf numFmtId="176" fontId="0" fillId="0" borderId="30" xfId="0" applyNumberFormat="1" applyFont="1" applyBorder="1" applyAlignment="1">
      <alignment vertical="top" shrinkToFit="1"/>
    </xf>
    <xf numFmtId="178" fontId="0" fillId="0" borderId="39" xfId="0" applyNumberFormat="1" applyFont="1" applyBorder="1" applyAlignment="1">
      <alignment vertical="top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 vertical="center"/>
    </xf>
    <xf numFmtId="176" fontId="0" fillId="0" borderId="8" xfId="0" applyNumberFormat="1" applyFill="1" applyBorder="1" applyAlignment="1">
      <alignment vertical="center" shrinkToFit="1"/>
    </xf>
    <xf numFmtId="176" fontId="0" fillId="0" borderId="33" xfId="0" applyNumberFormat="1" applyFill="1" applyBorder="1" applyAlignment="1">
      <alignment vertical="center" shrinkToFit="1"/>
    </xf>
    <xf numFmtId="0" fontId="2" fillId="0" borderId="25" xfId="0" applyFon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55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9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179" fontId="2" fillId="0" borderId="6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56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3" fontId="0" fillId="0" borderId="49" xfId="0" applyNumberFormat="1" applyFont="1" applyBorder="1" applyAlignment="1">
      <alignment vertical="center"/>
    </xf>
    <xf numFmtId="3" fontId="0" fillId="0" borderId="21" xfId="0" applyNumberFormat="1" applyFont="1" applyBorder="1" applyAlignment="1">
      <alignment vertical="center"/>
    </xf>
    <xf numFmtId="3" fontId="0" fillId="0" borderId="44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56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176" fontId="0" fillId="0" borderId="51" xfId="0" applyNumberFormat="1" applyFont="1" applyBorder="1" applyAlignment="1">
      <alignment horizontal="right" vertical="center"/>
    </xf>
    <xf numFmtId="176" fontId="0" fillId="0" borderId="54" xfId="0" applyNumberFormat="1" applyFont="1" applyBorder="1" applyAlignment="1">
      <alignment horizontal="right" vertical="center"/>
    </xf>
    <xf numFmtId="176" fontId="0" fillId="0" borderId="38" xfId="0" applyNumberFormat="1" applyFont="1" applyBorder="1" applyAlignment="1">
      <alignment horizontal="right" vertical="center"/>
    </xf>
    <xf numFmtId="176" fontId="0" fillId="0" borderId="40" xfId="0" applyNumberFormat="1" applyFont="1" applyBorder="1" applyAlignment="1">
      <alignment horizontal="right" vertical="center"/>
    </xf>
    <xf numFmtId="178" fontId="0" fillId="0" borderId="52" xfId="0" applyNumberFormat="1" applyFont="1" applyBorder="1" applyAlignment="1">
      <alignment horizontal="right" vertical="center"/>
    </xf>
    <xf numFmtId="178" fontId="0" fillId="0" borderId="40" xfId="0" applyNumberFormat="1" applyFont="1" applyBorder="1" applyAlignment="1">
      <alignment horizontal="right" vertical="center"/>
    </xf>
    <xf numFmtId="176" fontId="0" fillId="0" borderId="37" xfId="0" applyNumberFormat="1" applyFont="1" applyBorder="1" applyAlignment="1">
      <alignment horizontal="right" vertical="top"/>
    </xf>
    <xf numFmtId="176" fontId="0" fillId="0" borderId="41" xfId="0" applyNumberFormat="1" applyFont="1" applyBorder="1" applyAlignment="1">
      <alignment horizontal="right" vertical="top"/>
    </xf>
    <xf numFmtId="178" fontId="0" fillId="0" borderId="56" xfId="0" applyNumberFormat="1" applyFont="1" applyBorder="1" applyAlignment="1">
      <alignment horizontal="right" vertical="top"/>
    </xf>
    <xf numFmtId="178" fontId="0" fillId="0" borderId="41" xfId="0" applyNumberFormat="1" applyFont="1" applyBorder="1" applyAlignment="1">
      <alignment horizontal="right" vertical="top"/>
    </xf>
    <xf numFmtId="176" fontId="0" fillId="0" borderId="12" xfId="0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horizontal="right" vertical="center"/>
    </xf>
    <xf numFmtId="178" fontId="0" fillId="0" borderId="15" xfId="0" applyNumberFormat="1" applyFont="1" applyBorder="1" applyAlignment="1">
      <alignment horizontal="right" vertical="center"/>
    </xf>
    <xf numFmtId="178" fontId="0" fillId="0" borderId="13" xfId="0" applyNumberFormat="1" applyFont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57" xfId="0" applyNumberFormat="1" applyFont="1" applyFill="1" applyBorder="1" applyAlignment="1">
      <alignment horizontal="right" vertical="center"/>
    </xf>
    <xf numFmtId="176" fontId="0" fillId="0" borderId="43" xfId="0" applyNumberFormat="1" applyFont="1" applyFill="1" applyBorder="1" applyAlignment="1">
      <alignment horizontal="right" vertical="center"/>
    </xf>
    <xf numFmtId="178" fontId="0" fillId="0" borderId="42" xfId="0" applyNumberFormat="1" applyFont="1" applyBorder="1" applyAlignment="1">
      <alignment horizontal="right" vertical="center"/>
    </xf>
    <xf numFmtId="178" fontId="0" fillId="0" borderId="43" xfId="0" applyNumberFormat="1" applyFont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8" fontId="0" fillId="0" borderId="14" xfId="0" applyNumberFormat="1" applyFont="1" applyBorder="1" applyAlignment="1">
      <alignment horizontal="right" vertical="center"/>
    </xf>
    <xf numFmtId="178" fontId="0" fillId="0" borderId="10" xfId="0" applyNumberFormat="1" applyFont="1" applyBorder="1" applyAlignment="1">
      <alignment horizontal="right" vertical="center"/>
    </xf>
    <xf numFmtId="0" fontId="0" fillId="0" borderId="39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9" xfId="0" applyFont="1" applyBorder="1" applyAlignment="1">
      <alignment horizontal="right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59"/>
  <sheetViews>
    <sheetView tabSelected="1" view="pageLayout" zoomScaleNormal="130" workbookViewId="0"/>
  </sheetViews>
  <sheetFormatPr defaultRowHeight="13.5"/>
  <cols>
    <col min="1" max="1" width="2.375" style="86" customWidth="1"/>
    <col min="2" max="2" width="11.875" style="86" customWidth="1"/>
    <col min="3" max="7" width="9.625" style="86" customWidth="1"/>
    <col min="8" max="8" width="10.375" style="86" customWidth="1"/>
    <col min="9" max="9" width="10.125" style="86" customWidth="1"/>
    <col min="10" max="10" width="10.875" style="86" customWidth="1"/>
    <col min="11" max="16" width="9.625" style="86" customWidth="1"/>
    <col min="17" max="18" width="8.125" style="86" customWidth="1"/>
    <col min="19" max="16384" width="9" style="86"/>
  </cols>
  <sheetData>
    <row r="3" spans="2:14" ht="14.25">
      <c r="B3" s="143" t="s">
        <v>60</v>
      </c>
      <c r="C3" s="143"/>
      <c r="D3" s="143"/>
      <c r="E3" s="143"/>
      <c r="F3" s="143"/>
      <c r="G3" s="143"/>
      <c r="H3" s="143"/>
      <c r="I3" s="143"/>
      <c r="J3" s="144"/>
    </row>
    <row r="4" spans="2:14" ht="14.25" thickBot="1">
      <c r="L4" s="145" t="s">
        <v>61</v>
      </c>
      <c r="M4" s="145"/>
      <c r="N4" s="145"/>
    </row>
    <row r="5" spans="2:14" ht="14.25" customHeight="1" thickBot="1">
      <c r="B5" s="146" t="s">
        <v>34</v>
      </c>
      <c r="C5" s="148" t="s">
        <v>4</v>
      </c>
      <c r="D5" s="149"/>
      <c r="E5" s="148" t="s">
        <v>5</v>
      </c>
      <c r="F5" s="150"/>
      <c r="G5" s="149"/>
      <c r="H5" s="151" t="s">
        <v>30</v>
      </c>
      <c r="I5" s="152"/>
      <c r="J5" s="152"/>
      <c r="K5" s="152"/>
      <c r="L5" s="153"/>
      <c r="M5" s="157" t="s">
        <v>78</v>
      </c>
      <c r="N5" s="158"/>
    </row>
    <row r="6" spans="2:14" ht="27" customHeight="1" thickBot="1">
      <c r="B6" s="147"/>
      <c r="C6" s="88" t="s">
        <v>50</v>
      </c>
      <c r="D6" s="60" t="s">
        <v>53</v>
      </c>
      <c r="E6" s="88" t="s">
        <v>50</v>
      </c>
      <c r="F6" s="62" t="s">
        <v>53</v>
      </c>
      <c r="G6" s="61" t="s">
        <v>54</v>
      </c>
      <c r="H6" s="154" t="s">
        <v>51</v>
      </c>
      <c r="I6" s="155"/>
      <c r="J6" s="156" t="s">
        <v>52</v>
      </c>
      <c r="K6" s="155"/>
      <c r="L6" s="4" t="s">
        <v>49</v>
      </c>
      <c r="M6" s="95" t="s">
        <v>50</v>
      </c>
      <c r="N6" s="96" t="s">
        <v>79</v>
      </c>
    </row>
    <row r="7" spans="2:14" ht="14.25" customHeight="1">
      <c r="B7" s="11" t="s">
        <v>25</v>
      </c>
      <c r="C7" s="37">
        <v>2256</v>
      </c>
      <c r="D7" s="38">
        <v>6768</v>
      </c>
      <c r="E7" s="37">
        <v>23339</v>
      </c>
      <c r="F7" s="39">
        <v>70017</v>
      </c>
      <c r="G7" s="38">
        <v>2591532</v>
      </c>
      <c r="H7" s="40">
        <f t="shared" ref="H7:I10" si="0">E7+C7</f>
        <v>25595</v>
      </c>
      <c r="I7" s="39">
        <f t="shared" si="0"/>
        <v>76785</v>
      </c>
      <c r="J7" s="39">
        <f>E7</f>
        <v>23339</v>
      </c>
      <c r="K7" s="39">
        <f>G7</f>
        <v>2591532</v>
      </c>
      <c r="L7" s="41">
        <v>25595</v>
      </c>
      <c r="M7" s="97">
        <v>25595</v>
      </c>
      <c r="N7" s="98">
        <v>25595</v>
      </c>
    </row>
    <row r="8" spans="2:14" ht="14.25" customHeight="1">
      <c r="B8" s="12" t="s">
        <v>26</v>
      </c>
      <c r="C8" s="42">
        <v>238</v>
      </c>
      <c r="D8" s="43">
        <v>714</v>
      </c>
      <c r="E8" s="42">
        <v>906</v>
      </c>
      <c r="F8" s="45">
        <v>2718</v>
      </c>
      <c r="G8" s="43">
        <v>152883</v>
      </c>
      <c r="H8" s="46">
        <f t="shared" si="0"/>
        <v>1144</v>
      </c>
      <c r="I8" s="45">
        <f t="shared" si="0"/>
        <v>3432</v>
      </c>
      <c r="J8" s="45">
        <f>E8</f>
        <v>906</v>
      </c>
      <c r="K8" s="45">
        <f>G8</f>
        <v>152883</v>
      </c>
      <c r="L8" s="43">
        <v>1144</v>
      </c>
      <c r="M8" s="99">
        <v>1144</v>
      </c>
      <c r="N8" s="100">
        <v>1144</v>
      </c>
    </row>
    <row r="9" spans="2:14" ht="14.25" customHeight="1">
      <c r="B9" s="12" t="s">
        <v>27</v>
      </c>
      <c r="C9" s="42">
        <v>2</v>
      </c>
      <c r="D9" s="43">
        <v>6</v>
      </c>
      <c r="E9" s="42">
        <v>4</v>
      </c>
      <c r="F9" s="45">
        <v>12</v>
      </c>
      <c r="G9" s="43">
        <v>973</v>
      </c>
      <c r="H9" s="40">
        <f t="shared" si="0"/>
        <v>6</v>
      </c>
      <c r="I9" s="39">
        <f t="shared" si="0"/>
        <v>18</v>
      </c>
      <c r="J9" s="39">
        <f>E9</f>
        <v>4</v>
      </c>
      <c r="K9" s="39">
        <f>G9</f>
        <v>973</v>
      </c>
      <c r="L9" s="38">
        <v>6</v>
      </c>
      <c r="M9" s="99">
        <v>6</v>
      </c>
      <c r="N9" s="100">
        <v>6</v>
      </c>
    </row>
    <row r="10" spans="2:14" ht="14.25" customHeight="1">
      <c r="B10" s="12" t="s">
        <v>28</v>
      </c>
      <c r="C10" s="42">
        <v>1315</v>
      </c>
      <c r="D10" s="43">
        <v>3945</v>
      </c>
      <c r="E10" s="42">
        <v>2505</v>
      </c>
      <c r="F10" s="45">
        <v>7515</v>
      </c>
      <c r="G10" s="43">
        <v>325501</v>
      </c>
      <c r="H10" s="46">
        <f t="shared" si="0"/>
        <v>3820</v>
      </c>
      <c r="I10" s="45">
        <f t="shared" si="0"/>
        <v>11460</v>
      </c>
      <c r="J10" s="45">
        <f>E10</f>
        <v>2505</v>
      </c>
      <c r="K10" s="45">
        <f>G10</f>
        <v>325501</v>
      </c>
      <c r="L10" s="43">
        <v>3820</v>
      </c>
      <c r="M10" s="99">
        <v>3820</v>
      </c>
      <c r="N10" s="100">
        <v>3820</v>
      </c>
    </row>
    <row r="11" spans="2:14" ht="14.25" customHeight="1" thickBot="1">
      <c r="B11" s="83" t="s">
        <v>29</v>
      </c>
      <c r="C11" s="34">
        <f>SUM(C7:C10)</f>
        <v>3811</v>
      </c>
      <c r="D11" s="35">
        <f>SUM(D7:D10)</f>
        <v>11433</v>
      </c>
      <c r="E11" s="34">
        <f t="shared" ref="E11:L11" si="1">SUM(E7:E10)</f>
        <v>26754</v>
      </c>
      <c r="F11" s="36">
        <f t="shared" si="1"/>
        <v>80262</v>
      </c>
      <c r="G11" s="35">
        <f t="shared" si="1"/>
        <v>3070889</v>
      </c>
      <c r="H11" s="34">
        <f t="shared" si="1"/>
        <v>30565</v>
      </c>
      <c r="I11" s="36">
        <f t="shared" si="1"/>
        <v>91695</v>
      </c>
      <c r="J11" s="36">
        <f t="shared" si="1"/>
        <v>26754</v>
      </c>
      <c r="K11" s="36">
        <f t="shared" si="1"/>
        <v>3070889</v>
      </c>
      <c r="L11" s="35">
        <f t="shared" si="1"/>
        <v>30565</v>
      </c>
      <c r="M11" s="101">
        <v>30565</v>
      </c>
      <c r="N11" s="102">
        <v>30565</v>
      </c>
    </row>
    <row r="12" spans="2:14">
      <c r="N12" s="26" t="s">
        <v>65</v>
      </c>
    </row>
    <row r="13" spans="2:14" ht="14.25">
      <c r="B13" s="85" t="s">
        <v>62</v>
      </c>
      <c r="C13" s="85"/>
      <c r="D13" s="85"/>
      <c r="E13" s="85"/>
      <c r="F13" s="85"/>
      <c r="G13" s="85"/>
      <c r="N13" s="68"/>
    </row>
    <row r="14" spans="2:14" ht="14.25" thickBot="1">
      <c r="G14" s="87"/>
      <c r="H14" s="87" t="s">
        <v>63</v>
      </c>
    </row>
    <row r="15" spans="2:14" ht="14.25" thickBot="1">
      <c r="B15" s="71" t="s">
        <v>31</v>
      </c>
      <c r="C15" s="91" t="s">
        <v>25</v>
      </c>
      <c r="D15" s="1" t="s">
        <v>26</v>
      </c>
      <c r="E15" s="1" t="s">
        <v>27</v>
      </c>
      <c r="F15" s="1" t="s">
        <v>6</v>
      </c>
      <c r="G15" s="8" t="s">
        <v>32</v>
      </c>
      <c r="H15" s="5" t="s">
        <v>33</v>
      </c>
    </row>
    <row r="16" spans="2:14" ht="16.5" customHeight="1">
      <c r="B16" s="7" t="s">
        <v>3</v>
      </c>
      <c r="C16" s="47">
        <v>23176</v>
      </c>
      <c r="D16" s="48">
        <v>899</v>
      </c>
      <c r="E16" s="39">
        <v>4</v>
      </c>
      <c r="F16" s="39">
        <v>2348</v>
      </c>
      <c r="G16" s="49">
        <v>327</v>
      </c>
      <c r="H16" s="15">
        <f t="shared" ref="H16:H31" si="2">SUM(C16:G16)</f>
        <v>26754</v>
      </c>
      <c r="I16" s="94" t="s">
        <v>80</v>
      </c>
      <c r="J16" s="93"/>
    </row>
    <row r="17" spans="2:10" ht="14.25" customHeight="1">
      <c r="B17" s="2" t="s">
        <v>48</v>
      </c>
      <c r="C17" s="44">
        <v>79540664</v>
      </c>
      <c r="D17" s="51">
        <v>4068898</v>
      </c>
      <c r="E17" s="45">
        <v>23094</v>
      </c>
      <c r="F17" s="45">
        <v>6925150</v>
      </c>
      <c r="G17" s="52">
        <v>1710857</v>
      </c>
      <c r="H17" s="15">
        <f t="shared" si="2"/>
        <v>92268663</v>
      </c>
      <c r="I17" s="93" t="s">
        <v>81</v>
      </c>
      <c r="J17" s="93"/>
    </row>
    <row r="18" spans="2:10" ht="14.25" customHeight="1">
      <c r="B18" s="14" t="s">
        <v>16</v>
      </c>
      <c r="C18" s="51" t="s">
        <v>47</v>
      </c>
      <c r="D18" s="51" t="s">
        <v>47</v>
      </c>
      <c r="E18" s="51" t="s">
        <v>47</v>
      </c>
      <c r="F18" s="51" t="s">
        <v>47</v>
      </c>
      <c r="G18" s="52">
        <v>2682625</v>
      </c>
      <c r="H18" s="15">
        <f t="shared" si="2"/>
        <v>2682625</v>
      </c>
      <c r="I18" s="93" t="s">
        <v>67</v>
      </c>
      <c r="J18" s="93"/>
    </row>
    <row r="19" spans="2:10" ht="14.25" customHeight="1">
      <c r="B19" s="2" t="s">
        <v>7</v>
      </c>
      <c r="C19" s="44">
        <v>29439565</v>
      </c>
      <c r="D19" s="51">
        <v>1180054</v>
      </c>
      <c r="E19" s="45">
        <v>6082</v>
      </c>
      <c r="F19" s="45">
        <v>2484006</v>
      </c>
      <c r="G19" s="52">
        <v>487998</v>
      </c>
      <c r="H19" s="15">
        <f t="shared" si="2"/>
        <v>33597705</v>
      </c>
      <c r="I19" s="93" t="s">
        <v>83</v>
      </c>
      <c r="J19" s="93"/>
    </row>
    <row r="20" spans="2:10" ht="14.25" customHeight="1">
      <c r="B20" s="2" t="s">
        <v>8</v>
      </c>
      <c r="C20" s="50">
        <v>50101099</v>
      </c>
      <c r="D20" s="51">
        <v>2888844</v>
      </c>
      <c r="E20" s="45">
        <v>17012</v>
      </c>
      <c r="F20" s="45">
        <v>4441144</v>
      </c>
      <c r="G20" s="52">
        <v>3905484</v>
      </c>
      <c r="H20" s="15">
        <f t="shared" si="2"/>
        <v>61353583</v>
      </c>
      <c r="I20" s="93" t="s">
        <v>82</v>
      </c>
      <c r="J20" s="93"/>
    </row>
    <row r="21" spans="2:10" ht="14.25" customHeight="1">
      <c r="B21" s="2" t="s">
        <v>45</v>
      </c>
      <c r="C21" s="50">
        <v>3005077</v>
      </c>
      <c r="D21" s="51">
        <v>173292</v>
      </c>
      <c r="E21" s="45">
        <v>1021</v>
      </c>
      <c r="F21" s="45">
        <v>266369</v>
      </c>
      <c r="G21" s="52">
        <v>154361</v>
      </c>
      <c r="H21" s="15">
        <f>SUM(C21:G21)</f>
        <v>3600120</v>
      </c>
      <c r="I21" s="93" t="s">
        <v>71</v>
      </c>
      <c r="J21" s="93"/>
    </row>
    <row r="22" spans="2:10" ht="14.25" customHeight="1">
      <c r="B22" s="2" t="s">
        <v>17</v>
      </c>
      <c r="C22" s="50">
        <v>41336</v>
      </c>
      <c r="D22" s="51">
        <v>1688</v>
      </c>
      <c r="E22" s="45">
        <v>12</v>
      </c>
      <c r="F22" s="45">
        <v>5313</v>
      </c>
      <c r="G22" s="52">
        <v>474</v>
      </c>
      <c r="H22" s="15">
        <f t="shared" si="2"/>
        <v>48823</v>
      </c>
      <c r="I22" s="93" t="s">
        <v>68</v>
      </c>
      <c r="J22" s="93"/>
    </row>
    <row r="23" spans="2:10" ht="14.25" customHeight="1">
      <c r="B23" s="2" t="s">
        <v>18</v>
      </c>
      <c r="C23" s="50">
        <v>1104</v>
      </c>
      <c r="D23" s="50">
        <v>21</v>
      </c>
      <c r="E23" s="50">
        <v>0</v>
      </c>
      <c r="F23" s="50">
        <v>1608</v>
      </c>
      <c r="G23" s="53">
        <v>560</v>
      </c>
      <c r="H23" s="15">
        <f t="shared" si="2"/>
        <v>3293</v>
      </c>
      <c r="I23" s="93" t="s">
        <v>72</v>
      </c>
      <c r="J23" s="93"/>
    </row>
    <row r="24" spans="2:10" ht="22.5" customHeight="1">
      <c r="B24" s="9" t="s">
        <v>19</v>
      </c>
      <c r="C24" s="50">
        <v>61707</v>
      </c>
      <c r="D24" s="50">
        <v>1898</v>
      </c>
      <c r="E24" s="50">
        <v>0</v>
      </c>
      <c r="F24" s="50">
        <v>247</v>
      </c>
      <c r="G24" s="53">
        <v>325</v>
      </c>
      <c r="H24" s="15">
        <f>SUM(C24:G24)</f>
        <v>64177</v>
      </c>
      <c r="I24" s="93" t="s">
        <v>69</v>
      </c>
    </row>
    <row r="25" spans="2:10" ht="14.25" customHeight="1">
      <c r="B25" s="3" t="s">
        <v>23</v>
      </c>
      <c r="C25" s="50">
        <v>136964</v>
      </c>
      <c r="D25" s="51">
        <v>9877</v>
      </c>
      <c r="E25" s="45">
        <v>0</v>
      </c>
      <c r="F25" s="45">
        <v>7930</v>
      </c>
      <c r="G25" s="52">
        <v>6585</v>
      </c>
      <c r="H25" s="15">
        <f>SUM(C25:G25)</f>
        <v>161356</v>
      </c>
      <c r="I25" s="93" t="s">
        <v>70</v>
      </c>
    </row>
    <row r="26" spans="2:10" ht="14.25" customHeight="1">
      <c r="B26" s="3" t="s">
        <v>24</v>
      </c>
      <c r="C26" s="50">
        <v>0</v>
      </c>
      <c r="D26" s="51">
        <v>0</v>
      </c>
      <c r="E26" s="45">
        <v>0</v>
      </c>
      <c r="F26" s="45">
        <v>0</v>
      </c>
      <c r="G26" s="52">
        <v>3</v>
      </c>
      <c r="H26" s="15">
        <f t="shared" si="2"/>
        <v>3</v>
      </c>
      <c r="I26" s="93" t="s">
        <v>73</v>
      </c>
    </row>
    <row r="27" spans="2:10" ht="14.25" customHeight="1">
      <c r="B27" s="2" t="s">
        <v>20</v>
      </c>
      <c r="C27" s="50">
        <v>41</v>
      </c>
      <c r="D27" s="51">
        <v>0</v>
      </c>
      <c r="E27" s="45">
        <v>0</v>
      </c>
      <c r="F27" s="45">
        <v>0</v>
      </c>
      <c r="G27" s="52">
        <v>0</v>
      </c>
      <c r="H27" s="15">
        <f t="shared" si="2"/>
        <v>41</v>
      </c>
      <c r="I27" s="93" t="s">
        <v>84</v>
      </c>
    </row>
    <row r="28" spans="2:10" ht="14.25" customHeight="1">
      <c r="B28" s="14" t="s">
        <v>21</v>
      </c>
      <c r="C28" s="50">
        <v>740</v>
      </c>
      <c r="D28" s="50">
        <v>35</v>
      </c>
      <c r="E28" s="46">
        <v>0</v>
      </c>
      <c r="F28" s="46">
        <v>944</v>
      </c>
      <c r="G28" s="54">
        <v>2235</v>
      </c>
      <c r="H28" s="15">
        <f t="shared" si="2"/>
        <v>3954</v>
      </c>
      <c r="I28" s="93" t="s">
        <v>76</v>
      </c>
    </row>
    <row r="29" spans="2:10" s="90" customFormat="1" ht="19.5" customHeight="1">
      <c r="B29" s="9" t="s">
        <v>22</v>
      </c>
      <c r="C29" s="50">
        <v>462</v>
      </c>
      <c r="D29" s="50">
        <v>1</v>
      </c>
      <c r="E29" s="50">
        <v>0</v>
      </c>
      <c r="F29" s="50">
        <v>203</v>
      </c>
      <c r="G29" s="53">
        <v>2775</v>
      </c>
      <c r="H29" s="15">
        <f t="shared" ref="H29" si="3">SUM(C29:G29)</f>
        <v>3441</v>
      </c>
      <c r="I29" s="93" t="s">
        <v>77</v>
      </c>
    </row>
    <row r="30" spans="2:10" ht="14.1" customHeight="1">
      <c r="B30" s="14" t="s">
        <v>66</v>
      </c>
      <c r="C30" s="50">
        <v>214178</v>
      </c>
      <c r="D30" s="50">
        <v>8353</v>
      </c>
      <c r="E30" s="50">
        <v>36</v>
      </c>
      <c r="F30" s="50">
        <v>18826</v>
      </c>
      <c r="G30" s="53">
        <v>2750</v>
      </c>
      <c r="H30" s="15">
        <f t="shared" si="2"/>
        <v>244143</v>
      </c>
      <c r="I30" s="93" t="s">
        <v>74</v>
      </c>
      <c r="J30" s="25"/>
    </row>
    <row r="31" spans="2:10" ht="14.25" customHeight="1">
      <c r="B31" s="2" t="s">
        <v>46</v>
      </c>
      <c r="C31" s="50">
        <v>2548545</v>
      </c>
      <c r="D31" s="51">
        <v>151419</v>
      </c>
      <c r="E31" s="45">
        <v>973</v>
      </c>
      <c r="F31" s="45">
        <v>231298</v>
      </c>
      <c r="G31" s="52">
        <v>138654</v>
      </c>
      <c r="H31" s="15">
        <f t="shared" si="2"/>
        <v>3070889</v>
      </c>
      <c r="I31" s="93" t="s">
        <v>75</v>
      </c>
    </row>
    <row r="32" spans="2:10" ht="14.25" customHeight="1">
      <c r="B32" s="12" t="s">
        <v>12</v>
      </c>
      <c r="C32" s="16">
        <f>ROUND(C31/H31*100,1)+0.1</f>
        <v>83.1</v>
      </c>
      <c r="D32" s="17">
        <f>ROUND(D31/H31*100,1)</f>
        <v>4.9000000000000004</v>
      </c>
      <c r="E32" s="17">
        <f>ROUND(E31/H31*100,1)</f>
        <v>0</v>
      </c>
      <c r="F32" s="18">
        <f>ROUND(F31/H31*100,1)</f>
        <v>7.5</v>
      </c>
      <c r="G32" s="19">
        <f>ROUND(G31/H31*100,1)</f>
        <v>4.5</v>
      </c>
      <c r="H32" s="92">
        <f>SUM(C32:G32)</f>
        <v>100</v>
      </c>
      <c r="I32" s="93"/>
    </row>
    <row r="33" spans="2:14" ht="14.25" customHeight="1" thickBot="1">
      <c r="B33" s="6" t="s">
        <v>44</v>
      </c>
      <c r="C33" s="55">
        <f>ROUND(C21/C20*100,0)</f>
        <v>6</v>
      </c>
      <c r="D33" s="55">
        <f t="shared" ref="D33:F33" si="4">ROUND(D21/D20*100,0)</f>
        <v>6</v>
      </c>
      <c r="E33" s="55">
        <f t="shared" si="4"/>
        <v>6</v>
      </c>
      <c r="F33" s="55">
        <f t="shared" si="4"/>
        <v>6</v>
      </c>
      <c r="G33" s="56">
        <f>ROUND(G21/G20*100,0)</f>
        <v>4</v>
      </c>
      <c r="H33" s="57">
        <f>ROUND(H21/H20*100,0)</f>
        <v>6</v>
      </c>
      <c r="I33" s="93"/>
    </row>
    <row r="34" spans="2:14" ht="14.25" customHeight="1">
      <c r="H34" s="67" t="s">
        <v>64</v>
      </c>
      <c r="I34" s="93"/>
    </row>
    <row r="37" spans="2:14" ht="14.25">
      <c r="B37" s="85" t="s">
        <v>58</v>
      </c>
      <c r="C37" s="85"/>
      <c r="D37" s="85"/>
      <c r="E37" s="85"/>
      <c r="F37" s="85"/>
    </row>
    <row r="38" spans="2:14" ht="14.25">
      <c r="B38" s="85"/>
      <c r="C38" s="85"/>
      <c r="D38" s="85"/>
      <c r="E38" s="85"/>
      <c r="F38" s="85"/>
    </row>
    <row r="40" spans="2:14" ht="22.5" customHeight="1" thickBot="1">
      <c r="C40" s="86" t="s">
        <v>2</v>
      </c>
      <c r="D40" s="86" t="s">
        <v>0</v>
      </c>
      <c r="E40" s="86" t="s">
        <v>1</v>
      </c>
      <c r="F40" s="86" t="s">
        <v>1</v>
      </c>
      <c r="I40" s="80"/>
      <c r="J40" s="79"/>
      <c r="K40" s="129" t="s">
        <v>59</v>
      </c>
      <c r="L40" s="129"/>
      <c r="M40" s="129"/>
      <c r="N40" s="129"/>
    </row>
    <row r="41" spans="2:14" ht="37.5" customHeight="1" thickBot="1">
      <c r="B41" s="130" t="s">
        <v>34</v>
      </c>
      <c r="C41" s="132" t="s">
        <v>42</v>
      </c>
      <c r="D41" s="133"/>
      <c r="E41" s="78" t="s">
        <v>43</v>
      </c>
      <c r="F41" s="78"/>
      <c r="G41" s="134" t="s">
        <v>9</v>
      </c>
      <c r="H41" s="135"/>
      <c r="I41" s="136"/>
      <c r="J41" s="137" t="s">
        <v>56</v>
      </c>
      <c r="K41" s="138"/>
      <c r="L41" s="138"/>
      <c r="M41" s="139" t="s">
        <v>55</v>
      </c>
      <c r="N41" s="139"/>
    </row>
    <row r="42" spans="2:14" ht="22.5" customHeight="1" thickBot="1">
      <c r="B42" s="131"/>
      <c r="C42" s="81"/>
      <c r="D42" s="10" t="s">
        <v>12</v>
      </c>
      <c r="E42" s="82"/>
      <c r="F42" s="84" t="s">
        <v>12</v>
      </c>
      <c r="G42" s="32" t="s">
        <v>13</v>
      </c>
      <c r="H42" s="140" t="s">
        <v>10</v>
      </c>
      <c r="I42" s="141"/>
      <c r="J42" s="89" t="s">
        <v>14</v>
      </c>
      <c r="K42" s="140" t="s">
        <v>15</v>
      </c>
      <c r="L42" s="142"/>
      <c r="M42" s="139"/>
      <c r="N42" s="139"/>
    </row>
    <row r="43" spans="2:14" ht="22.5" customHeight="1">
      <c r="B43" s="11" t="s">
        <v>35</v>
      </c>
      <c r="C43" s="73">
        <f t="shared" ref="C43:C52" si="5">G43+J43</f>
        <v>263</v>
      </c>
      <c r="D43" s="27">
        <f>ROUND(C43/C54*100,1)</f>
        <v>15.2</v>
      </c>
      <c r="E43" s="70">
        <f t="shared" ref="E43:E52" si="6">SUM(H43,K43)</f>
        <v>51393</v>
      </c>
      <c r="F43" s="28">
        <f>E43/E54*100</f>
        <v>11.252750621284608</v>
      </c>
      <c r="G43" s="59">
        <v>138</v>
      </c>
      <c r="H43" s="125">
        <v>8166</v>
      </c>
      <c r="I43" s="126"/>
      <c r="J43" s="75">
        <v>125</v>
      </c>
      <c r="K43" s="125">
        <v>43227</v>
      </c>
      <c r="L43" s="126"/>
      <c r="M43" s="127">
        <f t="shared" ref="M43:M52" si="7">J43/C43*100</f>
        <v>47.528517110266158</v>
      </c>
      <c r="N43" s="128"/>
    </row>
    <row r="44" spans="2:14" ht="22.5" customHeight="1">
      <c r="B44" s="12" t="s">
        <v>36</v>
      </c>
      <c r="C44" s="74">
        <f t="shared" si="5"/>
        <v>126</v>
      </c>
      <c r="D44" s="20">
        <f>ROUND(C44/C54*100,1)</f>
        <v>7.3</v>
      </c>
      <c r="E44" s="69">
        <f t="shared" si="6"/>
        <v>30487</v>
      </c>
      <c r="F44" s="29">
        <f>E44/E54*100</f>
        <v>6.6752788938397032</v>
      </c>
      <c r="G44" s="59">
        <v>80</v>
      </c>
      <c r="H44" s="115">
        <v>10215</v>
      </c>
      <c r="I44" s="116"/>
      <c r="J44" s="76">
        <v>46</v>
      </c>
      <c r="K44" s="115">
        <v>20272</v>
      </c>
      <c r="L44" s="116"/>
      <c r="M44" s="117">
        <f t="shared" si="7"/>
        <v>36.507936507936506</v>
      </c>
      <c r="N44" s="118"/>
    </row>
    <row r="45" spans="2:14" ht="22.5" customHeight="1">
      <c r="B45" s="2" t="s">
        <v>37</v>
      </c>
      <c r="C45" s="74">
        <f t="shared" si="5"/>
        <v>63</v>
      </c>
      <c r="D45" s="20">
        <f>ROUND(C45/C54*100,1)</f>
        <v>3.6</v>
      </c>
      <c r="E45" s="69">
        <f t="shared" si="6"/>
        <v>17677</v>
      </c>
      <c r="F45" s="29">
        <f>E45/E54*100</f>
        <v>3.870466264519449</v>
      </c>
      <c r="G45" s="59">
        <v>35</v>
      </c>
      <c r="H45" s="115">
        <v>1940</v>
      </c>
      <c r="I45" s="116"/>
      <c r="J45" s="76">
        <v>28</v>
      </c>
      <c r="K45" s="115">
        <v>15737</v>
      </c>
      <c r="L45" s="116"/>
      <c r="M45" s="117">
        <f t="shared" si="7"/>
        <v>44.444444444444443</v>
      </c>
      <c r="N45" s="118"/>
    </row>
    <row r="46" spans="2:14" ht="22.5" customHeight="1">
      <c r="B46" s="12" t="s">
        <v>38</v>
      </c>
      <c r="C46" s="74">
        <f t="shared" si="5"/>
        <v>132</v>
      </c>
      <c r="D46" s="20">
        <f>ROUND(C46/C54*100,1)+0.1</f>
        <v>7.6999999999999993</v>
      </c>
      <c r="E46" s="69">
        <f t="shared" si="6"/>
        <v>61799</v>
      </c>
      <c r="F46" s="29">
        <f>E46/E54*100</f>
        <v>13.531195603385044</v>
      </c>
      <c r="G46" s="59">
        <v>50</v>
      </c>
      <c r="H46" s="115">
        <v>3980</v>
      </c>
      <c r="I46" s="116"/>
      <c r="J46" s="76">
        <v>82</v>
      </c>
      <c r="K46" s="115">
        <v>57819</v>
      </c>
      <c r="L46" s="116"/>
      <c r="M46" s="117">
        <f t="shared" si="7"/>
        <v>62.121212121212125</v>
      </c>
      <c r="N46" s="118"/>
    </row>
    <row r="47" spans="2:14" ht="22.5" customHeight="1">
      <c r="B47" s="12" t="s">
        <v>39</v>
      </c>
      <c r="C47" s="74">
        <f t="shared" si="5"/>
        <v>292</v>
      </c>
      <c r="D47" s="20">
        <f>ROUND(C47/C54*100,1)</f>
        <v>16.899999999999999</v>
      </c>
      <c r="E47" s="69">
        <f t="shared" si="6"/>
        <v>162241</v>
      </c>
      <c r="F47" s="29">
        <f>E47/E54*100</f>
        <v>35.523466494422124</v>
      </c>
      <c r="G47" s="59">
        <v>123</v>
      </c>
      <c r="H47" s="115">
        <v>11976</v>
      </c>
      <c r="I47" s="116"/>
      <c r="J47" s="76">
        <v>169</v>
      </c>
      <c r="K47" s="115">
        <v>150265</v>
      </c>
      <c r="L47" s="116"/>
      <c r="M47" s="117">
        <f t="shared" si="7"/>
        <v>57.87671232876712</v>
      </c>
      <c r="N47" s="118"/>
    </row>
    <row r="48" spans="2:14" ht="22.5" customHeight="1">
      <c r="B48" s="12" t="s">
        <v>40</v>
      </c>
      <c r="C48" s="74">
        <f t="shared" si="5"/>
        <v>135</v>
      </c>
      <c r="D48" s="20">
        <f>ROUND(C48/C54*100,1)</f>
        <v>7.8</v>
      </c>
      <c r="E48" s="69">
        <f t="shared" si="6"/>
        <v>17353</v>
      </c>
      <c r="F48" s="29">
        <f>E48/E54*100</f>
        <v>3.7995248678059625</v>
      </c>
      <c r="G48" s="59">
        <v>87</v>
      </c>
      <c r="H48" s="115">
        <v>5000</v>
      </c>
      <c r="I48" s="116"/>
      <c r="J48" s="76">
        <v>48</v>
      </c>
      <c r="K48" s="115">
        <v>12353</v>
      </c>
      <c r="L48" s="116"/>
      <c r="M48" s="117">
        <f t="shared" si="7"/>
        <v>35.555555555555557</v>
      </c>
      <c r="N48" s="118"/>
    </row>
    <row r="49" spans="2:15" ht="22.5" customHeight="1">
      <c r="B49" s="2" t="s">
        <v>57</v>
      </c>
      <c r="C49" s="74">
        <f t="shared" si="5"/>
        <v>34</v>
      </c>
      <c r="D49" s="20">
        <f>ROUND(C49/C54*100,1)</f>
        <v>2</v>
      </c>
      <c r="E49" s="69">
        <f t="shared" si="6"/>
        <v>5661</v>
      </c>
      <c r="F49" s="29">
        <f>E49/E54*100</f>
        <v>1.2395038481328617</v>
      </c>
      <c r="G49" s="59">
        <v>19</v>
      </c>
      <c r="H49" s="115">
        <v>2530</v>
      </c>
      <c r="I49" s="116"/>
      <c r="J49" s="76">
        <v>15</v>
      </c>
      <c r="K49" s="115">
        <v>3131</v>
      </c>
      <c r="L49" s="116"/>
      <c r="M49" s="117">
        <f t="shared" si="7"/>
        <v>44.117647058823529</v>
      </c>
      <c r="N49" s="118"/>
    </row>
    <row r="50" spans="2:15" ht="22.5" customHeight="1">
      <c r="B50" s="12" t="s">
        <v>41</v>
      </c>
      <c r="C50" s="74">
        <f t="shared" si="5"/>
        <v>166</v>
      </c>
      <c r="D50" s="20">
        <f>ROUND(C50/C54*100,1)</f>
        <v>9.6</v>
      </c>
      <c r="E50" s="69">
        <f t="shared" si="6"/>
        <v>22925</v>
      </c>
      <c r="F50" s="29">
        <f>E50/E54*100</f>
        <v>5.0195417273354286</v>
      </c>
      <c r="G50" s="59">
        <v>91</v>
      </c>
      <c r="H50" s="115">
        <v>4651</v>
      </c>
      <c r="I50" s="116"/>
      <c r="J50" s="76">
        <v>75</v>
      </c>
      <c r="K50" s="115">
        <v>18274</v>
      </c>
      <c r="L50" s="116"/>
      <c r="M50" s="117">
        <f t="shared" si="7"/>
        <v>45.180722891566269</v>
      </c>
      <c r="N50" s="118"/>
    </row>
    <row r="51" spans="2:15" ht="22.5" customHeight="1">
      <c r="B51" s="12" t="s">
        <v>11</v>
      </c>
      <c r="C51" s="58">
        <f t="shared" si="5"/>
        <v>371</v>
      </c>
      <c r="D51" s="20">
        <f>ROUND(C51/C54*100,1)</f>
        <v>21.5</v>
      </c>
      <c r="E51" s="69">
        <f t="shared" si="6"/>
        <v>69044</v>
      </c>
      <c r="F51" s="29">
        <f>E51/E54*100</f>
        <v>15.11752405767273</v>
      </c>
      <c r="G51" s="59">
        <v>194</v>
      </c>
      <c r="H51" s="115">
        <v>11308</v>
      </c>
      <c r="I51" s="116"/>
      <c r="J51" s="76">
        <v>177</v>
      </c>
      <c r="K51" s="115">
        <v>57736</v>
      </c>
      <c r="L51" s="116"/>
      <c r="M51" s="117">
        <f t="shared" si="7"/>
        <v>47.708894878706197</v>
      </c>
      <c r="N51" s="118"/>
    </row>
    <row r="52" spans="2:15" ht="22.5" customHeight="1" thickBot="1">
      <c r="B52" s="13" t="s">
        <v>28</v>
      </c>
      <c r="C52" s="72">
        <f t="shared" si="5"/>
        <v>145</v>
      </c>
      <c r="D52" s="24">
        <f>ROUND(C52/C54*100,1)</f>
        <v>8.4</v>
      </c>
      <c r="E52" s="69">
        <f t="shared" si="6"/>
        <v>18135</v>
      </c>
      <c r="F52" s="30">
        <f>E52/E54*100</f>
        <v>3.9707476216020927</v>
      </c>
      <c r="G52" s="59">
        <v>86</v>
      </c>
      <c r="H52" s="119">
        <v>4715</v>
      </c>
      <c r="I52" s="120"/>
      <c r="J52" s="77">
        <v>59</v>
      </c>
      <c r="K52" s="121">
        <v>13420</v>
      </c>
      <c r="L52" s="122"/>
      <c r="M52" s="123">
        <f t="shared" si="7"/>
        <v>40.689655172413794</v>
      </c>
      <c r="N52" s="124"/>
    </row>
    <row r="53" spans="2:15" ht="17.25" customHeight="1">
      <c r="B53" s="103" t="s">
        <v>33</v>
      </c>
      <c r="C53" s="21"/>
      <c r="D53" s="22"/>
      <c r="E53" s="23"/>
      <c r="F53" s="31"/>
      <c r="G53" s="33"/>
      <c r="H53" s="105"/>
      <c r="I53" s="106"/>
      <c r="J53" s="33"/>
      <c r="K53" s="107"/>
      <c r="L53" s="108"/>
      <c r="M53" s="109"/>
      <c r="N53" s="110"/>
    </row>
    <row r="54" spans="2:15" ht="17.25" customHeight="1" thickBot="1">
      <c r="B54" s="104"/>
      <c r="C54" s="63">
        <f t="shared" ref="C54:H54" si="8">SUM(C43:C52)</f>
        <v>1727</v>
      </c>
      <c r="D54" s="64">
        <f>SUM(D43:D52)</f>
        <v>100</v>
      </c>
      <c r="E54" s="65">
        <f t="shared" si="8"/>
        <v>456715</v>
      </c>
      <c r="F54" s="66">
        <f>SUM(F43:F52)</f>
        <v>99.999999999999972</v>
      </c>
      <c r="G54" s="63">
        <f t="shared" si="8"/>
        <v>903</v>
      </c>
      <c r="H54" s="111">
        <f t="shared" si="8"/>
        <v>64481</v>
      </c>
      <c r="I54" s="112"/>
      <c r="J54" s="63">
        <f>SUM(J43:J52)</f>
        <v>824</v>
      </c>
      <c r="K54" s="111">
        <f>SUM(K43:K52)</f>
        <v>392234</v>
      </c>
      <c r="L54" s="112"/>
      <c r="M54" s="113">
        <f>SUM(J54/C54*100)</f>
        <v>47.712796757382748</v>
      </c>
      <c r="N54" s="114"/>
      <c r="O54" s="79"/>
    </row>
    <row r="55" spans="2:15" ht="17.25" customHeight="1">
      <c r="J55" s="25"/>
      <c r="K55" s="78"/>
      <c r="L55" s="78"/>
      <c r="M55" s="79"/>
    </row>
    <row r="59" spans="2:15">
      <c r="M59" s="26"/>
    </row>
  </sheetData>
  <sheetProtection formatCells="0" formatColumns="0" formatRows="0" insertColumns="0" insertRows="0" insertHyperlinks="0" deleteColumns="0" deleteRows="0" sort="0" autoFilter="0" pivotTables="0"/>
  <mergeCells count="54">
    <mergeCell ref="B3:J3"/>
    <mergeCell ref="L4:N4"/>
    <mergeCell ref="B5:B6"/>
    <mergeCell ref="C5:D5"/>
    <mergeCell ref="E5:G5"/>
    <mergeCell ref="H5:L5"/>
    <mergeCell ref="H6:I6"/>
    <mergeCell ref="J6:K6"/>
    <mergeCell ref="M5:N5"/>
    <mergeCell ref="K40:N40"/>
    <mergeCell ref="B41:B42"/>
    <mergeCell ref="C41:D41"/>
    <mergeCell ref="G41:I41"/>
    <mergeCell ref="J41:L41"/>
    <mergeCell ref="M41:N42"/>
    <mergeCell ref="H42:I42"/>
    <mergeCell ref="K42:L42"/>
    <mergeCell ref="H43:I43"/>
    <mergeCell ref="K43:L43"/>
    <mergeCell ref="M43:N43"/>
    <mergeCell ref="H44:I44"/>
    <mergeCell ref="K44:L44"/>
    <mergeCell ref="M44:N44"/>
    <mergeCell ref="H45:I45"/>
    <mergeCell ref="K45:L45"/>
    <mergeCell ref="M45:N45"/>
    <mergeCell ref="H46:I46"/>
    <mergeCell ref="K46:L46"/>
    <mergeCell ref="M46:N46"/>
    <mergeCell ref="H47:I47"/>
    <mergeCell ref="K47:L47"/>
    <mergeCell ref="M47:N47"/>
    <mergeCell ref="H48:I48"/>
    <mergeCell ref="K48:L48"/>
    <mergeCell ref="M48:N48"/>
    <mergeCell ref="H49:I49"/>
    <mergeCell ref="K49:L49"/>
    <mergeCell ref="M49:N49"/>
    <mergeCell ref="H50:I50"/>
    <mergeCell ref="K50:L50"/>
    <mergeCell ref="M50:N50"/>
    <mergeCell ref="H51:I51"/>
    <mergeCell ref="K51:L51"/>
    <mergeCell ref="M51:N51"/>
    <mergeCell ref="H52:I52"/>
    <mergeCell ref="K52:L52"/>
    <mergeCell ref="M52:N52"/>
    <mergeCell ref="B53:B54"/>
    <mergeCell ref="H53:I53"/>
    <mergeCell ref="K53:L53"/>
    <mergeCell ref="M53:N53"/>
    <mergeCell ref="H54:I54"/>
    <mergeCell ref="K54:L54"/>
    <mergeCell ref="M54:N54"/>
  </mergeCells>
  <phoneticPr fontId="1"/>
  <pageMargins left="0.78740157480314965" right="0.70866141732283472" top="0.78740157480314965" bottom="0.78740157480314965" header="0.59055118110236227" footer="0.59055118110236227"/>
  <pageSetup paperSize="9" orientation="landscape" horizontalDpi="300" verticalDpi="300" r:id="rId1"/>
  <headerFooter differentOddEven="1" scaleWithDoc="0" alignWithMargins="0">
    <oddFooter>&amp;C-  ５  -</oddFooter>
    <evenFooter>&amp;C-  ６ 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市民税に関する概要その２　R6年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2024-08-26T07:32:04Z</cp:lastPrinted>
  <dcterms:created xsi:type="dcterms:W3CDTF">2001-06-28T08:11:13Z</dcterms:created>
  <dcterms:modified xsi:type="dcterms:W3CDTF">2024-08-26T07:32:08Z</dcterms:modified>
</cp:coreProperties>
</file>