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165" yWindow="210" windowWidth="11775" windowHeight="8250" tabRatio="796"/>
  </bookViews>
  <sheets>
    <sheet name="156-157" sheetId="4" r:id="rId1"/>
    <sheet name="158-159" sheetId="5" r:id="rId2"/>
    <sheet name="160-161" sheetId="6" r:id="rId3"/>
    <sheet name="162-163" sheetId="7" r:id="rId4"/>
    <sheet name="164" sheetId="8" r:id="rId5"/>
    <sheet name="165" sheetId="9" r:id="rId6"/>
    <sheet name="166" sheetId="10" r:id="rId7"/>
    <sheet name="167" sheetId="11" r:id="rId8"/>
    <sheet name="168" sheetId="12" r:id="rId9"/>
    <sheet name="169" sheetId="13" r:id="rId10"/>
    <sheet name="170-171" sheetId="14" r:id="rId11"/>
  </sheets>
  <definedNames>
    <definedName name="_xlnm._FilterDatabase" localSheetId="5" hidden="1">'165'!$A$3:$H$47</definedName>
    <definedName name="_xlnm.Print_Area" localSheetId="0">'156-157'!$A$1:$BT$31</definedName>
    <definedName name="_xlnm.Print_Area" localSheetId="2">'160-161'!$A$1:$M$30</definedName>
    <definedName name="_xlnm.Print_Area" localSheetId="6">'166'!$A$1:$H$49</definedName>
    <definedName name="_xlnm.Print_Area" localSheetId="7">'167'!$A$1:$F$51</definedName>
    <definedName name="_xlnm.Print_Area" localSheetId="8">'168'!$A$1:$H$44</definedName>
    <definedName name="_xlnm.Print_Area" localSheetId="9">'169'!$A$1:$H$41</definedName>
    <definedName name="_xlnm.Print_Area" localSheetId="10">'170-171'!$A$1:$BT$33</definedName>
  </definedNames>
  <calcPr calcId="145621"/>
</workbook>
</file>

<file path=xl/calcChain.xml><?xml version="1.0" encoding="utf-8"?>
<calcChain xmlns="http://schemas.openxmlformats.org/spreadsheetml/2006/main">
  <c r="F29" i="10" l="1"/>
  <c r="BI7" i="14" l="1"/>
  <c r="BI19" i="14" s="1"/>
  <c r="AW7" i="14"/>
  <c r="AW19" i="14" s="1"/>
  <c r="AK7" i="14"/>
  <c r="AK19" i="14" s="1"/>
  <c r="Y7" i="14"/>
  <c r="Y19" i="14" s="1"/>
  <c r="M7" i="14"/>
  <c r="H29" i="13"/>
  <c r="G29" i="13"/>
  <c r="F29" i="13"/>
  <c r="H23" i="13"/>
  <c r="G23" i="13"/>
  <c r="F23" i="13"/>
  <c r="H15" i="13"/>
  <c r="G15" i="13"/>
  <c r="F15" i="13"/>
  <c r="H9" i="13"/>
  <c r="G9" i="13"/>
  <c r="F9" i="13"/>
  <c r="H39" i="12"/>
  <c r="G39" i="12"/>
  <c r="F39" i="12"/>
  <c r="H36" i="12"/>
  <c r="G36" i="12"/>
  <c r="F36" i="12"/>
  <c r="H30" i="12"/>
  <c r="G30" i="12"/>
  <c r="F30" i="12"/>
  <c r="H23" i="12"/>
  <c r="G23" i="12"/>
  <c r="F23" i="12"/>
  <c r="H15" i="12"/>
  <c r="G15" i="12"/>
  <c r="F15" i="12"/>
  <c r="H9" i="12"/>
  <c r="G9" i="12"/>
  <c r="F9" i="12"/>
  <c r="F42" i="11"/>
  <c r="E42" i="11"/>
  <c r="D42" i="11"/>
  <c r="F29" i="11"/>
  <c r="E29" i="11"/>
  <c r="D29" i="11"/>
  <c r="F16" i="11"/>
  <c r="E16" i="11"/>
  <c r="D16" i="11"/>
  <c r="F7" i="11"/>
  <c r="E7" i="11"/>
  <c r="D7" i="11"/>
  <c r="H33" i="10"/>
  <c r="G33" i="10"/>
  <c r="F33" i="10"/>
  <c r="F28" i="10"/>
  <c r="H28" i="10"/>
  <c r="G28" i="10"/>
  <c r="H21" i="10"/>
  <c r="G21" i="10"/>
  <c r="F21" i="10"/>
  <c r="H11" i="10"/>
  <c r="H8" i="10" s="1"/>
  <c r="F11" i="10"/>
  <c r="G8" i="10"/>
  <c r="F43" i="9"/>
  <c r="E43" i="9"/>
  <c r="F39" i="9"/>
  <c r="E39" i="9"/>
  <c r="G33" i="9"/>
  <c r="F33" i="9"/>
  <c r="E33" i="9"/>
  <c r="G26" i="9"/>
  <c r="F26" i="9"/>
  <c r="E26" i="9"/>
  <c r="G20" i="9"/>
  <c r="F20" i="9"/>
  <c r="E20" i="9"/>
  <c r="G16" i="9"/>
  <c r="F16" i="9"/>
  <c r="E16" i="9"/>
  <c r="G9" i="9"/>
  <c r="G7" i="9" s="1"/>
  <c r="F9" i="9"/>
  <c r="F7" i="9" s="1"/>
  <c r="E9" i="9"/>
  <c r="E7" i="9"/>
  <c r="G37" i="8"/>
  <c r="F37" i="8"/>
  <c r="E37" i="8"/>
  <c r="G31" i="8"/>
  <c r="F31" i="8"/>
  <c r="E31" i="8"/>
  <c r="G27" i="8"/>
  <c r="F27" i="8"/>
  <c r="E27" i="8"/>
  <c r="G23" i="8"/>
  <c r="F23" i="8"/>
  <c r="E23" i="8"/>
  <c r="G20" i="8"/>
  <c r="F20" i="8"/>
  <c r="E20" i="8"/>
  <c r="G15" i="8"/>
  <c r="F15" i="8"/>
  <c r="E15" i="8"/>
  <c r="G9" i="8"/>
  <c r="F9" i="8"/>
  <c r="F7" i="8" s="1"/>
  <c r="E9" i="8"/>
  <c r="E7" i="8" s="1"/>
  <c r="G7" i="8"/>
  <c r="D25" i="7"/>
  <c r="M14" i="7"/>
  <c r="L14" i="7"/>
  <c r="L7" i="7" s="1"/>
  <c r="K14" i="7"/>
  <c r="J14" i="7"/>
  <c r="I14" i="7"/>
  <c r="H14" i="7"/>
  <c r="E14" i="7"/>
  <c r="D14" i="7"/>
  <c r="J7" i="7"/>
  <c r="H7" i="7"/>
  <c r="F7" i="7"/>
  <c r="D7" i="7"/>
  <c r="M17" i="6"/>
  <c r="M16" i="6"/>
  <c r="K16" i="6"/>
  <c r="M13" i="6"/>
  <c r="M12" i="6"/>
  <c r="K12" i="6"/>
  <c r="M9" i="6"/>
  <c r="M8" i="6"/>
  <c r="K8" i="6"/>
  <c r="L7" i="6"/>
  <c r="M19" i="6" s="1"/>
  <c r="J7" i="6"/>
  <c r="K17" i="6" s="1"/>
  <c r="H7" i="6"/>
  <c r="I16" i="6" s="1"/>
  <c r="F7" i="6"/>
  <c r="D7" i="6"/>
  <c r="H22" i="5"/>
  <c r="M20" i="5"/>
  <c r="L20" i="5"/>
  <c r="K20" i="5"/>
  <c r="J20" i="5"/>
  <c r="H20" i="5"/>
  <c r="H7" i="5" s="1"/>
  <c r="F20" i="5"/>
  <c r="D20" i="5"/>
  <c r="L7" i="5"/>
  <c r="J7" i="5"/>
  <c r="F7" i="5"/>
  <c r="D7" i="5"/>
  <c r="BQ29" i="4"/>
  <c r="BE29" i="4"/>
  <c r="Y29" i="4"/>
  <c r="Y21" i="4" s="1"/>
  <c r="BE28" i="4"/>
  <c r="AS28" i="4"/>
  <c r="BQ27" i="4"/>
  <c r="BE27" i="4"/>
  <c r="AS27" i="4"/>
  <c r="BQ25" i="4"/>
  <c r="BE25" i="4"/>
  <c r="AS25" i="4"/>
  <c r="BQ24" i="4"/>
  <c r="BE24" i="4"/>
  <c r="AS24" i="4"/>
  <c r="BQ22" i="4"/>
  <c r="BE22" i="4"/>
  <c r="AS22" i="4"/>
  <c r="BI21" i="4"/>
  <c r="BQ21" i="4" s="1"/>
  <c r="AW21" i="4"/>
  <c r="AK21" i="4"/>
  <c r="BQ16" i="4"/>
  <c r="BE16" i="4"/>
  <c r="Y16" i="4"/>
  <c r="AS16" i="4" s="1"/>
  <c r="BE15" i="4"/>
  <c r="AS15" i="4"/>
  <c r="BQ14" i="4"/>
  <c r="BE14" i="4"/>
  <c r="AS14" i="4"/>
  <c r="BQ12" i="4"/>
  <c r="BE12" i="4"/>
  <c r="AS12" i="4"/>
  <c r="BQ11" i="4"/>
  <c r="BE11" i="4"/>
  <c r="AS11" i="4"/>
  <c r="BQ9" i="4"/>
  <c r="BE9" i="4"/>
  <c r="AS9" i="4"/>
  <c r="BI8" i="4"/>
  <c r="BQ8" i="4" s="1"/>
  <c r="AW8" i="4"/>
  <c r="AK8" i="4"/>
  <c r="AS8" i="4" s="1"/>
  <c r="Y8" i="4"/>
  <c r="BE21" i="4" l="1"/>
  <c r="BE8" i="4"/>
  <c r="BE9" i="14"/>
  <c r="BE11" i="14"/>
  <c r="BE13" i="14"/>
  <c r="Y18" i="14"/>
  <c r="BQ9" i="14"/>
  <c r="BQ11" i="14"/>
  <c r="BQ13" i="14"/>
  <c r="AK18" i="14"/>
  <c r="BE10" i="14"/>
  <c r="BE12" i="14"/>
  <c r="BE16" i="14"/>
  <c r="AW18" i="14"/>
  <c r="BQ10" i="14"/>
  <c r="BQ12" i="14"/>
  <c r="BQ16" i="14"/>
  <c r="BI18" i="14"/>
  <c r="F8" i="10"/>
  <c r="I11" i="6"/>
  <c r="I15" i="6"/>
  <c r="I10" i="6"/>
  <c r="K11" i="6"/>
  <c r="I14" i="6"/>
  <c r="K15" i="6"/>
  <c r="I19" i="6"/>
  <c r="I9" i="6"/>
  <c r="K10" i="6"/>
  <c r="M11" i="6"/>
  <c r="I13" i="6"/>
  <c r="K14" i="6"/>
  <c r="M15" i="6"/>
  <c r="I17" i="6"/>
  <c r="K19" i="6"/>
  <c r="I8" i="6"/>
  <c r="K9" i="6"/>
  <c r="M10" i="6"/>
  <c r="I12" i="6"/>
  <c r="K13" i="6"/>
  <c r="M14" i="6"/>
  <c r="AS21" i="4"/>
  <c r="AS29" i="4"/>
  <c r="BQ7" i="14" l="1"/>
  <c r="BE7" i="14"/>
</calcChain>
</file>

<file path=xl/sharedStrings.xml><?xml version="1.0" encoding="utf-8"?>
<sst xmlns="http://schemas.openxmlformats.org/spreadsheetml/2006/main" count="639" uniqueCount="266">
  <si>
    <t>財　政</t>
    <rPh sb="0" eb="1">
      <t>ザイ</t>
    </rPh>
    <rPh sb="2" eb="3">
      <t>セイ</t>
    </rPh>
    <phoneticPr fontId="3"/>
  </si>
  <si>
    <t>（４）普通会計目的別</t>
  </si>
  <si>
    <t>－</t>
  </si>
  <si>
    <t>保育園[6園]、児童館[3館]
子育て支援センター[2所]</t>
    <rPh sb="0" eb="3">
      <t>ホイクエン</t>
    </rPh>
    <rPh sb="5" eb="6">
      <t>エン</t>
    </rPh>
    <rPh sb="8" eb="11">
      <t>ジドウカン</t>
    </rPh>
    <rPh sb="13" eb="14">
      <t>カン</t>
    </rPh>
    <rPh sb="16" eb="18">
      <t>コソダ</t>
    </rPh>
    <rPh sb="19" eb="21">
      <t>シエン</t>
    </rPh>
    <rPh sb="27" eb="28">
      <t>トコロ</t>
    </rPh>
    <phoneticPr fontId="5"/>
  </si>
  <si>
    <t>区　　分</t>
    <rPh sb="0" eb="1">
      <t>ク</t>
    </rPh>
    <rPh sb="3" eb="4">
      <t>ブン</t>
    </rPh>
    <phoneticPr fontId="1"/>
  </si>
  <si>
    <t>対前年比</t>
    <rPh sb="0" eb="1">
      <t>タイ</t>
    </rPh>
    <rPh sb="1" eb="4">
      <t>ゼンネンヒ</t>
    </rPh>
    <phoneticPr fontId="1"/>
  </si>
  <si>
    <t>総　　　額</t>
    <rPh sb="0" eb="1">
      <t>フサ</t>
    </rPh>
    <rPh sb="4" eb="5">
      <t>ガク</t>
    </rPh>
    <phoneticPr fontId="1"/>
  </si>
  <si>
    <t>一般会計</t>
    <rPh sb="0" eb="2">
      <t>イッパン</t>
    </rPh>
    <rPh sb="2" eb="4">
      <t>カイケイ</t>
    </rPh>
    <phoneticPr fontId="1"/>
  </si>
  <si>
    <t>土地取得特別会計</t>
    <rPh sb="0" eb="2">
      <t>トチ</t>
    </rPh>
    <rPh sb="2" eb="4">
      <t>シュトク</t>
    </rPh>
    <rPh sb="4" eb="6">
      <t>トクベツ</t>
    </rPh>
    <rPh sb="6" eb="8">
      <t>カイケイ</t>
    </rPh>
    <phoneticPr fontId="1"/>
  </si>
  <si>
    <t>国民健康保険特別会計</t>
    <rPh sb="0" eb="2">
      <t>コクミン</t>
    </rPh>
    <rPh sb="2" eb="4">
      <t>ケンコウ</t>
    </rPh>
    <rPh sb="4" eb="6">
      <t>ホケン</t>
    </rPh>
    <rPh sb="6" eb="8">
      <t>トクベツ</t>
    </rPh>
    <rPh sb="8" eb="10">
      <t>カイケイ</t>
    </rPh>
    <phoneticPr fontId="1"/>
  </si>
  <si>
    <t>後期高齢者医療特別会計</t>
    <rPh sb="0" eb="2">
      <t>コウキ</t>
    </rPh>
    <rPh sb="2" eb="5">
      <t>コウレイシャ</t>
    </rPh>
    <rPh sb="5" eb="7">
      <t>イリョウ</t>
    </rPh>
    <rPh sb="7" eb="9">
      <t>トクベツ</t>
    </rPh>
    <rPh sb="9" eb="11">
      <t>カイケイ</t>
    </rPh>
    <phoneticPr fontId="1"/>
  </si>
  <si>
    <t>老人保健特別会計</t>
    <rPh sb="0" eb="2">
      <t>ロウジン</t>
    </rPh>
    <rPh sb="2" eb="4">
      <t>ホケン</t>
    </rPh>
    <rPh sb="4" eb="6">
      <t>トクベツ</t>
    </rPh>
    <rPh sb="6" eb="8">
      <t>カイケイ</t>
    </rPh>
    <phoneticPr fontId="1"/>
  </si>
  <si>
    <t>介護保険特別会計</t>
    <rPh sb="0" eb="2">
      <t>カイゴ</t>
    </rPh>
    <rPh sb="2" eb="4">
      <t>ホケン</t>
    </rPh>
    <rPh sb="4" eb="6">
      <t>トクベツ</t>
    </rPh>
    <rPh sb="6" eb="8">
      <t>カイケイ</t>
    </rPh>
    <phoneticPr fontId="1"/>
  </si>
  <si>
    <t>下水道事業特別会計</t>
    <rPh sb="0" eb="3">
      <t>ゲスイドウ</t>
    </rPh>
    <rPh sb="3" eb="5">
      <t>ジギョウ</t>
    </rPh>
    <rPh sb="5" eb="7">
      <t>トクベツ</t>
    </rPh>
    <rPh sb="7" eb="9">
      <t>カイケイ</t>
    </rPh>
    <phoneticPr fontId="1"/>
  </si>
  <si>
    <t>水道事業会計</t>
    <rPh sb="0" eb="2">
      <t>スイドウ</t>
    </rPh>
    <rPh sb="2" eb="4">
      <t>ジギョウ</t>
    </rPh>
    <rPh sb="4" eb="6">
      <t>カイケイ</t>
    </rPh>
    <phoneticPr fontId="1"/>
  </si>
  <si>
    <t>（歳　　出）</t>
    <rPh sb="1" eb="2">
      <t>トシ</t>
    </rPh>
    <rPh sb="4" eb="5">
      <t>デ</t>
    </rPh>
    <phoneticPr fontId="1"/>
  </si>
  <si>
    <t>区　　分　</t>
    <rPh sb="0" eb="1">
      <t>ク</t>
    </rPh>
    <rPh sb="3" eb="4">
      <t>ブン</t>
    </rPh>
    <phoneticPr fontId="1"/>
  </si>
  <si>
    <t>決算額</t>
    <rPh sb="0" eb="2">
      <t>ケッサン</t>
    </rPh>
    <rPh sb="2" eb="3">
      <t>ガク</t>
    </rPh>
    <phoneticPr fontId="1"/>
  </si>
  <si>
    <t>構成比</t>
    <rPh sb="0" eb="3">
      <t>コウセイヒ</t>
    </rPh>
    <phoneticPr fontId="1"/>
  </si>
  <si>
    <t>総額</t>
    <rPh sb="0" eb="2">
      <t>ソウガク</t>
    </rPh>
    <phoneticPr fontId="1"/>
  </si>
  <si>
    <t>地方譲与税</t>
    <rPh sb="0" eb="2">
      <t>チホウ</t>
    </rPh>
    <rPh sb="2" eb="4">
      <t>ジョウヨ</t>
    </rPh>
    <rPh sb="4" eb="5">
      <t>ゼイ</t>
    </rPh>
    <phoneticPr fontId="1"/>
  </si>
  <si>
    <t>利子割交付金</t>
    <rPh sb="0" eb="2">
      <t>リシ</t>
    </rPh>
    <rPh sb="2" eb="3">
      <t>ワリ</t>
    </rPh>
    <rPh sb="3" eb="6">
      <t>コウフキン</t>
    </rPh>
    <phoneticPr fontId="1"/>
  </si>
  <si>
    <t>配当割交付金</t>
    <rPh sb="0" eb="2">
      <t>ハイトウ</t>
    </rPh>
    <rPh sb="2" eb="3">
      <t>ワリ</t>
    </rPh>
    <rPh sb="3" eb="6">
      <t>コウフキン</t>
    </rPh>
    <phoneticPr fontId="1"/>
  </si>
  <si>
    <t>株式等譲渡所得割交付金</t>
    <rPh sb="0" eb="3">
      <t>カブシキトウ</t>
    </rPh>
    <rPh sb="3" eb="5">
      <t>ジョウト</t>
    </rPh>
    <rPh sb="5" eb="7">
      <t>ショトク</t>
    </rPh>
    <rPh sb="7" eb="8">
      <t>ワ</t>
    </rPh>
    <rPh sb="8" eb="11">
      <t>コウフキン</t>
    </rPh>
    <phoneticPr fontId="1"/>
  </si>
  <si>
    <t>地方消費税交付金</t>
    <rPh sb="0" eb="2">
      <t>チホウ</t>
    </rPh>
    <rPh sb="2" eb="5">
      <t>ショウヒゼイ</t>
    </rPh>
    <rPh sb="5" eb="8">
      <t>コウフキン</t>
    </rPh>
    <phoneticPr fontId="1"/>
  </si>
  <si>
    <t>自動車取得税交付金</t>
    <rPh sb="0" eb="3">
      <t>ジドウシャ</t>
    </rPh>
    <rPh sb="3" eb="5">
      <t>シュトク</t>
    </rPh>
    <rPh sb="5" eb="6">
      <t>ゼイ</t>
    </rPh>
    <rPh sb="6" eb="9">
      <t>コウフキン</t>
    </rPh>
    <phoneticPr fontId="1"/>
  </si>
  <si>
    <t>地方交付税</t>
    <rPh sb="0" eb="2">
      <t>チホウ</t>
    </rPh>
    <rPh sb="2" eb="5">
      <t>コウフゼイ</t>
    </rPh>
    <phoneticPr fontId="1"/>
  </si>
  <si>
    <t>　　　　（うち普通交付税）</t>
    <rPh sb="7" eb="8">
      <t>ススム</t>
    </rPh>
    <rPh sb="8" eb="9">
      <t>ツウ</t>
    </rPh>
    <rPh sb="9" eb="12">
      <t>コウフゼイ</t>
    </rPh>
    <phoneticPr fontId="1"/>
  </si>
  <si>
    <t>　　　　（うち特別交付税）</t>
    <rPh sb="7" eb="9">
      <t>トクベツ</t>
    </rPh>
    <rPh sb="9" eb="12">
      <t>コウフゼイ</t>
    </rPh>
    <phoneticPr fontId="1"/>
  </si>
  <si>
    <t>地方特例交付金</t>
    <rPh sb="0" eb="2">
      <t>チホウ</t>
    </rPh>
    <rPh sb="2" eb="4">
      <t>トクレイ</t>
    </rPh>
    <rPh sb="4" eb="7">
      <t>コウフキン</t>
    </rPh>
    <phoneticPr fontId="1"/>
  </si>
  <si>
    <t>交通安全対策特別交付金</t>
    <rPh sb="0" eb="2">
      <t>コウツウ</t>
    </rPh>
    <rPh sb="2" eb="4">
      <t>アンゼン</t>
    </rPh>
    <rPh sb="4" eb="6">
      <t>タイサク</t>
    </rPh>
    <rPh sb="6" eb="8">
      <t>トクベツ</t>
    </rPh>
    <rPh sb="8" eb="11">
      <t>コウフキン</t>
    </rPh>
    <phoneticPr fontId="1"/>
  </si>
  <si>
    <t>小計</t>
    <rPh sb="0" eb="2">
      <t>ショウケイ</t>
    </rPh>
    <phoneticPr fontId="1"/>
  </si>
  <si>
    <t>分担金及び負担金</t>
    <rPh sb="0" eb="3">
      <t>ブンタンキン</t>
    </rPh>
    <rPh sb="3" eb="4">
      <t>オヨ</t>
    </rPh>
    <rPh sb="5" eb="8">
      <t>フタンキン</t>
    </rPh>
    <phoneticPr fontId="1"/>
  </si>
  <si>
    <t>使用料及び手数料</t>
    <rPh sb="0" eb="3">
      <t>シヨウリョウ</t>
    </rPh>
    <rPh sb="3" eb="4">
      <t>オヨ</t>
    </rPh>
    <rPh sb="5" eb="8">
      <t>テスウリョウ</t>
    </rPh>
    <phoneticPr fontId="1"/>
  </si>
  <si>
    <t>国庫支出金</t>
    <rPh sb="0" eb="2">
      <t>コッコ</t>
    </rPh>
    <rPh sb="2" eb="5">
      <t>シシュツキン</t>
    </rPh>
    <phoneticPr fontId="1"/>
  </si>
  <si>
    <t>県支出金</t>
    <rPh sb="0" eb="1">
      <t>ケン</t>
    </rPh>
    <rPh sb="1" eb="4">
      <t>シシュツキン</t>
    </rPh>
    <phoneticPr fontId="1"/>
  </si>
  <si>
    <t>財産収入</t>
    <rPh sb="0" eb="2">
      <t>ザイサン</t>
    </rPh>
    <rPh sb="2" eb="4">
      <t>シュウニュウ</t>
    </rPh>
    <phoneticPr fontId="1"/>
  </si>
  <si>
    <t>寄附金</t>
    <rPh sb="0" eb="3">
      <t>キフキン</t>
    </rPh>
    <phoneticPr fontId="1"/>
  </si>
  <si>
    <t>繰入金</t>
    <rPh sb="0" eb="2">
      <t>クリイレ</t>
    </rPh>
    <rPh sb="2" eb="3">
      <t>キン</t>
    </rPh>
    <phoneticPr fontId="1"/>
  </si>
  <si>
    <t>繰越金</t>
    <rPh sb="0" eb="2">
      <t>クリコシ</t>
    </rPh>
    <rPh sb="2" eb="3">
      <t>キン</t>
    </rPh>
    <phoneticPr fontId="1"/>
  </si>
  <si>
    <t>諸収入</t>
    <rPh sb="0" eb="1">
      <t>ショ</t>
    </rPh>
    <rPh sb="1" eb="3">
      <t>シュウニュウ</t>
    </rPh>
    <phoneticPr fontId="1"/>
  </si>
  <si>
    <t>議会費</t>
    <rPh sb="0" eb="2">
      <t>ギカイ</t>
    </rPh>
    <rPh sb="2" eb="3">
      <t>ヒ</t>
    </rPh>
    <phoneticPr fontId="1"/>
  </si>
  <si>
    <t>総務費</t>
    <rPh sb="0" eb="3">
      <t>ソウムヒ</t>
    </rPh>
    <phoneticPr fontId="1"/>
  </si>
  <si>
    <t>民生費</t>
    <rPh sb="0" eb="2">
      <t>ミンセイ</t>
    </rPh>
    <rPh sb="2" eb="3">
      <t>ヒ</t>
    </rPh>
    <phoneticPr fontId="1"/>
  </si>
  <si>
    <t>衛生費</t>
    <rPh sb="0" eb="3">
      <t>エイセイヒ</t>
    </rPh>
    <phoneticPr fontId="1"/>
  </si>
  <si>
    <t>労働費</t>
    <rPh sb="0" eb="3">
      <t>ロウドウヒ</t>
    </rPh>
    <phoneticPr fontId="1"/>
  </si>
  <si>
    <t>農林水産業費</t>
    <rPh sb="0" eb="2">
      <t>ノウリン</t>
    </rPh>
    <rPh sb="2" eb="4">
      <t>スイサン</t>
    </rPh>
    <rPh sb="4" eb="5">
      <t>ギョウ</t>
    </rPh>
    <rPh sb="5" eb="6">
      <t>ヒ</t>
    </rPh>
    <phoneticPr fontId="1"/>
  </si>
  <si>
    <t>商工費</t>
    <rPh sb="0" eb="2">
      <t>ショウコウ</t>
    </rPh>
    <rPh sb="2" eb="3">
      <t>ヒ</t>
    </rPh>
    <phoneticPr fontId="1"/>
  </si>
  <si>
    <t>土木費</t>
    <rPh sb="0" eb="2">
      <t>ドボク</t>
    </rPh>
    <rPh sb="2" eb="3">
      <t>ヒ</t>
    </rPh>
    <phoneticPr fontId="1"/>
  </si>
  <si>
    <t>消防費</t>
    <rPh sb="0" eb="2">
      <t>ショウボウ</t>
    </rPh>
    <rPh sb="2" eb="3">
      <t>ヒ</t>
    </rPh>
    <phoneticPr fontId="1"/>
  </si>
  <si>
    <t>教育費</t>
    <rPh sb="0" eb="3">
      <t>キョウイクヒ</t>
    </rPh>
    <phoneticPr fontId="1"/>
  </si>
  <si>
    <t>災害復旧費</t>
    <rPh sb="0" eb="2">
      <t>サイガイ</t>
    </rPh>
    <rPh sb="2" eb="4">
      <t>フッキュウ</t>
    </rPh>
    <rPh sb="4" eb="5">
      <t>ヒ</t>
    </rPh>
    <phoneticPr fontId="1"/>
  </si>
  <si>
    <t>公債費</t>
    <rPh sb="0" eb="2">
      <t>コウサイ</t>
    </rPh>
    <rPh sb="2" eb="3">
      <t>ヒ</t>
    </rPh>
    <phoneticPr fontId="1"/>
  </si>
  <si>
    <t>予備費</t>
    <rPh sb="0" eb="3">
      <t>ヨビヒ</t>
    </rPh>
    <phoneticPr fontId="1"/>
  </si>
  <si>
    <t>人件費</t>
    <rPh sb="0" eb="3">
      <t>ジンケンヒ</t>
    </rPh>
    <phoneticPr fontId="1"/>
  </si>
  <si>
    <t>　　　(うち職員給)</t>
    <rPh sb="6" eb="8">
      <t>ショクイン</t>
    </rPh>
    <rPh sb="8" eb="9">
      <t>キュウ</t>
    </rPh>
    <phoneticPr fontId="1"/>
  </si>
  <si>
    <t>扶助費</t>
    <rPh sb="0" eb="3">
      <t>フジョヒ</t>
    </rPh>
    <phoneticPr fontId="1"/>
  </si>
  <si>
    <t>　　（うち元利償還金)</t>
    <rPh sb="5" eb="7">
      <t>ガンリ</t>
    </rPh>
    <rPh sb="7" eb="10">
      <t>ショウカンキン</t>
    </rPh>
    <phoneticPr fontId="1"/>
  </si>
  <si>
    <t>　　（うち一時借入金利子)</t>
    <rPh sb="5" eb="7">
      <t>イチジ</t>
    </rPh>
    <rPh sb="7" eb="9">
      <t>カリイレ</t>
    </rPh>
    <rPh sb="9" eb="10">
      <t>キン</t>
    </rPh>
    <rPh sb="10" eb="12">
      <t>リシ</t>
    </rPh>
    <phoneticPr fontId="1"/>
  </si>
  <si>
    <t>物件費</t>
    <rPh sb="0" eb="3">
      <t>ブッケンヒ</t>
    </rPh>
    <phoneticPr fontId="1"/>
  </si>
  <si>
    <t>維持補修費</t>
    <rPh sb="0" eb="2">
      <t>イジ</t>
    </rPh>
    <rPh sb="2" eb="4">
      <t>ホシュウ</t>
    </rPh>
    <rPh sb="4" eb="5">
      <t>ヒ</t>
    </rPh>
    <phoneticPr fontId="1"/>
  </si>
  <si>
    <t>補助費等</t>
    <rPh sb="0" eb="2">
      <t>ホジョ</t>
    </rPh>
    <rPh sb="2" eb="3">
      <t>ヒ</t>
    </rPh>
    <rPh sb="3" eb="4">
      <t>トウ</t>
    </rPh>
    <phoneticPr fontId="1"/>
  </si>
  <si>
    <t>積立金</t>
    <rPh sb="0" eb="2">
      <t>ツミタテ</t>
    </rPh>
    <rPh sb="2" eb="3">
      <t>キン</t>
    </rPh>
    <phoneticPr fontId="1"/>
  </si>
  <si>
    <t>投資及び出資金、貸付金</t>
    <rPh sb="0" eb="2">
      <t>トウシ</t>
    </rPh>
    <rPh sb="2" eb="3">
      <t>オヨ</t>
    </rPh>
    <rPh sb="4" eb="7">
      <t>シュッシキン</t>
    </rPh>
    <rPh sb="8" eb="10">
      <t>カシツケ</t>
    </rPh>
    <rPh sb="10" eb="11">
      <t>キン</t>
    </rPh>
    <phoneticPr fontId="1"/>
  </si>
  <si>
    <t>繰出金</t>
    <rPh sb="0" eb="2">
      <t>クリダ</t>
    </rPh>
    <rPh sb="2" eb="3">
      <t>キン</t>
    </rPh>
    <phoneticPr fontId="1"/>
  </si>
  <si>
    <t>投資的経費</t>
    <rPh sb="0" eb="3">
      <t>トウシテキ</t>
    </rPh>
    <rPh sb="3" eb="5">
      <t>ケイヒ</t>
    </rPh>
    <phoneticPr fontId="1"/>
  </si>
  <si>
    <t>　　　（うち人件費)</t>
    <rPh sb="6" eb="7">
      <t>ジン</t>
    </rPh>
    <rPh sb="7" eb="8">
      <t>ケン</t>
    </rPh>
    <rPh sb="8" eb="9">
      <t>ヒ</t>
    </rPh>
    <phoneticPr fontId="1"/>
  </si>
  <si>
    <t>　普通建設事業費</t>
    <rPh sb="1" eb="3">
      <t>フツウ</t>
    </rPh>
    <rPh sb="3" eb="5">
      <t>ケンセツ</t>
    </rPh>
    <rPh sb="5" eb="7">
      <t>ジギョウ</t>
    </rPh>
    <rPh sb="7" eb="8">
      <t>ヒ</t>
    </rPh>
    <phoneticPr fontId="1"/>
  </si>
  <si>
    <t>　補助事業</t>
    <rPh sb="1" eb="2">
      <t>タスク</t>
    </rPh>
    <rPh sb="2" eb="3">
      <t>スケ</t>
    </rPh>
    <rPh sb="3" eb="5">
      <t>ジギョウ</t>
    </rPh>
    <phoneticPr fontId="1"/>
  </si>
  <si>
    <t>　単独事業</t>
    <rPh sb="1" eb="2">
      <t>タン</t>
    </rPh>
    <rPh sb="2" eb="3">
      <t>ドク</t>
    </rPh>
    <rPh sb="3" eb="5">
      <t>ジギョウ</t>
    </rPh>
    <phoneticPr fontId="1"/>
  </si>
  <si>
    <t>　災害復旧事業費</t>
    <rPh sb="1" eb="3">
      <t>サイガイ</t>
    </rPh>
    <rPh sb="3" eb="5">
      <t>フッキュウ</t>
    </rPh>
    <rPh sb="5" eb="8">
      <t>ジギョウヒ</t>
    </rPh>
    <phoneticPr fontId="1"/>
  </si>
  <si>
    <t>当初予算額</t>
    <rPh sb="0" eb="2">
      <t>トウショ</t>
    </rPh>
    <rPh sb="2" eb="4">
      <t>ヨサン</t>
    </rPh>
    <rPh sb="4" eb="5">
      <t>ガク</t>
    </rPh>
    <phoneticPr fontId="1"/>
  </si>
  <si>
    <t>最終予算額</t>
    <rPh sb="0" eb="2">
      <t>サイシュウ</t>
    </rPh>
    <rPh sb="2" eb="4">
      <t>ヨサン</t>
    </rPh>
    <rPh sb="4" eb="5">
      <t>ガク</t>
    </rPh>
    <phoneticPr fontId="1"/>
  </si>
  <si>
    <t>地方揮発油譲与税</t>
    <rPh sb="0" eb="2">
      <t>チホウ</t>
    </rPh>
    <rPh sb="2" eb="5">
      <t>キハツユ</t>
    </rPh>
    <rPh sb="5" eb="7">
      <t>ジョウヨ</t>
    </rPh>
    <rPh sb="7" eb="8">
      <t>ゼイ</t>
    </rPh>
    <phoneticPr fontId="1"/>
  </si>
  <si>
    <t>自動車重量譲与税</t>
    <rPh sb="0" eb="3">
      <t>ジドウシャ</t>
    </rPh>
    <rPh sb="3" eb="5">
      <t>ジュウリョウ</t>
    </rPh>
    <rPh sb="5" eb="7">
      <t>ジョウヨ</t>
    </rPh>
    <rPh sb="7" eb="8">
      <t>ゼイ</t>
    </rPh>
    <phoneticPr fontId="1"/>
  </si>
  <si>
    <t>利子割等交付金</t>
    <rPh sb="0" eb="2">
      <t>リシ</t>
    </rPh>
    <rPh sb="2" eb="3">
      <t>ワリ</t>
    </rPh>
    <rPh sb="3" eb="4">
      <t>トウ</t>
    </rPh>
    <rPh sb="4" eb="7">
      <t>コウフキン</t>
    </rPh>
    <phoneticPr fontId="1"/>
  </si>
  <si>
    <t>使用料</t>
    <rPh sb="0" eb="1">
      <t>ツカ</t>
    </rPh>
    <rPh sb="1" eb="2">
      <t>ヨウ</t>
    </rPh>
    <rPh sb="2" eb="3">
      <t>リョウ</t>
    </rPh>
    <phoneticPr fontId="1"/>
  </si>
  <si>
    <t>手数料</t>
    <rPh sb="0" eb="1">
      <t>テ</t>
    </rPh>
    <rPh sb="1" eb="2">
      <t>カズ</t>
    </rPh>
    <rPh sb="2" eb="3">
      <t>リョウ</t>
    </rPh>
    <phoneticPr fontId="1"/>
  </si>
  <si>
    <t>国庫負担金</t>
    <rPh sb="0" eb="2">
      <t>コッコ</t>
    </rPh>
    <rPh sb="2" eb="5">
      <t>フタンキン</t>
    </rPh>
    <phoneticPr fontId="1"/>
  </si>
  <si>
    <t>国庫補助金</t>
    <rPh sb="0" eb="2">
      <t>コッコ</t>
    </rPh>
    <rPh sb="2" eb="5">
      <t>ホジョキン</t>
    </rPh>
    <phoneticPr fontId="1"/>
  </si>
  <si>
    <t>委託金</t>
    <rPh sb="0" eb="1">
      <t>イ</t>
    </rPh>
    <rPh sb="1" eb="2">
      <t>コトヅケ</t>
    </rPh>
    <rPh sb="2" eb="3">
      <t>キン</t>
    </rPh>
    <phoneticPr fontId="1"/>
  </si>
  <si>
    <t>県負担金</t>
    <rPh sb="0" eb="1">
      <t>ケン</t>
    </rPh>
    <rPh sb="1" eb="4">
      <t>フタンキン</t>
    </rPh>
    <phoneticPr fontId="1"/>
  </si>
  <si>
    <t>県補助金</t>
    <rPh sb="0" eb="1">
      <t>ケン</t>
    </rPh>
    <rPh sb="1" eb="4">
      <t>ホジョキン</t>
    </rPh>
    <phoneticPr fontId="1"/>
  </si>
  <si>
    <t>財産運用収入</t>
    <rPh sb="0" eb="2">
      <t>ザイサン</t>
    </rPh>
    <rPh sb="2" eb="4">
      <t>ウンヨウ</t>
    </rPh>
    <rPh sb="4" eb="6">
      <t>シュウニュウ</t>
    </rPh>
    <phoneticPr fontId="1"/>
  </si>
  <si>
    <t>財産売払収入</t>
    <rPh sb="0" eb="2">
      <t>ザイサン</t>
    </rPh>
    <rPh sb="2" eb="4">
      <t>ウリハラ</t>
    </rPh>
    <rPh sb="4" eb="6">
      <t>シュウニュウ</t>
    </rPh>
    <phoneticPr fontId="1"/>
  </si>
  <si>
    <t>延滞金、加算金及び過料</t>
    <rPh sb="0" eb="2">
      <t>エンタイ</t>
    </rPh>
    <rPh sb="2" eb="3">
      <t>キン</t>
    </rPh>
    <rPh sb="4" eb="7">
      <t>カサンキン</t>
    </rPh>
    <rPh sb="7" eb="8">
      <t>オヨ</t>
    </rPh>
    <rPh sb="9" eb="10">
      <t>カ</t>
    </rPh>
    <rPh sb="10" eb="11">
      <t>リョウ</t>
    </rPh>
    <phoneticPr fontId="1"/>
  </si>
  <si>
    <t>預金利子</t>
    <rPh sb="0" eb="1">
      <t>アズカリ</t>
    </rPh>
    <rPh sb="1" eb="2">
      <t>カネ</t>
    </rPh>
    <rPh sb="2" eb="3">
      <t>リ</t>
    </rPh>
    <rPh sb="3" eb="4">
      <t>コ</t>
    </rPh>
    <phoneticPr fontId="1"/>
  </si>
  <si>
    <t>貸付金元利収入</t>
    <rPh sb="0" eb="2">
      <t>カシツケ</t>
    </rPh>
    <rPh sb="2" eb="3">
      <t>キン</t>
    </rPh>
    <rPh sb="3" eb="4">
      <t>モト</t>
    </rPh>
    <rPh sb="4" eb="5">
      <t>リ</t>
    </rPh>
    <rPh sb="5" eb="7">
      <t>シュウニュウ</t>
    </rPh>
    <phoneticPr fontId="1"/>
  </si>
  <si>
    <t>受託事業収入</t>
    <rPh sb="0" eb="2">
      <t>ジュタク</t>
    </rPh>
    <rPh sb="2" eb="4">
      <t>ジギョウ</t>
    </rPh>
    <rPh sb="4" eb="6">
      <t>シュウニュウ</t>
    </rPh>
    <phoneticPr fontId="1"/>
  </si>
  <si>
    <t>雑入</t>
    <rPh sb="0" eb="1">
      <t>ザツ</t>
    </rPh>
    <rPh sb="1" eb="2">
      <t>ニュウ</t>
    </rPh>
    <phoneticPr fontId="1"/>
  </si>
  <si>
    <t>資料：財政課</t>
    <rPh sb="0" eb="2">
      <t>シリョウ</t>
    </rPh>
    <rPh sb="3" eb="5">
      <t>ザイセイ</t>
    </rPh>
    <rPh sb="5" eb="6">
      <t>カ</t>
    </rPh>
    <phoneticPr fontId="1"/>
  </si>
  <si>
    <t>総務管理費</t>
    <rPh sb="0" eb="1">
      <t>フサ</t>
    </rPh>
    <rPh sb="1" eb="2">
      <t>ツトム</t>
    </rPh>
    <rPh sb="2" eb="3">
      <t>カン</t>
    </rPh>
    <rPh sb="3" eb="4">
      <t>リ</t>
    </rPh>
    <rPh sb="4" eb="5">
      <t>ヒ</t>
    </rPh>
    <phoneticPr fontId="1"/>
  </si>
  <si>
    <t>徴税費</t>
    <rPh sb="0" eb="1">
      <t>シルシ</t>
    </rPh>
    <rPh sb="1" eb="2">
      <t>ゼイ</t>
    </rPh>
    <rPh sb="2" eb="3">
      <t>ヒ</t>
    </rPh>
    <phoneticPr fontId="1"/>
  </si>
  <si>
    <t>戸籍住民基本台帳費</t>
    <rPh sb="0" eb="2">
      <t>コセキ</t>
    </rPh>
    <rPh sb="2" eb="4">
      <t>ジュウミン</t>
    </rPh>
    <rPh sb="4" eb="6">
      <t>キホン</t>
    </rPh>
    <rPh sb="6" eb="8">
      <t>ダイチョウ</t>
    </rPh>
    <rPh sb="8" eb="9">
      <t>ヒ</t>
    </rPh>
    <phoneticPr fontId="1"/>
  </si>
  <si>
    <t>選挙費</t>
    <rPh sb="0" eb="1">
      <t>セン</t>
    </rPh>
    <rPh sb="1" eb="2">
      <t>キョ</t>
    </rPh>
    <rPh sb="2" eb="3">
      <t>ヒ</t>
    </rPh>
    <phoneticPr fontId="1"/>
  </si>
  <si>
    <t>統計調査費</t>
    <rPh sb="0" eb="1">
      <t>オサム</t>
    </rPh>
    <rPh sb="1" eb="2">
      <t>ケイ</t>
    </rPh>
    <rPh sb="2" eb="3">
      <t>チョウ</t>
    </rPh>
    <rPh sb="3" eb="4">
      <t>サ</t>
    </rPh>
    <rPh sb="4" eb="5">
      <t>ヒ</t>
    </rPh>
    <phoneticPr fontId="1"/>
  </si>
  <si>
    <t>監査委員費</t>
    <rPh sb="0" eb="1">
      <t>ラン</t>
    </rPh>
    <rPh sb="1" eb="2">
      <t>サ</t>
    </rPh>
    <rPh sb="2" eb="3">
      <t>イ</t>
    </rPh>
    <rPh sb="3" eb="4">
      <t>イン</t>
    </rPh>
    <rPh sb="4" eb="5">
      <t>ヒ</t>
    </rPh>
    <phoneticPr fontId="1"/>
  </si>
  <si>
    <t>社会福祉費</t>
    <rPh sb="0" eb="1">
      <t>シャ</t>
    </rPh>
    <rPh sb="1" eb="2">
      <t>カイ</t>
    </rPh>
    <rPh sb="2" eb="3">
      <t>フク</t>
    </rPh>
    <rPh sb="3" eb="4">
      <t>シ</t>
    </rPh>
    <rPh sb="4" eb="5">
      <t>ヒ</t>
    </rPh>
    <phoneticPr fontId="1"/>
  </si>
  <si>
    <t>児童福祉費</t>
    <rPh sb="0" eb="1">
      <t>ジ</t>
    </rPh>
    <rPh sb="1" eb="2">
      <t>ワラベ</t>
    </rPh>
    <rPh sb="2" eb="3">
      <t>フク</t>
    </rPh>
    <rPh sb="3" eb="4">
      <t>シ</t>
    </rPh>
    <rPh sb="4" eb="5">
      <t>ヒ</t>
    </rPh>
    <phoneticPr fontId="1"/>
  </si>
  <si>
    <t>生活保護費</t>
    <rPh sb="0" eb="1">
      <t>ショウ</t>
    </rPh>
    <rPh sb="1" eb="2">
      <t>カツ</t>
    </rPh>
    <rPh sb="2" eb="3">
      <t>ホ</t>
    </rPh>
    <rPh sb="3" eb="4">
      <t>ユズル</t>
    </rPh>
    <rPh sb="4" eb="5">
      <t>ヒ</t>
    </rPh>
    <phoneticPr fontId="1"/>
  </si>
  <si>
    <t>保健衛生費</t>
    <rPh sb="0" eb="1">
      <t>タモツ</t>
    </rPh>
    <rPh sb="1" eb="2">
      <t>ケン</t>
    </rPh>
    <rPh sb="2" eb="3">
      <t>マモル</t>
    </rPh>
    <rPh sb="3" eb="4">
      <t>ショウ</t>
    </rPh>
    <rPh sb="4" eb="5">
      <t>ヒ</t>
    </rPh>
    <phoneticPr fontId="1"/>
  </si>
  <si>
    <t>清掃費</t>
    <rPh sb="0" eb="1">
      <t>キヨシ</t>
    </rPh>
    <rPh sb="1" eb="2">
      <t>ハ</t>
    </rPh>
    <rPh sb="2" eb="3">
      <t>ヒ</t>
    </rPh>
    <phoneticPr fontId="1"/>
  </si>
  <si>
    <t>土木管理費</t>
    <rPh sb="0" eb="1">
      <t>ツチ</t>
    </rPh>
    <rPh sb="1" eb="2">
      <t>キ</t>
    </rPh>
    <rPh sb="2" eb="3">
      <t>カン</t>
    </rPh>
    <rPh sb="3" eb="4">
      <t>リ</t>
    </rPh>
    <rPh sb="4" eb="5">
      <t>ヒ</t>
    </rPh>
    <phoneticPr fontId="1"/>
  </si>
  <si>
    <t>道路橋梁費</t>
    <rPh sb="0" eb="1">
      <t>ミチ</t>
    </rPh>
    <rPh sb="1" eb="2">
      <t>ロ</t>
    </rPh>
    <rPh sb="2" eb="3">
      <t>ハシ</t>
    </rPh>
    <rPh sb="3" eb="4">
      <t>ハリ</t>
    </rPh>
    <rPh sb="4" eb="5">
      <t>ヒ</t>
    </rPh>
    <phoneticPr fontId="1"/>
  </si>
  <si>
    <t>河川費</t>
    <rPh sb="0" eb="1">
      <t>カワ</t>
    </rPh>
    <rPh sb="1" eb="2">
      <t>カワ</t>
    </rPh>
    <rPh sb="2" eb="3">
      <t>ヒ</t>
    </rPh>
    <phoneticPr fontId="1"/>
  </si>
  <si>
    <t>都市計画費</t>
    <rPh sb="0" eb="1">
      <t>ミヤコ</t>
    </rPh>
    <rPh sb="1" eb="2">
      <t>シ</t>
    </rPh>
    <rPh sb="2" eb="3">
      <t>ケイ</t>
    </rPh>
    <rPh sb="3" eb="4">
      <t>ガ</t>
    </rPh>
    <rPh sb="4" eb="5">
      <t>ヒ</t>
    </rPh>
    <phoneticPr fontId="1"/>
  </si>
  <si>
    <t>住宅費</t>
    <rPh sb="0" eb="1">
      <t>ジュウ</t>
    </rPh>
    <rPh sb="1" eb="2">
      <t>タク</t>
    </rPh>
    <rPh sb="2" eb="3">
      <t>ヒ</t>
    </rPh>
    <phoneticPr fontId="1"/>
  </si>
  <si>
    <t>教育総務費</t>
    <rPh sb="0" eb="1">
      <t>キョウ</t>
    </rPh>
    <rPh sb="1" eb="2">
      <t>イク</t>
    </rPh>
    <rPh sb="2" eb="3">
      <t>フサ</t>
    </rPh>
    <rPh sb="3" eb="4">
      <t>ツトム</t>
    </rPh>
    <rPh sb="4" eb="5">
      <t>ヒ</t>
    </rPh>
    <phoneticPr fontId="1"/>
  </si>
  <si>
    <t>小学校費</t>
    <rPh sb="0" eb="1">
      <t>ショウ</t>
    </rPh>
    <rPh sb="1" eb="2">
      <t>ガク</t>
    </rPh>
    <rPh sb="2" eb="3">
      <t>コウ</t>
    </rPh>
    <rPh sb="3" eb="4">
      <t>ヒ</t>
    </rPh>
    <phoneticPr fontId="1"/>
  </si>
  <si>
    <t>中学校費</t>
    <rPh sb="0" eb="1">
      <t>ナカ</t>
    </rPh>
    <rPh sb="1" eb="2">
      <t>ガク</t>
    </rPh>
    <rPh sb="2" eb="3">
      <t>コウ</t>
    </rPh>
    <rPh sb="3" eb="4">
      <t>ヒ</t>
    </rPh>
    <phoneticPr fontId="1"/>
  </si>
  <si>
    <t>社会教育費</t>
    <rPh sb="0" eb="1">
      <t>シャ</t>
    </rPh>
    <rPh sb="1" eb="2">
      <t>カイ</t>
    </rPh>
    <rPh sb="2" eb="3">
      <t>キョウ</t>
    </rPh>
    <rPh sb="3" eb="4">
      <t>イク</t>
    </rPh>
    <rPh sb="4" eb="5">
      <t>ヒ</t>
    </rPh>
    <phoneticPr fontId="1"/>
  </si>
  <si>
    <t>保健体育費</t>
    <rPh sb="0" eb="1">
      <t>タモツ</t>
    </rPh>
    <rPh sb="1" eb="2">
      <t>ケン</t>
    </rPh>
    <rPh sb="2" eb="3">
      <t>カラダ</t>
    </rPh>
    <rPh sb="3" eb="4">
      <t>イク</t>
    </rPh>
    <rPh sb="4" eb="5">
      <t>ヒ</t>
    </rPh>
    <phoneticPr fontId="1"/>
  </si>
  <si>
    <t>農林水産施設災害復旧費</t>
    <rPh sb="0" eb="2">
      <t>ノウリン</t>
    </rPh>
    <rPh sb="2" eb="4">
      <t>スイサン</t>
    </rPh>
    <rPh sb="4" eb="6">
      <t>シセツ</t>
    </rPh>
    <rPh sb="6" eb="8">
      <t>サイガイ</t>
    </rPh>
    <rPh sb="8" eb="10">
      <t>フッキュウ</t>
    </rPh>
    <rPh sb="10" eb="11">
      <t>ヒ</t>
    </rPh>
    <phoneticPr fontId="1"/>
  </si>
  <si>
    <t>公共土木施設災害復旧費</t>
    <rPh sb="0" eb="2">
      <t>コウキョウ</t>
    </rPh>
    <rPh sb="2" eb="4">
      <t>ドボク</t>
    </rPh>
    <rPh sb="4" eb="6">
      <t>シセツ</t>
    </rPh>
    <rPh sb="6" eb="8">
      <t>サイガイ</t>
    </rPh>
    <rPh sb="8" eb="10">
      <t>フッキュウ</t>
    </rPh>
    <rPh sb="10" eb="11">
      <t>ヒ</t>
    </rPh>
    <phoneticPr fontId="1"/>
  </si>
  <si>
    <t>諸支出金</t>
    <rPh sb="0" eb="1">
      <t>ショ</t>
    </rPh>
    <rPh sb="1" eb="3">
      <t>シシュツ</t>
    </rPh>
    <rPh sb="3" eb="4">
      <t>キン</t>
    </rPh>
    <phoneticPr fontId="1"/>
  </si>
  <si>
    <t>普通財産取得費</t>
    <rPh sb="0" eb="2">
      <t>フツウ</t>
    </rPh>
    <rPh sb="2" eb="4">
      <t>ザイサン</t>
    </rPh>
    <rPh sb="4" eb="6">
      <t>シュトク</t>
    </rPh>
    <rPh sb="6" eb="7">
      <t>ヒ</t>
    </rPh>
    <phoneticPr fontId="1"/>
  </si>
  <si>
    <t>（　歳　　入　）</t>
    <rPh sb="2" eb="3">
      <t>サイ</t>
    </rPh>
    <rPh sb="5" eb="6">
      <t>ニュウ</t>
    </rPh>
    <phoneticPr fontId="1"/>
  </si>
  <si>
    <t>（　歳　　出　）</t>
    <rPh sb="2" eb="3">
      <t>トシ</t>
    </rPh>
    <rPh sb="5" eb="6">
      <t>デ</t>
    </rPh>
    <phoneticPr fontId="1"/>
  </si>
  <si>
    <t>年　度</t>
    <rPh sb="0" eb="1">
      <t>トシ</t>
    </rPh>
    <rPh sb="2" eb="3">
      <t>タビ</t>
    </rPh>
    <phoneticPr fontId="1"/>
  </si>
  <si>
    <t>　公　　有　　財　　産</t>
    <rPh sb="1" eb="2">
      <t>コウ</t>
    </rPh>
    <rPh sb="4" eb="5">
      <t>ユウ</t>
    </rPh>
    <rPh sb="7" eb="8">
      <t>ザイ</t>
    </rPh>
    <rPh sb="10" eb="11">
      <t>サン</t>
    </rPh>
    <phoneticPr fontId="1"/>
  </si>
  <si>
    <t>基金</t>
    <rPh sb="0" eb="2">
      <t>キキン</t>
    </rPh>
    <phoneticPr fontId="1"/>
  </si>
  <si>
    <t>有価証券</t>
    <rPh sb="0" eb="2">
      <t>ユウカ</t>
    </rPh>
    <rPh sb="2" eb="4">
      <t>ショウケン</t>
    </rPh>
    <phoneticPr fontId="1"/>
  </si>
  <si>
    <t>出資による権利</t>
    <rPh sb="0" eb="2">
      <t>シュッシ</t>
    </rPh>
    <rPh sb="5" eb="7">
      <t>ケンリ</t>
    </rPh>
    <phoneticPr fontId="1"/>
  </si>
  <si>
    <t>木造</t>
    <rPh sb="0" eb="2">
      <t>モクゾウ</t>
    </rPh>
    <phoneticPr fontId="1"/>
  </si>
  <si>
    <t>非木造</t>
    <rPh sb="0" eb="1">
      <t>ヒ</t>
    </rPh>
    <rPh sb="1" eb="3">
      <t>モクゾウ</t>
    </rPh>
    <phoneticPr fontId="1"/>
  </si>
  <si>
    <t>平成23年度</t>
    <rPh sb="0" eb="2">
      <t>ヘイセイ</t>
    </rPh>
    <rPh sb="4" eb="6">
      <t>ネンド</t>
    </rPh>
    <phoneticPr fontId="1"/>
  </si>
  <si>
    <t>市税</t>
    <rPh sb="0" eb="1">
      <t>シ</t>
    </rPh>
    <rPh sb="1" eb="2">
      <t>ゼイ</t>
    </rPh>
    <phoneticPr fontId="1"/>
  </si>
  <si>
    <t>市債</t>
    <rPh sb="0" eb="1">
      <t>シ</t>
    </rPh>
    <rPh sb="1" eb="2">
      <t>サイ</t>
    </rPh>
    <phoneticPr fontId="1"/>
  </si>
  <si>
    <t>後期高齢者医療保険料</t>
    <rPh sb="0" eb="2">
      <t>コウキ</t>
    </rPh>
    <rPh sb="2" eb="5">
      <t>コウレイシャ</t>
    </rPh>
    <rPh sb="5" eb="7">
      <t>イリョウ</t>
    </rPh>
    <rPh sb="7" eb="10">
      <t>ホケンリョウ</t>
    </rPh>
    <phoneticPr fontId="1"/>
  </si>
  <si>
    <t>後期高齢者医療広域連合納付金</t>
    <rPh sb="0" eb="2">
      <t>コウキ</t>
    </rPh>
    <rPh sb="2" eb="5">
      <t>コウレイシャ</t>
    </rPh>
    <rPh sb="5" eb="7">
      <t>イリョウ</t>
    </rPh>
    <rPh sb="7" eb="9">
      <t>コウイキ</t>
    </rPh>
    <rPh sb="9" eb="11">
      <t>レンゴウ</t>
    </rPh>
    <rPh sb="11" eb="14">
      <t>ノウフキン</t>
    </rPh>
    <phoneticPr fontId="1"/>
  </si>
  <si>
    <t>諸支出金</t>
    <rPh sb="0" eb="1">
      <t>ショ</t>
    </rPh>
    <rPh sb="1" eb="4">
      <t>シシュツキン</t>
    </rPh>
    <phoneticPr fontId="1"/>
  </si>
  <si>
    <t>資料：保険年金課</t>
    <rPh sb="0" eb="2">
      <t>シリョウ</t>
    </rPh>
    <rPh sb="3" eb="5">
      <t>ホケン</t>
    </rPh>
    <rPh sb="5" eb="7">
      <t>ネンキン</t>
    </rPh>
    <rPh sb="7" eb="8">
      <t>カ</t>
    </rPh>
    <phoneticPr fontId="1"/>
  </si>
  <si>
    <t>（　歳　　入　）</t>
    <rPh sb="2" eb="3">
      <t>トシ</t>
    </rPh>
    <rPh sb="5" eb="6">
      <t>ニュウ</t>
    </rPh>
    <phoneticPr fontId="1"/>
  </si>
  <si>
    <t>介護保険料</t>
    <rPh sb="0" eb="2">
      <t>カイゴ</t>
    </rPh>
    <rPh sb="2" eb="4">
      <t>ホケン</t>
    </rPh>
    <rPh sb="4" eb="5">
      <t>リョウ</t>
    </rPh>
    <phoneticPr fontId="1"/>
  </si>
  <si>
    <t>支払基金交付金</t>
    <rPh sb="0" eb="2">
      <t>シハライ</t>
    </rPh>
    <rPh sb="2" eb="4">
      <t>キキン</t>
    </rPh>
    <rPh sb="4" eb="7">
      <t>コウフキン</t>
    </rPh>
    <phoneticPr fontId="1"/>
  </si>
  <si>
    <t>保険給付費</t>
    <rPh sb="0" eb="2">
      <t>ホケン</t>
    </rPh>
    <rPh sb="2" eb="4">
      <t>キュウフ</t>
    </rPh>
    <rPh sb="4" eb="5">
      <t>ヒ</t>
    </rPh>
    <phoneticPr fontId="1"/>
  </si>
  <si>
    <t>地域支援事業</t>
    <rPh sb="0" eb="2">
      <t>チイキ</t>
    </rPh>
    <rPh sb="2" eb="4">
      <t>シエン</t>
    </rPh>
    <rPh sb="4" eb="6">
      <t>ジギョウ</t>
    </rPh>
    <phoneticPr fontId="1"/>
  </si>
  <si>
    <t>財政安定化基金拠出金</t>
    <rPh sb="0" eb="2">
      <t>ザイセイ</t>
    </rPh>
    <rPh sb="2" eb="5">
      <t>アンテイカ</t>
    </rPh>
    <rPh sb="5" eb="7">
      <t>キキン</t>
    </rPh>
    <rPh sb="7" eb="10">
      <t>キョシュツキン</t>
    </rPh>
    <phoneticPr fontId="1"/>
  </si>
  <si>
    <t>基金積立金</t>
    <rPh sb="0" eb="2">
      <t>キキン</t>
    </rPh>
    <rPh sb="2" eb="4">
      <t>ツミタテ</t>
    </rPh>
    <rPh sb="4" eb="5">
      <t>キン</t>
    </rPh>
    <phoneticPr fontId="1"/>
  </si>
  <si>
    <t>（１）収益的収入及び支出</t>
    <rPh sb="3" eb="6">
      <t>シュウエキテキ</t>
    </rPh>
    <rPh sb="6" eb="8">
      <t>シュウニュウ</t>
    </rPh>
    <rPh sb="8" eb="9">
      <t>オヨ</t>
    </rPh>
    <rPh sb="10" eb="12">
      <t>シシュツ</t>
    </rPh>
    <phoneticPr fontId="1"/>
  </si>
  <si>
    <t>（　収　　入　）</t>
    <rPh sb="2" eb="3">
      <t>オサム</t>
    </rPh>
    <rPh sb="5" eb="6">
      <t>イリ</t>
    </rPh>
    <phoneticPr fontId="1"/>
  </si>
  <si>
    <t>　　第１款　水道事業収益</t>
    <rPh sb="2" eb="3">
      <t>ダイ</t>
    </rPh>
    <rPh sb="4" eb="5">
      <t>カン</t>
    </rPh>
    <rPh sb="6" eb="8">
      <t>スイドウ</t>
    </rPh>
    <rPh sb="8" eb="10">
      <t>ジギョウ</t>
    </rPh>
    <rPh sb="10" eb="12">
      <t>シュウエキ</t>
    </rPh>
    <phoneticPr fontId="1"/>
  </si>
  <si>
    <t>営 業 収 益</t>
    <rPh sb="0" eb="1">
      <t>エイ</t>
    </rPh>
    <rPh sb="2" eb="3">
      <t>ギョウ</t>
    </rPh>
    <rPh sb="4" eb="5">
      <t>オサム</t>
    </rPh>
    <rPh sb="6" eb="7">
      <t>エキ</t>
    </rPh>
    <phoneticPr fontId="1"/>
  </si>
  <si>
    <t>営業外収益</t>
    <rPh sb="0" eb="3">
      <t>エイギョウガイ</t>
    </rPh>
    <rPh sb="3" eb="5">
      <t>シュウエキ</t>
    </rPh>
    <phoneticPr fontId="1"/>
  </si>
  <si>
    <t>特 別 利 益</t>
    <rPh sb="0" eb="1">
      <t>トク</t>
    </rPh>
    <rPh sb="2" eb="3">
      <t>ベツ</t>
    </rPh>
    <rPh sb="4" eb="5">
      <t>リ</t>
    </rPh>
    <rPh sb="6" eb="7">
      <t>エキ</t>
    </rPh>
    <phoneticPr fontId="1"/>
  </si>
  <si>
    <t>（　支　　出　）</t>
    <rPh sb="2" eb="3">
      <t>ササ</t>
    </rPh>
    <rPh sb="5" eb="6">
      <t>デ</t>
    </rPh>
    <phoneticPr fontId="1"/>
  </si>
  <si>
    <t>営 業 費 用</t>
    <rPh sb="0" eb="1">
      <t>エイ</t>
    </rPh>
    <rPh sb="2" eb="3">
      <t>ギョウ</t>
    </rPh>
    <rPh sb="4" eb="5">
      <t>ヒ</t>
    </rPh>
    <rPh sb="6" eb="7">
      <t>ヨウ</t>
    </rPh>
    <phoneticPr fontId="1"/>
  </si>
  <si>
    <t>営業外費用</t>
    <rPh sb="0" eb="3">
      <t>エイギョウガイ</t>
    </rPh>
    <rPh sb="3" eb="5">
      <t>ヒヨウ</t>
    </rPh>
    <phoneticPr fontId="1"/>
  </si>
  <si>
    <t>特 別 損 失</t>
    <rPh sb="0" eb="1">
      <t>トク</t>
    </rPh>
    <rPh sb="2" eb="3">
      <t>ベツ</t>
    </rPh>
    <rPh sb="4" eb="5">
      <t>ソン</t>
    </rPh>
    <rPh sb="6" eb="7">
      <t>シツ</t>
    </rPh>
    <phoneticPr fontId="1"/>
  </si>
  <si>
    <t>予　 備 　費</t>
    <rPh sb="0" eb="1">
      <t>ヨ</t>
    </rPh>
    <rPh sb="3" eb="4">
      <t>ソナエ</t>
    </rPh>
    <rPh sb="6" eb="7">
      <t>ヒ</t>
    </rPh>
    <phoneticPr fontId="1"/>
  </si>
  <si>
    <t>（２）資本的収入及び支出</t>
    <rPh sb="3" eb="6">
      <t>シホンテキ</t>
    </rPh>
    <rPh sb="6" eb="8">
      <t>シュウニュウ</t>
    </rPh>
    <rPh sb="8" eb="9">
      <t>オヨ</t>
    </rPh>
    <rPh sb="10" eb="12">
      <t>シシュツ</t>
    </rPh>
    <phoneticPr fontId="1"/>
  </si>
  <si>
    <t>　　第１款　資本的収入</t>
    <rPh sb="2" eb="3">
      <t>ダイ</t>
    </rPh>
    <rPh sb="4" eb="5">
      <t>カン</t>
    </rPh>
    <rPh sb="6" eb="9">
      <t>シホンテキ</t>
    </rPh>
    <rPh sb="9" eb="11">
      <t>シュウニュウ</t>
    </rPh>
    <phoneticPr fontId="1"/>
  </si>
  <si>
    <t>企業債</t>
    <rPh sb="0" eb="2">
      <t>キギョウ</t>
    </rPh>
    <rPh sb="2" eb="3">
      <t>サイ</t>
    </rPh>
    <phoneticPr fontId="1"/>
  </si>
  <si>
    <t>工事負担金</t>
    <rPh sb="0" eb="1">
      <t>コウ</t>
    </rPh>
    <rPh sb="1" eb="2">
      <t>コト</t>
    </rPh>
    <rPh sb="2" eb="3">
      <t>フ</t>
    </rPh>
    <rPh sb="3" eb="4">
      <t>タン</t>
    </rPh>
    <rPh sb="4" eb="5">
      <t>カネ</t>
    </rPh>
    <phoneticPr fontId="1"/>
  </si>
  <si>
    <t>他会計負担金</t>
    <rPh sb="0" eb="1">
      <t>ホカ</t>
    </rPh>
    <rPh sb="1" eb="3">
      <t>カイケイ</t>
    </rPh>
    <rPh sb="3" eb="6">
      <t>フタンキン</t>
    </rPh>
    <phoneticPr fontId="1"/>
  </si>
  <si>
    <t>　　第１款　資本的支出</t>
    <rPh sb="2" eb="3">
      <t>ダイ</t>
    </rPh>
    <rPh sb="4" eb="5">
      <t>カン</t>
    </rPh>
    <rPh sb="6" eb="9">
      <t>シホンテキ</t>
    </rPh>
    <rPh sb="9" eb="11">
      <t>シシュツ</t>
    </rPh>
    <phoneticPr fontId="1"/>
  </si>
  <si>
    <t>建設改良費</t>
    <rPh sb="0" eb="1">
      <t>ケン</t>
    </rPh>
    <rPh sb="1" eb="2">
      <t>セツ</t>
    </rPh>
    <rPh sb="2" eb="3">
      <t>アラタ</t>
    </rPh>
    <rPh sb="3" eb="4">
      <t>リョウ</t>
    </rPh>
    <rPh sb="4" eb="5">
      <t>ヒ</t>
    </rPh>
    <phoneticPr fontId="1"/>
  </si>
  <si>
    <t>企業債償還金</t>
    <rPh sb="0" eb="2">
      <t>キギョウ</t>
    </rPh>
    <rPh sb="2" eb="3">
      <t>サイ</t>
    </rPh>
    <rPh sb="3" eb="6">
      <t>ショウカンキン</t>
    </rPh>
    <phoneticPr fontId="1"/>
  </si>
  <si>
    <t>（普通税）</t>
    <rPh sb="1" eb="3">
      <t>フツウ</t>
    </rPh>
    <rPh sb="3" eb="4">
      <t>ゼイ</t>
    </rPh>
    <phoneticPr fontId="1"/>
  </si>
  <si>
    <t>市民税</t>
    <rPh sb="0" eb="3">
      <t>シミンゼイゼイ</t>
    </rPh>
    <phoneticPr fontId="1"/>
  </si>
  <si>
    <t>個人分</t>
    <rPh sb="0" eb="2">
      <t>コジン</t>
    </rPh>
    <rPh sb="2" eb="3">
      <t>ブン</t>
    </rPh>
    <phoneticPr fontId="1"/>
  </si>
  <si>
    <t>法人分</t>
    <rPh sb="0" eb="2">
      <t>ホウジン</t>
    </rPh>
    <rPh sb="2" eb="3">
      <t>ブン</t>
    </rPh>
    <phoneticPr fontId="1"/>
  </si>
  <si>
    <t>固定資産税</t>
    <rPh sb="0" eb="2">
      <t>コテイ</t>
    </rPh>
    <rPh sb="2" eb="5">
      <t>シサンゼイ</t>
    </rPh>
    <phoneticPr fontId="1"/>
  </si>
  <si>
    <t>軽自動車税</t>
    <rPh sb="0" eb="4">
      <t>ケイジドウシャ</t>
    </rPh>
    <rPh sb="4" eb="5">
      <t>ゼイ</t>
    </rPh>
    <phoneticPr fontId="1"/>
  </si>
  <si>
    <t>市たばこ税</t>
    <rPh sb="0" eb="1">
      <t>シ</t>
    </rPh>
    <rPh sb="4" eb="5">
      <t>ゼイ</t>
    </rPh>
    <phoneticPr fontId="1"/>
  </si>
  <si>
    <t>特別土地保有税</t>
    <rPh sb="0" eb="2">
      <t>トクベツ</t>
    </rPh>
    <rPh sb="2" eb="4">
      <t>トチ</t>
    </rPh>
    <rPh sb="4" eb="7">
      <t>ホユウゼイ</t>
    </rPh>
    <phoneticPr fontId="1"/>
  </si>
  <si>
    <t>（目的税）</t>
    <rPh sb="1" eb="4">
      <t>モクテキゼイ</t>
    </rPh>
    <phoneticPr fontId="1"/>
  </si>
  <si>
    <t>都市計画税</t>
    <rPh sb="0" eb="2">
      <t>トシ</t>
    </rPh>
    <rPh sb="2" eb="4">
      <t>ケイカク</t>
    </rPh>
    <rPh sb="4" eb="5">
      <t>ゼイ</t>
    </rPh>
    <phoneticPr fontId="1"/>
  </si>
  <si>
    <t>徴収率</t>
    <rPh sb="0" eb="2">
      <t>チョウシュウ</t>
    </rPh>
    <rPh sb="2" eb="3">
      <t>リツ</t>
    </rPh>
    <phoneticPr fontId="1"/>
  </si>
  <si>
    <t>負担額　　　　</t>
    <rPh sb="0" eb="2">
      <t>フタン</t>
    </rPh>
    <rPh sb="2" eb="3">
      <t>ガク</t>
    </rPh>
    <phoneticPr fontId="1"/>
  </si>
  <si>
    <t>一世帯当たり</t>
    <rPh sb="0" eb="1">
      <t>イチ</t>
    </rPh>
    <rPh sb="1" eb="3">
      <t>セタイ</t>
    </rPh>
    <rPh sb="3" eb="4">
      <t>アタ</t>
    </rPh>
    <phoneticPr fontId="1"/>
  </si>
  <si>
    <t>一人当たり</t>
    <rPh sb="0" eb="1">
      <t>イチ</t>
    </rPh>
    <rPh sb="1" eb="2">
      <t>ジン</t>
    </rPh>
    <rPh sb="2" eb="3">
      <t>アタ</t>
    </rPh>
    <phoneticPr fontId="1"/>
  </si>
  <si>
    <t>単位：千円</t>
    <rPh sb="0" eb="2">
      <t>タンイ</t>
    </rPh>
    <rPh sb="3" eb="5">
      <t>センエン</t>
    </rPh>
    <phoneticPr fontId="1"/>
  </si>
  <si>
    <t>（８）特別会計予算額及び決算額（国民健康保険事業）</t>
    <rPh sb="3" eb="4">
      <t>トク</t>
    </rPh>
    <rPh sb="4" eb="5">
      <t>ベツ</t>
    </rPh>
    <rPh sb="5" eb="6">
      <t>カイ</t>
    </rPh>
    <rPh sb="6" eb="7">
      <t>ケイ</t>
    </rPh>
    <rPh sb="7" eb="8">
      <t>ヨ</t>
    </rPh>
    <rPh sb="8" eb="9">
      <t>ザン</t>
    </rPh>
    <rPh sb="9" eb="10">
      <t>ガク</t>
    </rPh>
    <rPh sb="10" eb="11">
      <t>オヨ</t>
    </rPh>
    <rPh sb="12" eb="13">
      <t>ケツ</t>
    </rPh>
    <rPh sb="13" eb="14">
      <t>ザン</t>
    </rPh>
    <rPh sb="14" eb="15">
      <t>ガク</t>
    </rPh>
    <rPh sb="16" eb="18">
      <t>コクミン</t>
    </rPh>
    <rPh sb="18" eb="20">
      <t>ケンコウ</t>
    </rPh>
    <rPh sb="20" eb="22">
      <t>ホケン</t>
    </rPh>
    <rPh sb="22" eb="24">
      <t>ジギョウ</t>
    </rPh>
    <phoneticPr fontId="1"/>
  </si>
  <si>
    <t>総　　額</t>
    <rPh sb="0" eb="1">
      <t>フサ</t>
    </rPh>
    <rPh sb="3" eb="4">
      <t>ガク</t>
    </rPh>
    <phoneticPr fontId="1"/>
  </si>
  <si>
    <t>国民健康保険税</t>
    <rPh sb="0" eb="2">
      <t>コクミン</t>
    </rPh>
    <rPh sb="2" eb="4">
      <t>ケンコウ</t>
    </rPh>
    <rPh sb="4" eb="6">
      <t>ホケン</t>
    </rPh>
    <rPh sb="6" eb="7">
      <t>ゼイ</t>
    </rPh>
    <phoneticPr fontId="1"/>
  </si>
  <si>
    <t>療養給付費交付金</t>
    <rPh sb="0" eb="2">
      <t>リョウヨウ</t>
    </rPh>
    <rPh sb="2" eb="4">
      <t>キュウフ</t>
    </rPh>
    <rPh sb="4" eb="5">
      <t>ヒ</t>
    </rPh>
    <rPh sb="5" eb="8">
      <t>コウフキン</t>
    </rPh>
    <phoneticPr fontId="1"/>
  </si>
  <si>
    <t>前期高齢者交付金</t>
    <rPh sb="0" eb="2">
      <t>ゼンキ</t>
    </rPh>
    <rPh sb="2" eb="5">
      <t>コウレイシャ</t>
    </rPh>
    <rPh sb="5" eb="8">
      <t>コウフキン</t>
    </rPh>
    <phoneticPr fontId="1"/>
  </si>
  <si>
    <t>共同事業交付金</t>
    <rPh sb="0" eb="2">
      <t>キョウドウ</t>
    </rPh>
    <rPh sb="2" eb="4">
      <t>ジギョウ</t>
    </rPh>
    <rPh sb="4" eb="7">
      <t>コウフキン</t>
    </rPh>
    <phoneticPr fontId="1"/>
  </si>
  <si>
    <t>貸付金元利収入</t>
    <rPh sb="0" eb="2">
      <t>カシツケ</t>
    </rPh>
    <rPh sb="2" eb="3">
      <t>キン</t>
    </rPh>
    <rPh sb="3" eb="5">
      <t>ガンリ</t>
    </rPh>
    <rPh sb="5" eb="7">
      <t>シュウニュウ</t>
    </rPh>
    <phoneticPr fontId="1"/>
  </si>
  <si>
    <t>（　歳　　出　）</t>
    <rPh sb="2" eb="3">
      <t>サイ</t>
    </rPh>
    <rPh sb="5" eb="6">
      <t>シュツ</t>
    </rPh>
    <phoneticPr fontId="1"/>
  </si>
  <si>
    <t>運営協議会費</t>
    <rPh sb="0" eb="1">
      <t>ウン</t>
    </rPh>
    <rPh sb="1" eb="2">
      <t>エイ</t>
    </rPh>
    <rPh sb="2" eb="3">
      <t>キョウ</t>
    </rPh>
    <rPh sb="3" eb="4">
      <t>ギ</t>
    </rPh>
    <rPh sb="4" eb="5">
      <t>カイ</t>
    </rPh>
    <rPh sb="5" eb="6">
      <t>ヒ</t>
    </rPh>
    <phoneticPr fontId="1"/>
  </si>
  <si>
    <t>療養諸費</t>
    <rPh sb="0" eb="2">
      <t>リョウヨウ</t>
    </rPh>
    <rPh sb="2" eb="4">
      <t>ショヒ</t>
    </rPh>
    <phoneticPr fontId="1"/>
  </si>
  <si>
    <t>高額療養費</t>
    <rPh sb="0" eb="2">
      <t>コウガク</t>
    </rPh>
    <rPh sb="2" eb="5">
      <t>リョウヨウヒ</t>
    </rPh>
    <phoneticPr fontId="1"/>
  </si>
  <si>
    <t>移   送   費</t>
    <rPh sb="0" eb="1">
      <t>ウツリ</t>
    </rPh>
    <rPh sb="4" eb="5">
      <t>ソウ</t>
    </rPh>
    <rPh sb="8" eb="9">
      <t>ヒ</t>
    </rPh>
    <phoneticPr fontId="1"/>
  </si>
  <si>
    <t>出産育児諸費</t>
    <rPh sb="0" eb="2">
      <t>シュッサン</t>
    </rPh>
    <rPh sb="2" eb="4">
      <t>イクジ</t>
    </rPh>
    <rPh sb="4" eb="6">
      <t>ショヒ</t>
    </rPh>
    <phoneticPr fontId="1"/>
  </si>
  <si>
    <t>葬祭諸費</t>
    <rPh sb="0" eb="2">
      <t>ソウサイ</t>
    </rPh>
    <rPh sb="2" eb="4">
      <t>ショヒ</t>
    </rPh>
    <phoneticPr fontId="1"/>
  </si>
  <si>
    <t>後期高齢者支援金等</t>
    <rPh sb="0" eb="2">
      <t>コウキ</t>
    </rPh>
    <rPh sb="2" eb="5">
      <t>コウレイシャ</t>
    </rPh>
    <rPh sb="5" eb="7">
      <t>シエン</t>
    </rPh>
    <rPh sb="7" eb="8">
      <t>キン</t>
    </rPh>
    <rPh sb="8" eb="9">
      <t>トウ</t>
    </rPh>
    <phoneticPr fontId="1"/>
  </si>
  <si>
    <t>前期高齢者納付金等</t>
    <rPh sb="0" eb="2">
      <t>ゼンキ</t>
    </rPh>
    <rPh sb="2" eb="5">
      <t>コウレイシャ</t>
    </rPh>
    <rPh sb="5" eb="8">
      <t>ノウフキン</t>
    </rPh>
    <rPh sb="8" eb="9">
      <t>トウ</t>
    </rPh>
    <phoneticPr fontId="1"/>
  </si>
  <si>
    <t>老人保健拠出金</t>
    <rPh sb="0" eb="2">
      <t>ロウジン</t>
    </rPh>
    <rPh sb="2" eb="4">
      <t>ホケン</t>
    </rPh>
    <rPh sb="4" eb="7">
      <t>キョシュツキン</t>
    </rPh>
    <phoneticPr fontId="1"/>
  </si>
  <si>
    <t>介護納付金</t>
    <rPh sb="0" eb="2">
      <t>カイゴ</t>
    </rPh>
    <rPh sb="2" eb="5">
      <t>ノウフキン</t>
    </rPh>
    <phoneticPr fontId="1"/>
  </si>
  <si>
    <t>共同事業拠出金</t>
    <rPh sb="0" eb="2">
      <t>キョウドウ</t>
    </rPh>
    <rPh sb="2" eb="4">
      <t>ジギョウ</t>
    </rPh>
    <rPh sb="4" eb="7">
      <t>キョシュツキン</t>
    </rPh>
    <phoneticPr fontId="1"/>
  </si>
  <si>
    <t>保健事業費</t>
    <rPh sb="0" eb="2">
      <t>ホケン</t>
    </rPh>
    <rPh sb="2" eb="5">
      <t>ジギョウヒ</t>
    </rPh>
    <phoneticPr fontId="1"/>
  </si>
  <si>
    <t>単位：千円、％</t>
    <rPh sb="0" eb="2">
      <t>タンイ</t>
    </rPh>
    <rPh sb="3" eb="5">
      <t>センエン</t>
    </rPh>
    <phoneticPr fontId="1"/>
  </si>
  <si>
    <t>資料：税務課</t>
    <rPh sb="0" eb="2">
      <t>シリョウ</t>
    </rPh>
    <rPh sb="3" eb="5">
      <t>ゼイム</t>
    </rPh>
    <rPh sb="5" eb="6">
      <t>カ</t>
    </rPh>
    <phoneticPr fontId="1"/>
  </si>
  <si>
    <t>財　政</t>
    <rPh sb="0" eb="1">
      <t>ザイ</t>
    </rPh>
    <rPh sb="2" eb="3">
      <t>セイ</t>
    </rPh>
    <phoneticPr fontId="1"/>
  </si>
  <si>
    <t>決算額の状況（歳出）</t>
    <rPh sb="0" eb="1">
      <t>ケツ</t>
    </rPh>
    <rPh sb="1" eb="2">
      <t>ザン</t>
    </rPh>
    <rPh sb="2" eb="3">
      <t>ガク</t>
    </rPh>
    <rPh sb="4" eb="5">
      <t>ジョウ</t>
    </rPh>
    <rPh sb="5" eb="6">
      <t>キョウ</t>
    </rPh>
    <rPh sb="7" eb="8">
      <t>トシ</t>
    </rPh>
    <rPh sb="8" eb="9">
      <t>デ</t>
    </rPh>
    <phoneticPr fontId="1"/>
  </si>
  <si>
    <t>単位：千円、％</t>
    <rPh sb="0" eb="2">
      <t>タンイ</t>
    </rPh>
    <rPh sb="3" eb="4">
      <t>セン</t>
    </rPh>
    <rPh sb="4" eb="5">
      <t>エン</t>
    </rPh>
    <phoneticPr fontId="1"/>
  </si>
  <si>
    <t>単位：千円、㎡</t>
    <rPh sb="0" eb="2">
      <t>タンイ</t>
    </rPh>
    <rPh sb="3" eb="5">
      <t>センエン</t>
    </rPh>
    <phoneticPr fontId="1"/>
  </si>
  <si>
    <t>（１）各　会　計　別　</t>
    <phoneticPr fontId="1"/>
  </si>
  <si>
    <t>　決　算　額</t>
    <phoneticPr fontId="1"/>
  </si>
  <si>
    <t>（歳　　入）</t>
    <rPh sb="1" eb="2">
      <t>トシ</t>
    </rPh>
    <rPh sb="4" eb="5">
      <t>イ</t>
    </rPh>
    <phoneticPr fontId="1"/>
  </si>
  <si>
    <t>単位：円、％</t>
    <rPh sb="0" eb="2">
      <t>タンイ</t>
    </rPh>
    <rPh sb="3" eb="4">
      <t>エン</t>
    </rPh>
    <phoneticPr fontId="1"/>
  </si>
  <si>
    <t>（３）普通会計決算額</t>
    <phoneticPr fontId="1"/>
  </si>
  <si>
    <t>の状況（歳入）</t>
    <phoneticPr fontId="1"/>
  </si>
  <si>
    <t>（６）一般会計予算額及び決算額（歳入）</t>
    <rPh sb="3" eb="4">
      <t>イチ</t>
    </rPh>
    <rPh sb="4" eb="5">
      <t>パン</t>
    </rPh>
    <rPh sb="5" eb="6">
      <t>カイ</t>
    </rPh>
    <rPh sb="6" eb="7">
      <t>ケイ</t>
    </rPh>
    <rPh sb="7" eb="8">
      <t>ヨ</t>
    </rPh>
    <rPh sb="8" eb="9">
      <t>ザン</t>
    </rPh>
    <rPh sb="9" eb="10">
      <t>ガク</t>
    </rPh>
    <rPh sb="10" eb="11">
      <t>オヨ</t>
    </rPh>
    <rPh sb="12" eb="13">
      <t>ケツ</t>
    </rPh>
    <rPh sb="13" eb="14">
      <t>ザン</t>
    </rPh>
    <rPh sb="14" eb="15">
      <t>ガク</t>
    </rPh>
    <rPh sb="16" eb="17">
      <t>サイ</t>
    </rPh>
    <rPh sb="17" eb="18">
      <t>ニュウ</t>
    </rPh>
    <phoneticPr fontId="1"/>
  </si>
  <si>
    <t>（７）一般会計予算額及び決算額（歳出）</t>
    <rPh sb="3" eb="4">
      <t>イチ</t>
    </rPh>
    <rPh sb="4" eb="5">
      <t>パン</t>
    </rPh>
    <rPh sb="5" eb="6">
      <t>カイ</t>
    </rPh>
    <rPh sb="6" eb="7">
      <t>ケイ</t>
    </rPh>
    <rPh sb="7" eb="8">
      <t>ヨ</t>
    </rPh>
    <rPh sb="8" eb="9">
      <t>ザン</t>
    </rPh>
    <rPh sb="9" eb="10">
      <t>ガク</t>
    </rPh>
    <rPh sb="10" eb="11">
      <t>オヨ</t>
    </rPh>
    <rPh sb="12" eb="13">
      <t>ケツ</t>
    </rPh>
    <rPh sb="13" eb="14">
      <t>ザン</t>
    </rPh>
    <rPh sb="14" eb="15">
      <t>ガク</t>
    </rPh>
    <rPh sb="16" eb="17">
      <t>サイ</t>
    </rPh>
    <rPh sb="17" eb="18">
      <t>シュツ</t>
    </rPh>
    <phoneticPr fontId="1"/>
  </si>
  <si>
    <t xml:space="preserve"> 資料：介護長寿課</t>
    <rPh sb="1" eb="3">
      <t>シリョウ</t>
    </rPh>
    <rPh sb="4" eb="6">
      <t>カイゴ</t>
    </rPh>
    <rPh sb="6" eb="8">
      <t>チョウジュ</t>
    </rPh>
    <rPh sb="8" eb="9">
      <t>カ</t>
    </rPh>
    <phoneticPr fontId="1"/>
  </si>
  <si>
    <t>（９）特別会計予算額及び決算額（後期高齢者医療事業）</t>
    <rPh sb="3" eb="4">
      <t>トク</t>
    </rPh>
    <rPh sb="4" eb="5">
      <t>ベツ</t>
    </rPh>
    <rPh sb="5" eb="6">
      <t>カイ</t>
    </rPh>
    <rPh sb="6" eb="7">
      <t>ケイ</t>
    </rPh>
    <rPh sb="7" eb="8">
      <t>ヨ</t>
    </rPh>
    <rPh sb="8" eb="9">
      <t>ザン</t>
    </rPh>
    <rPh sb="9" eb="10">
      <t>ガク</t>
    </rPh>
    <rPh sb="10" eb="11">
      <t>オヨ</t>
    </rPh>
    <rPh sb="12" eb="13">
      <t>ケツ</t>
    </rPh>
    <rPh sb="13" eb="14">
      <t>ザン</t>
    </rPh>
    <rPh sb="14" eb="15">
      <t>ガク</t>
    </rPh>
    <rPh sb="16" eb="18">
      <t>コウキ</t>
    </rPh>
    <rPh sb="18" eb="21">
      <t>コウレイシャ</t>
    </rPh>
    <rPh sb="21" eb="23">
      <t>イリョウ</t>
    </rPh>
    <rPh sb="23" eb="25">
      <t>ジギョウ</t>
    </rPh>
    <phoneticPr fontId="1"/>
  </si>
  <si>
    <t>（10）特別会計予算額及び決算額（介護保険事業）</t>
    <rPh sb="4" eb="5">
      <t>トク</t>
    </rPh>
    <rPh sb="5" eb="6">
      <t>ベツ</t>
    </rPh>
    <rPh sb="6" eb="7">
      <t>カイ</t>
    </rPh>
    <rPh sb="7" eb="8">
      <t>ケイ</t>
    </rPh>
    <rPh sb="8" eb="9">
      <t>ヨ</t>
    </rPh>
    <rPh sb="9" eb="10">
      <t>ザン</t>
    </rPh>
    <rPh sb="10" eb="11">
      <t>ガク</t>
    </rPh>
    <rPh sb="11" eb="12">
      <t>オヨ</t>
    </rPh>
    <rPh sb="13" eb="14">
      <t>ケツ</t>
    </rPh>
    <rPh sb="14" eb="15">
      <t>ザン</t>
    </rPh>
    <rPh sb="15" eb="16">
      <t>ガク</t>
    </rPh>
    <rPh sb="17" eb="19">
      <t>カイゴ</t>
    </rPh>
    <rPh sb="19" eb="21">
      <t>ホケン</t>
    </rPh>
    <rPh sb="21" eb="23">
      <t>ジギョウ</t>
    </rPh>
    <phoneticPr fontId="1"/>
  </si>
  <si>
    <t>（13）市　税　の</t>
    <rPh sb="4" eb="5">
      <t>シ</t>
    </rPh>
    <phoneticPr fontId="1"/>
  </si>
  <si>
    <t>（14）公有財産</t>
    <rPh sb="4" eb="5">
      <t>コウ</t>
    </rPh>
    <phoneticPr fontId="1"/>
  </si>
  <si>
    <t>-</t>
  </si>
  <si>
    <t>皆減</t>
  </si>
  <si>
    <t>円</t>
  </si>
  <si>
    <t>土　地　面　積</t>
    <rPh sb="0" eb="1">
      <t>ツチ</t>
    </rPh>
    <rPh sb="2" eb="3">
      <t>チ</t>
    </rPh>
    <rPh sb="4" eb="5">
      <t>メン</t>
    </rPh>
    <rPh sb="6" eb="7">
      <t>セキ</t>
    </rPh>
    <phoneticPr fontId="1"/>
  </si>
  <si>
    <t>平成27年度</t>
    <rPh sb="0" eb="2">
      <t>ヘイセイ</t>
    </rPh>
    <rPh sb="4" eb="6">
      <t>ネンド</t>
    </rPh>
    <phoneticPr fontId="1"/>
  </si>
  <si>
    <t>-</t>
    <phoneticPr fontId="1"/>
  </si>
  <si>
    <t>皆減</t>
    <rPh sb="0" eb="2">
      <t>カイゲン</t>
    </rPh>
    <phoneticPr fontId="1"/>
  </si>
  <si>
    <t>公共下水道事業会計</t>
    <rPh sb="0" eb="2">
      <t>コウキョウ</t>
    </rPh>
    <rPh sb="2" eb="5">
      <t>ゲスイドウ</t>
    </rPh>
    <rPh sb="5" eb="7">
      <t>ジギョウ</t>
    </rPh>
    <rPh sb="7" eb="9">
      <t>カイケイ</t>
    </rPh>
    <phoneticPr fontId="1"/>
  </si>
  <si>
    <t>皆増</t>
    <rPh sb="0" eb="1">
      <t>カイ</t>
    </rPh>
    <rPh sb="1" eb="2">
      <t>ゾウ</t>
    </rPh>
    <phoneticPr fontId="1"/>
  </si>
  <si>
    <t>-</t>
    <phoneticPr fontId="1"/>
  </si>
  <si>
    <t>-</t>
    <phoneticPr fontId="1"/>
  </si>
  <si>
    <t>（５）普通会計性質別</t>
    <phoneticPr fontId="1"/>
  </si>
  <si>
    <t>決算額の状況（歳出）</t>
    <phoneticPr fontId="1"/>
  </si>
  <si>
    <t>地方交付税</t>
    <phoneticPr fontId="1"/>
  </si>
  <si>
    <t>地方特例交付金</t>
    <phoneticPr fontId="1"/>
  </si>
  <si>
    <t>　（注）最終予算額には、平成26年度からの繰越額4,298千円が含まれている。</t>
    <rPh sb="2" eb="3">
      <t>チュウ</t>
    </rPh>
    <rPh sb="4" eb="6">
      <t>サイシュウ</t>
    </rPh>
    <rPh sb="6" eb="8">
      <t>ヨサン</t>
    </rPh>
    <rPh sb="8" eb="9">
      <t>ガク</t>
    </rPh>
    <rPh sb="12" eb="14">
      <t>ヘイセイ</t>
    </rPh>
    <rPh sb="16" eb="18">
      <t>ネンド</t>
    </rPh>
    <rPh sb="21" eb="23">
      <t>クリコシ</t>
    </rPh>
    <rPh sb="23" eb="24">
      <t>ガク</t>
    </rPh>
    <rPh sb="29" eb="31">
      <t>センエン</t>
    </rPh>
    <rPh sb="32" eb="33">
      <t>フク</t>
    </rPh>
    <phoneticPr fontId="2"/>
  </si>
  <si>
    <t>　　第１款　下水道事業収益</t>
    <rPh sb="2" eb="3">
      <t>ダイ</t>
    </rPh>
    <rPh sb="4" eb="5">
      <t>カン</t>
    </rPh>
    <rPh sb="6" eb="7">
      <t>シタ</t>
    </rPh>
    <rPh sb="7" eb="9">
      <t>スイドウ</t>
    </rPh>
    <rPh sb="9" eb="11">
      <t>ジギョウ</t>
    </rPh>
    <rPh sb="11" eb="13">
      <t>シュウエキ</t>
    </rPh>
    <phoneticPr fontId="1"/>
  </si>
  <si>
    <t>第１項</t>
    <rPh sb="0" eb="1">
      <t>ダイ</t>
    </rPh>
    <rPh sb="2" eb="3">
      <t>コウ</t>
    </rPh>
    <phoneticPr fontId="1"/>
  </si>
  <si>
    <t>第２項</t>
    <rPh sb="0" eb="1">
      <t>ダイ</t>
    </rPh>
    <rPh sb="2" eb="3">
      <t>コウ</t>
    </rPh>
    <phoneticPr fontId="1"/>
  </si>
  <si>
    <t>第３項</t>
    <rPh sb="0" eb="1">
      <t>ダイ</t>
    </rPh>
    <rPh sb="2" eb="3">
      <t>コウ</t>
    </rPh>
    <phoneticPr fontId="1"/>
  </si>
  <si>
    <t>　　第１款　下水道事業費用</t>
    <rPh sb="2" eb="3">
      <t>ダイ</t>
    </rPh>
    <rPh sb="4" eb="5">
      <t>カン</t>
    </rPh>
    <rPh sb="6" eb="7">
      <t>シタ</t>
    </rPh>
    <rPh sb="7" eb="9">
      <t>スイドウ</t>
    </rPh>
    <rPh sb="9" eb="11">
      <t>ジギョウ</t>
    </rPh>
    <rPh sb="11" eb="13">
      <t>ヒヨウ</t>
    </rPh>
    <phoneticPr fontId="1"/>
  </si>
  <si>
    <t>第４項</t>
    <rPh sb="0" eb="1">
      <t>ダイ</t>
    </rPh>
    <rPh sb="2" eb="3">
      <t>コウ</t>
    </rPh>
    <phoneticPr fontId="1"/>
  </si>
  <si>
    <t>補助金</t>
    <rPh sb="0" eb="3">
      <t>ホジョキン</t>
    </rPh>
    <phoneticPr fontId="1"/>
  </si>
  <si>
    <t>受益者負担金</t>
    <rPh sb="0" eb="3">
      <t>ジュエキシャ</t>
    </rPh>
    <rPh sb="3" eb="5">
      <t>フタン</t>
    </rPh>
    <rPh sb="5" eb="6">
      <t>キン</t>
    </rPh>
    <phoneticPr fontId="1"/>
  </si>
  <si>
    <t>他会計出資金</t>
    <rPh sb="0" eb="1">
      <t>タ</t>
    </rPh>
    <rPh sb="1" eb="3">
      <t>カイケイ</t>
    </rPh>
    <rPh sb="3" eb="5">
      <t>シュッシ</t>
    </rPh>
    <rPh sb="5" eb="6">
      <t>キン</t>
    </rPh>
    <phoneticPr fontId="1"/>
  </si>
  <si>
    <t>（３）特例的収入及び支出</t>
    <rPh sb="3" eb="6">
      <t>トクレイテキ</t>
    </rPh>
    <rPh sb="6" eb="8">
      <t>シュウニュウ</t>
    </rPh>
    <rPh sb="8" eb="9">
      <t>オヨ</t>
    </rPh>
    <rPh sb="10" eb="12">
      <t>シシュツ</t>
    </rPh>
    <phoneticPr fontId="1"/>
  </si>
  <si>
    <t>　　第１款　特例的収入</t>
    <rPh sb="2" eb="3">
      <t>ダイ</t>
    </rPh>
    <rPh sb="4" eb="5">
      <t>カン</t>
    </rPh>
    <rPh sb="6" eb="9">
      <t>トクレイテキ</t>
    </rPh>
    <rPh sb="9" eb="11">
      <t>シュウニュウ</t>
    </rPh>
    <phoneticPr fontId="1"/>
  </si>
  <si>
    <t>特例的収入</t>
    <rPh sb="0" eb="3">
      <t>トクレイテキ</t>
    </rPh>
    <rPh sb="3" eb="5">
      <t>シュウニュウ</t>
    </rPh>
    <phoneticPr fontId="1"/>
  </si>
  <si>
    <t>（　支　　出　）</t>
    <rPh sb="2" eb="3">
      <t>シ</t>
    </rPh>
    <rPh sb="5" eb="6">
      <t>デ</t>
    </rPh>
    <phoneticPr fontId="1"/>
  </si>
  <si>
    <t>　　第１款　特例的支出</t>
    <rPh sb="2" eb="3">
      <t>ダイ</t>
    </rPh>
    <rPh sb="4" eb="5">
      <t>カン</t>
    </rPh>
    <rPh sb="6" eb="9">
      <t>トクレイテキ</t>
    </rPh>
    <rPh sb="9" eb="11">
      <t>シシュツ</t>
    </rPh>
    <phoneticPr fontId="1"/>
  </si>
  <si>
    <t>特例的支出</t>
    <rPh sb="0" eb="3">
      <t>トクレイテキ</t>
    </rPh>
    <rPh sb="3" eb="5">
      <t>シシュツ</t>
    </rPh>
    <phoneticPr fontId="1"/>
  </si>
  <si>
    <t>資料：上下水道課</t>
    <rPh sb="0" eb="2">
      <t>シリョウ</t>
    </rPh>
    <rPh sb="3" eb="5">
      <t>ジョウゲ</t>
    </rPh>
    <rPh sb="5" eb="7">
      <t>スイドウ</t>
    </rPh>
    <rPh sb="7" eb="8">
      <t>カ</t>
    </rPh>
    <phoneticPr fontId="1"/>
  </si>
  <si>
    <t>　(注１)資本的収入及び支出の最終予算額及び決算額には、地方公営企業法第26条の規定による繰越額及び繰越額に係る</t>
    <rPh sb="2" eb="3">
      <t>チュウ</t>
    </rPh>
    <rPh sb="5" eb="8">
      <t>シホンテキ</t>
    </rPh>
    <rPh sb="8" eb="10">
      <t>シュウニュウ</t>
    </rPh>
    <rPh sb="10" eb="11">
      <t>オヨ</t>
    </rPh>
    <rPh sb="12" eb="14">
      <t>シシュツ</t>
    </rPh>
    <rPh sb="15" eb="17">
      <t>サイシュウ</t>
    </rPh>
    <rPh sb="17" eb="19">
      <t>ヨサン</t>
    </rPh>
    <rPh sb="19" eb="20">
      <t>ガク</t>
    </rPh>
    <rPh sb="20" eb="21">
      <t>オヨ</t>
    </rPh>
    <rPh sb="22" eb="24">
      <t>ケッサン</t>
    </rPh>
    <rPh sb="24" eb="25">
      <t>ガク</t>
    </rPh>
    <rPh sb="28" eb="30">
      <t>チホウ</t>
    </rPh>
    <rPh sb="30" eb="32">
      <t>コウエイ</t>
    </rPh>
    <rPh sb="32" eb="34">
      <t>キギョウ</t>
    </rPh>
    <rPh sb="34" eb="35">
      <t>ホウ</t>
    </rPh>
    <rPh sb="35" eb="36">
      <t>ダイ</t>
    </rPh>
    <rPh sb="38" eb="39">
      <t>ジョウ</t>
    </rPh>
    <rPh sb="40" eb="42">
      <t>キテイ</t>
    </rPh>
    <rPh sb="45" eb="47">
      <t>クリコシ</t>
    </rPh>
    <rPh sb="47" eb="48">
      <t>ガク</t>
    </rPh>
    <rPh sb="48" eb="49">
      <t>オヨ</t>
    </rPh>
    <rPh sb="50" eb="52">
      <t>クリコシ</t>
    </rPh>
    <rPh sb="52" eb="53">
      <t>ガク</t>
    </rPh>
    <rPh sb="54" eb="55">
      <t>カカ</t>
    </rPh>
    <phoneticPr fontId="1"/>
  </si>
  <si>
    <t>　　　   財源充当額が含まれている。</t>
    <rPh sb="12" eb="13">
      <t>フク</t>
    </rPh>
    <phoneticPr fontId="1"/>
  </si>
  <si>
    <t>　　第１款　水道事業費用</t>
    <rPh sb="2" eb="3">
      <t>ダイ</t>
    </rPh>
    <rPh sb="4" eb="5">
      <t>カン</t>
    </rPh>
    <rPh sb="6" eb="8">
      <t>スイドウ</t>
    </rPh>
    <rPh sb="8" eb="10">
      <t>ジギョウ</t>
    </rPh>
    <rPh sb="10" eb="12">
      <t>ヒヨウ</t>
    </rPh>
    <phoneticPr fontId="1"/>
  </si>
  <si>
    <t>固定資産購入費</t>
    <rPh sb="0" eb="2">
      <t>コテイ</t>
    </rPh>
    <rPh sb="2" eb="4">
      <t>シサン</t>
    </rPh>
    <rPh sb="4" eb="7">
      <t>コウニュウヒ</t>
    </rPh>
    <phoneticPr fontId="1"/>
  </si>
  <si>
    <t>　　　  財源充当額が含まれている。</t>
    <rPh sb="11" eb="12">
      <t>フク</t>
    </rPh>
    <phoneticPr fontId="1"/>
  </si>
  <si>
    <t>　内　訳</t>
    <phoneticPr fontId="1"/>
  </si>
  <si>
    <t>－</t>
    <phoneticPr fontId="1"/>
  </si>
  <si>
    <t>建　　物　　延　　面　　積</t>
    <rPh sb="0" eb="1">
      <t>ケン</t>
    </rPh>
    <rPh sb="3" eb="4">
      <t>ブツ</t>
    </rPh>
    <rPh sb="6" eb="7">
      <t>ノ</t>
    </rPh>
    <rPh sb="9" eb="10">
      <t>メン</t>
    </rPh>
    <rPh sb="12" eb="13">
      <t>セキ</t>
    </rPh>
    <phoneticPr fontId="1"/>
  </si>
  <si>
    <t>延面積計</t>
    <rPh sb="0" eb="1">
      <t>エン</t>
    </rPh>
    <rPh sb="1" eb="3">
      <t>メンセキ</t>
    </rPh>
    <rPh sb="3" eb="4">
      <t>ケイ</t>
    </rPh>
    <phoneticPr fontId="1"/>
  </si>
  <si>
    <t>24</t>
    <phoneticPr fontId="1"/>
  </si>
  <si>
    <t>25</t>
    <phoneticPr fontId="1"/>
  </si>
  <si>
    <t>26</t>
    <phoneticPr fontId="1"/>
  </si>
  <si>
    <t>27</t>
    <phoneticPr fontId="1"/>
  </si>
  <si>
    <t>の状況</t>
    <phoneticPr fontId="1"/>
  </si>
  <si>
    <t>　（注）一世帯当たりの負担額、一人当たりの負担額はそれぞれ各年度３月末の世帯数、人口をもとに算出した。</t>
    <rPh sb="2" eb="3">
      <t>チュウ</t>
    </rPh>
    <rPh sb="4" eb="5">
      <t>イチ</t>
    </rPh>
    <rPh sb="5" eb="7">
      <t>セタイ</t>
    </rPh>
    <rPh sb="7" eb="8">
      <t>ア</t>
    </rPh>
    <rPh sb="11" eb="13">
      <t>フタン</t>
    </rPh>
    <rPh sb="13" eb="14">
      <t>ガク</t>
    </rPh>
    <rPh sb="15" eb="17">
      <t>ヒトリ</t>
    </rPh>
    <rPh sb="17" eb="18">
      <t>ア</t>
    </rPh>
    <rPh sb="21" eb="23">
      <t>フタン</t>
    </rPh>
    <rPh sb="23" eb="24">
      <t>ガク</t>
    </rPh>
    <rPh sb="29" eb="32">
      <t>カクネンド</t>
    </rPh>
    <rPh sb="33" eb="35">
      <t>ガツマツ</t>
    </rPh>
    <rPh sb="36" eb="39">
      <t>セタイスウ</t>
    </rPh>
    <rPh sb="40" eb="42">
      <t>ジンコウ</t>
    </rPh>
    <rPh sb="46" eb="48">
      <t>サンシュツ</t>
    </rPh>
    <phoneticPr fontId="1"/>
  </si>
  <si>
    <t>　（注）最終予算額には、平成26年度からの繰越額309,573千円が含まれている。</t>
    <rPh sb="2" eb="3">
      <t>チュウ</t>
    </rPh>
    <rPh sb="4" eb="6">
      <t>サイシュウ</t>
    </rPh>
    <rPh sb="6" eb="8">
      <t>ヨサン</t>
    </rPh>
    <rPh sb="8" eb="9">
      <t>ガク</t>
    </rPh>
    <rPh sb="12" eb="14">
      <t>ヘイセイ</t>
    </rPh>
    <rPh sb="16" eb="18">
      <t>ネンド</t>
    </rPh>
    <rPh sb="21" eb="23">
      <t>クリコシ</t>
    </rPh>
    <rPh sb="23" eb="24">
      <t>ガク</t>
    </rPh>
    <rPh sb="31" eb="33">
      <t>センエン</t>
    </rPh>
    <rPh sb="34" eb="35">
      <t>フク</t>
    </rPh>
    <phoneticPr fontId="1"/>
  </si>
  <si>
    <t>（11）公営企業会計予算額及び決算額（下水道事業）</t>
    <rPh sb="4" eb="6">
      <t>コウエイ</t>
    </rPh>
    <rPh sb="6" eb="8">
      <t>キギョウ</t>
    </rPh>
    <rPh sb="8" eb="9">
      <t>カイ</t>
    </rPh>
    <rPh sb="9" eb="10">
      <t>ケイ</t>
    </rPh>
    <rPh sb="10" eb="11">
      <t>ヨ</t>
    </rPh>
    <rPh sb="11" eb="12">
      <t>ザン</t>
    </rPh>
    <rPh sb="12" eb="13">
      <t>ガク</t>
    </rPh>
    <rPh sb="13" eb="14">
      <t>オヨ</t>
    </rPh>
    <rPh sb="15" eb="16">
      <t>ケツ</t>
    </rPh>
    <rPh sb="16" eb="17">
      <t>ザン</t>
    </rPh>
    <rPh sb="17" eb="18">
      <t>ガク</t>
    </rPh>
    <rPh sb="19" eb="20">
      <t>シタ</t>
    </rPh>
    <rPh sb="20" eb="22">
      <t>スイドウ</t>
    </rPh>
    <rPh sb="22" eb="24">
      <t>ジギョウ</t>
    </rPh>
    <phoneticPr fontId="1"/>
  </si>
  <si>
    <t>（12）公営企業会計予算額及び決算額（水道事業）</t>
    <rPh sb="4" eb="6">
      <t>コウエイ</t>
    </rPh>
    <rPh sb="6" eb="8">
      <t>キギョウ</t>
    </rPh>
    <rPh sb="8" eb="9">
      <t>カイ</t>
    </rPh>
    <rPh sb="9" eb="10">
      <t>ケイ</t>
    </rPh>
    <rPh sb="10" eb="11">
      <t>ヨ</t>
    </rPh>
    <rPh sb="11" eb="12">
      <t>ザン</t>
    </rPh>
    <rPh sb="12" eb="13">
      <t>ガク</t>
    </rPh>
    <rPh sb="13" eb="14">
      <t>オヨ</t>
    </rPh>
    <rPh sb="15" eb="16">
      <t>ケツ</t>
    </rPh>
    <rPh sb="16" eb="17">
      <t>ザン</t>
    </rPh>
    <rPh sb="17" eb="18">
      <t>ガク</t>
    </rPh>
    <rPh sb="19" eb="21">
      <t>スイドウ</t>
    </rPh>
    <rPh sb="21" eb="23">
      <t>ジギョウ</t>
    </rPh>
    <phoneticPr fontId="1"/>
  </si>
  <si>
    <t>資料：財政課、上下水道課</t>
    <rPh sb="0" eb="2">
      <t>シリョウ</t>
    </rPh>
    <rPh sb="3" eb="5">
      <t>ザイセイ</t>
    </rPh>
    <rPh sb="5" eb="6">
      <t>カ</t>
    </rPh>
    <rPh sb="7" eb="9">
      <t>ジョウゲ</t>
    </rPh>
    <rPh sb="9" eb="11">
      <t>スイドウ</t>
    </rPh>
    <rPh sb="11" eb="12">
      <t>カ</t>
    </rPh>
    <phoneticPr fontId="1"/>
  </si>
  <si>
    <t>資料：総務課、会計課</t>
    <rPh sb="0" eb="2">
      <t>シリョウ</t>
    </rPh>
    <rPh sb="3" eb="6">
      <t>ソウムカ</t>
    </rPh>
    <rPh sb="7" eb="10">
      <t>カイケイカ</t>
    </rPh>
    <phoneticPr fontId="1"/>
  </si>
  <si>
    <t>　（注）地方財政状況調査による。</t>
    <rPh sb="2" eb="3">
      <t>チュウ</t>
    </rPh>
    <rPh sb="4" eb="6">
      <t>チホウ</t>
    </rPh>
    <rPh sb="6" eb="8">
      <t>ザイセイ</t>
    </rPh>
    <rPh sb="8" eb="10">
      <t>ジョウキョウ</t>
    </rPh>
    <rPh sb="10" eb="12">
      <t>チョウサ</t>
    </rPh>
    <phoneticPr fontId="1"/>
  </si>
  <si>
    <t>　(注)　地方財政状況調査による。</t>
    <rPh sb="2" eb="3">
      <t>チュウ</t>
    </rPh>
    <rPh sb="5" eb="7">
      <t>チホウ</t>
    </rPh>
    <rPh sb="7" eb="9">
      <t>ザイセイ</t>
    </rPh>
    <rPh sb="9" eb="11">
      <t>ジョウキョウ</t>
    </rPh>
    <rPh sb="11" eb="13">
      <t>チョウサ</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</si>
</sst>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41" formatCode="_ * #,##0_ ;_ * \-#,##0_ ;_ * &quot;-&quot;_ ;_ @_ "/>
    <numFmt numFmtId="176" formatCode="#,##0;&quot;△ &quot;#,##0"/>
    <numFmt numFmtId="177" formatCode="#,##0.0;&quot;△ &quot;#,##0.0"/>
    <numFmt numFmtId="179" formatCode="#,##0_);[Red]\(#,##0\)"/>
    <numFmt numFmtId="180" formatCode="#,##0.0_);[Red]\(#,##0.0\)"/>
    <numFmt numFmtId="181" formatCode="#,##0_ ;[Red]\-#,##0\ "/>
    <numFmt numFmtId="182" formatCode="0.0_);[Red]\(0.0\)"/>
    <numFmt numFmtId="183" formatCode="#,##0_ "/>
    <numFmt numFmtId="184" formatCode="0.00_ "/>
    <numFmt numFmtId="185" formatCode="#,##0.0;[Red]\-#,##0.0"/>
  </numFmts>
  <fonts count="18">
    <font>
      <sz val="11"/>
      <color theme="1"/>
      <name val="ＭＳ Ｐゴシック"/>
      <family val="3"/>
      <charset val="128"/>
      <scheme val="minor"/>
    </font>
    <font>
      <sz val="6"/>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6"/>
      <name val="ＭＳ 明朝"/>
      <family val="1"/>
      <charset val="128"/>
    </font>
    <font>
      <sz val="9"/>
      <name val="ＭＳ 明朝"/>
      <family val="1"/>
      <charset val="128"/>
    </font>
    <font>
      <sz val="11"/>
      <color theme="1"/>
      <name val="ＭＳ Ｐゴシック"/>
      <family val="3"/>
      <charset val="128"/>
      <scheme val="minor"/>
    </font>
    <font>
      <sz val="9"/>
      <color theme="1"/>
      <name val="ＭＳ Ｐ明朝"/>
      <family val="1"/>
      <charset val="128"/>
    </font>
    <font>
      <sz val="11"/>
      <color theme="1"/>
      <name val="ＭＳ Ｐ明朝"/>
      <family val="1"/>
      <charset val="128"/>
    </font>
    <font>
      <sz val="10"/>
      <color theme="1"/>
      <name val="ＭＳ Ｐ明朝"/>
      <family val="1"/>
      <charset val="128"/>
    </font>
    <font>
      <sz val="8"/>
      <color theme="1"/>
      <name val="ＭＳ Ｐ明朝"/>
      <family val="1"/>
      <charset val="128"/>
    </font>
    <font>
      <sz val="6"/>
      <color theme="1"/>
      <name val="ＭＳ Ｐ明朝"/>
      <family val="1"/>
      <charset val="128"/>
    </font>
    <font>
      <b/>
      <sz val="8"/>
      <color theme="1"/>
      <name val="ＭＳ Ｐゴシック"/>
      <family val="3"/>
      <charset val="128"/>
    </font>
    <font>
      <sz val="7"/>
      <color theme="1"/>
      <name val="ＭＳ Ｐ明朝"/>
      <family val="1"/>
      <charset val="128"/>
    </font>
    <font>
      <sz val="8"/>
      <color theme="1"/>
      <name val="ＭＳ Ｐゴシック"/>
      <family val="3"/>
      <charset val="128"/>
    </font>
    <font>
      <b/>
      <sz val="8"/>
      <color theme="1"/>
      <name val="ＭＳ Ｐ明朝"/>
      <family val="1"/>
      <charset val="128"/>
    </font>
    <font>
      <b/>
      <sz val="9"/>
      <color theme="1"/>
      <name val="ＭＳ Ｐ明朝"/>
      <family val="1"/>
      <charset val="128"/>
    </font>
  </fonts>
  <fills count="2">
    <fill>
      <patternFill patternType="none"/>
    </fill>
    <fill>
      <patternFill patternType="gray125"/>
    </fill>
  </fills>
  <borders count="92">
    <border>
      <left/>
      <right/>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bottom/>
      <diagonal/>
    </border>
    <border>
      <left/>
      <right/>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right/>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medium">
        <color indexed="64"/>
      </top>
      <bottom style="thin">
        <color indexed="64"/>
      </bottom>
      <diagonal/>
    </border>
    <border>
      <left/>
      <right/>
      <top style="thin">
        <color indexed="64"/>
      </top>
      <bottom style="hair">
        <color indexed="64"/>
      </bottom>
      <diagonal/>
    </border>
    <border>
      <left style="thin">
        <color indexed="64"/>
      </left>
      <right style="thin">
        <color indexed="64"/>
      </right>
      <top style="medium">
        <color indexed="64"/>
      </top>
      <bottom style="hair">
        <color indexed="64"/>
      </bottom>
      <diagonal/>
    </border>
    <border>
      <left style="hair">
        <color indexed="64"/>
      </left>
      <right style="thin">
        <color indexed="64"/>
      </right>
      <top style="hair">
        <color indexed="64"/>
      </top>
      <bottom style="thin">
        <color indexed="64"/>
      </bottom>
      <diagonal/>
    </border>
    <border>
      <left/>
      <right style="thin">
        <color indexed="64"/>
      </right>
      <top/>
      <bottom style="thin">
        <color theme="1"/>
      </bottom>
      <diagonal/>
    </border>
    <border>
      <left/>
      <right/>
      <top/>
      <bottom style="thin">
        <color theme="1"/>
      </bottom>
      <diagonal/>
    </border>
    <border>
      <left/>
      <right style="thin">
        <color theme="1"/>
      </right>
      <top style="thin">
        <color theme="1"/>
      </top>
      <bottom/>
      <diagonal/>
    </border>
    <border>
      <left style="hair">
        <color theme="1"/>
      </left>
      <right/>
      <top style="thin">
        <color indexed="64"/>
      </top>
      <bottom/>
      <diagonal/>
    </border>
    <border>
      <left style="hair">
        <color theme="1"/>
      </left>
      <right/>
      <top/>
      <bottom/>
      <diagonal/>
    </border>
    <border>
      <left style="hair">
        <color theme="1"/>
      </left>
      <right/>
      <top/>
      <bottom style="thin">
        <color indexed="64"/>
      </bottom>
      <diagonal/>
    </border>
    <border>
      <left style="hair">
        <color theme="1"/>
      </left>
      <right style="hair">
        <color theme="1"/>
      </right>
      <top/>
      <bottom/>
      <diagonal/>
    </border>
    <border>
      <left style="hair">
        <color theme="1"/>
      </left>
      <right style="thin">
        <color indexed="64"/>
      </right>
      <top style="thin">
        <color indexed="64"/>
      </top>
      <bottom/>
      <diagonal/>
    </border>
    <border>
      <left style="hair">
        <color theme="1"/>
      </left>
      <right style="thin">
        <color indexed="64"/>
      </right>
      <top/>
      <bottom/>
      <diagonal/>
    </border>
    <border>
      <left style="hair">
        <color theme="1"/>
      </left>
      <right style="thin">
        <color indexed="64"/>
      </right>
      <top/>
      <bottom style="thin">
        <color indexed="64"/>
      </bottom>
      <diagonal/>
    </border>
    <border>
      <left style="hair">
        <color theme="1"/>
      </left>
      <right style="hair">
        <color theme="1"/>
      </right>
      <top style="thin">
        <color indexed="64"/>
      </top>
      <bottom/>
      <diagonal/>
    </border>
    <border>
      <left style="hair">
        <color theme="1"/>
      </left>
      <right style="hair">
        <color theme="1"/>
      </right>
      <top/>
      <bottom style="thin">
        <color indexed="64"/>
      </bottom>
      <diagonal/>
    </border>
    <border>
      <left/>
      <right style="thin">
        <color indexed="64"/>
      </right>
      <top style="hair">
        <color theme="1"/>
      </top>
      <bottom style="thin">
        <color theme="1"/>
      </bottom>
      <diagonal/>
    </border>
    <border>
      <left/>
      <right style="thin">
        <color theme="1"/>
      </right>
      <top/>
      <bottom style="thin">
        <color theme="1"/>
      </bottom>
      <diagonal/>
    </border>
    <border>
      <left style="hair">
        <color theme="1"/>
      </left>
      <right/>
      <top style="hair">
        <color indexed="64"/>
      </top>
      <bottom/>
      <diagonal/>
    </border>
    <border>
      <left style="hair">
        <color theme="1"/>
      </left>
      <right/>
      <top style="thin">
        <color indexed="64"/>
      </top>
      <bottom style="hair">
        <color indexed="64"/>
      </bottom>
      <diagonal/>
    </border>
    <border>
      <left style="thin">
        <color indexed="64"/>
      </left>
      <right style="thin">
        <color indexed="64"/>
      </right>
      <top style="medium">
        <color indexed="64"/>
      </top>
      <bottom style="hair">
        <color theme="1"/>
      </bottom>
      <diagonal/>
    </border>
    <border>
      <left style="thin">
        <color indexed="64"/>
      </left>
      <right/>
      <top style="medium">
        <color indexed="64"/>
      </top>
      <bottom style="hair">
        <color theme="1"/>
      </bottom>
      <diagonal/>
    </border>
    <border>
      <left/>
      <right/>
      <top style="medium">
        <color indexed="64"/>
      </top>
      <bottom style="hair">
        <color theme="1"/>
      </bottom>
      <diagonal/>
    </border>
    <border>
      <left/>
      <right style="thin">
        <color indexed="64"/>
      </right>
      <top style="medium">
        <color indexed="64"/>
      </top>
      <bottom style="hair">
        <color theme="1"/>
      </bottom>
      <diagonal/>
    </border>
    <border>
      <left style="hair">
        <color theme="1"/>
      </left>
      <right style="thin">
        <color indexed="64"/>
      </right>
      <top style="hair">
        <color theme="1"/>
      </top>
      <bottom style="thin">
        <color indexed="64"/>
      </bottom>
      <diagonal/>
    </border>
    <border>
      <left style="hair">
        <color theme="1"/>
      </left>
      <right style="hair">
        <color theme="1"/>
      </right>
      <top style="hair">
        <color theme="1"/>
      </top>
      <bottom style="thin">
        <color indexed="64"/>
      </bottom>
      <diagonal/>
    </border>
    <border>
      <left/>
      <right/>
      <top style="thin">
        <color theme="1"/>
      </top>
      <bottom style="hair">
        <color theme="1"/>
      </bottom>
      <diagonal/>
    </border>
    <border>
      <left/>
      <right style="thin">
        <color indexed="64"/>
      </right>
      <top style="thin">
        <color theme="1"/>
      </top>
      <bottom style="hair">
        <color theme="1"/>
      </bottom>
      <diagonal/>
    </border>
    <border>
      <left style="hair">
        <color theme="1"/>
      </left>
      <right/>
      <top style="hair">
        <color theme="1"/>
      </top>
      <bottom style="thin">
        <color indexed="64"/>
      </bottom>
      <diagonal/>
    </border>
    <border>
      <left/>
      <right style="thin">
        <color indexed="64"/>
      </right>
      <top style="hair">
        <color theme="1"/>
      </top>
      <bottom style="thin">
        <color indexed="64"/>
      </bottom>
      <diagonal/>
    </border>
    <border>
      <left style="hair">
        <color theme="1"/>
      </left>
      <right/>
      <top style="hair">
        <color theme="1"/>
      </top>
      <bottom/>
      <diagonal/>
    </border>
    <border>
      <left/>
      <right/>
      <top style="hair">
        <color theme="1"/>
      </top>
      <bottom/>
      <diagonal/>
    </border>
    <border>
      <left/>
      <right style="thin">
        <color indexed="64"/>
      </right>
      <top style="hair">
        <color theme="1"/>
      </top>
      <bottom/>
      <diagonal/>
    </border>
    <border>
      <left/>
      <right/>
      <top style="hair">
        <color theme="1"/>
      </top>
      <bottom style="thin">
        <color indexed="64"/>
      </bottom>
      <diagonal/>
    </border>
    <border>
      <left style="hair">
        <color theme="1"/>
      </left>
      <right style="thin">
        <color indexed="64"/>
      </right>
      <top style="thin">
        <color indexed="64"/>
      </top>
      <bottom style="hair">
        <color indexed="64"/>
      </bottom>
      <diagonal/>
    </border>
    <border>
      <left style="hair">
        <color theme="1"/>
      </left>
      <right style="thin">
        <color indexed="64"/>
      </right>
      <top style="hair">
        <color indexed="64"/>
      </top>
      <bottom/>
      <diagonal/>
    </border>
    <border>
      <left style="hair">
        <color theme="1"/>
      </left>
      <right style="thin">
        <color indexed="64"/>
      </right>
      <top/>
      <bottom style="hair">
        <color indexed="64"/>
      </bottom>
      <diagonal/>
    </border>
    <border>
      <left style="hair">
        <color theme="1"/>
      </left>
      <right style="hair">
        <color theme="1"/>
      </right>
      <top style="hair">
        <color indexed="64"/>
      </top>
      <bottom/>
      <diagonal/>
    </border>
    <border>
      <left style="hair">
        <color theme="1"/>
      </left>
      <right style="hair">
        <color theme="1"/>
      </right>
      <top style="thin">
        <color indexed="64"/>
      </top>
      <bottom style="hair">
        <color indexed="64"/>
      </bottom>
      <diagonal/>
    </border>
    <border>
      <left style="thin">
        <color theme="1"/>
      </left>
      <right/>
      <top style="thin">
        <color theme="1"/>
      </top>
      <bottom style="hair">
        <color theme="1"/>
      </bottom>
      <diagonal/>
    </border>
    <border>
      <left style="thin">
        <color indexed="64"/>
      </left>
      <right/>
      <top style="thin">
        <color theme="1"/>
      </top>
      <bottom/>
      <diagonal/>
    </border>
    <border>
      <left/>
      <right/>
      <top style="thin">
        <color theme="1"/>
      </top>
      <bottom/>
      <diagonal/>
    </border>
    <border>
      <left/>
      <right style="thin">
        <color indexed="64"/>
      </right>
      <top style="thin">
        <color theme="1"/>
      </top>
      <bottom/>
      <diagonal/>
    </border>
    <border>
      <left style="thin">
        <color theme="1"/>
      </left>
      <right/>
      <top/>
      <bottom style="thin">
        <color theme="1"/>
      </bottom>
      <diagonal/>
    </border>
    <border>
      <left style="hair">
        <color theme="1"/>
      </left>
      <right/>
      <top style="hair">
        <color theme="1"/>
      </top>
      <bottom style="thin">
        <color theme="1"/>
      </bottom>
      <diagonal/>
    </border>
    <border>
      <left/>
      <right/>
      <top style="hair">
        <color theme="1"/>
      </top>
      <bottom style="thin">
        <color theme="1"/>
      </bottom>
      <diagonal/>
    </border>
    <border>
      <left style="thin">
        <color indexed="64"/>
      </left>
      <right/>
      <top/>
      <bottom style="thin">
        <color theme="1"/>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style="hair">
        <color indexed="64"/>
      </left>
      <right/>
      <top style="hair">
        <color theme="1"/>
      </top>
      <bottom style="thin">
        <color theme="1"/>
      </bottom>
      <diagonal/>
    </border>
    <border>
      <left style="hair">
        <color indexed="64"/>
      </left>
      <right/>
      <top/>
      <bottom/>
      <diagonal/>
    </border>
    <border>
      <left style="hair">
        <color indexed="64"/>
      </left>
      <right/>
      <top/>
      <bottom style="thin">
        <color indexed="64"/>
      </bottom>
      <diagonal/>
    </border>
    <border>
      <left/>
      <right style="hair">
        <color indexed="64"/>
      </right>
      <top style="hair">
        <color theme="1"/>
      </top>
      <bottom style="thin">
        <color theme="1"/>
      </bottom>
      <diagonal/>
    </border>
    <border>
      <left/>
      <right style="hair">
        <color indexed="64"/>
      </right>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s>
  <cellStyleXfs count="12">
    <xf numFmtId="0" fontId="0" fillId="0" borderId="0">
      <alignment vertical="center"/>
    </xf>
    <xf numFmtId="9" fontId="7" fillId="0" borderId="0" applyFont="0" applyFill="0" applyBorder="0" applyAlignment="0" applyProtection="0">
      <alignment vertical="center"/>
    </xf>
    <xf numFmtId="38" fontId="2" fillId="0" borderId="0" applyFont="0" applyFill="0" applyBorder="0" applyAlignment="0" applyProtection="0"/>
    <xf numFmtId="38" fontId="4" fillId="0" borderId="0" applyFont="0" applyFill="0" applyBorder="0" applyAlignment="0" applyProtection="0">
      <alignment vertical="center"/>
    </xf>
    <xf numFmtId="0" fontId="2" fillId="0" borderId="0"/>
    <xf numFmtId="0" fontId="4" fillId="0" borderId="0">
      <alignment vertical="center"/>
    </xf>
    <xf numFmtId="0" fontId="6" fillId="0" borderId="0"/>
    <xf numFmtId="0" fontId="2" fillId="0" borderId="0"/>
    <xf numFmtId="0" fontId="2" fillId="0" borderId="0"/>
    <xf numFmtId="0" fontId="2" fillId="0" borderId="0"/>
    <xf numFmtId="0" fontId="2" fillId="0" borderId="0"/>
    <xf numFmtId="0" fontId="2" fillId="0" borderId="0"/>
  </cellStyleXfs>
  <cellXfs count="529">
    <xf numFmtId="0" fontId="0" fillId="0" borderId="0" xfId="0">
      <alignment vertical="center"/>
    </xf>
    <xf numFmtId="0" fontId="9" fillId="0" borderId="0" xfId="4" applyFont="1" applyFill="1" applyAlignment="1">
      <alignment horizontal="center" vertical="center"/>
    </xf>
    <xf numFmtId="0" fontId="9" fillId="0" borderId="0" xfId="4" applyFont="1" applyFill="1" applyAlignment="1">
      <alignment horizontal="center"/>
    </xf>
    <xf numFmtId="0" fontId="8" fillId="0" borderId="0" xfId="4" applyFont="1" applyFill="1" applyAlignment="1">
      <alignment vertical="center"/>
    </xf>
    <xf numFmtId="0" fontId="10" fillId="0" borderId="0" xfId="4" applyFont="1" applyFill="1" applyAlignment="1">
      <alignment horizontal="right" vertical="center"/>
    </xf>
    <xf numFmtId="0" fontId="8" fillId="0" borderId="0" xfId="4" applyFont="1" applyFill="1" applyAlignment="1">
      <alignment horizontal="center" vertical="center"/>
    </xf>
    <xf numFmtId="0" fontId="8" fillId="0" borderId="0" xfId="4" applyFont="1" applyFill="1" applyAlignment="1">
      <alignment horizontal="left" vertical="center"/>
    </xf>
    <xf numFmtId="0" fontId="9" fillId="0" borderId="0" xfId="4" applyFont="1" applyFill="1" applyAlignment="1">
      <alignment vertical="center"/>
    </xf>
    <xf numFmtId="0" fontId="9" fillId="0" borderId="0" xfId="4" applyFont="1" applyFill="1" applyAlignment="1">
      <alignment horizontal="distributed" vertical="center"/>
    </xf>
    <xf numFmtId="0" fontId="8" fillId="0" borderId="0" xfId="4" applyFont="1" applyFill="1" applyAlignment="1">
      <alignment vertical="center" wrapText="1"/>
    </xf>
    <xf numFmtId="0" fontId="9" fillId="0" borderId="0" xfId="4" applyFont="1" applyFill="1" applyBorder="1" applyAlignment="1">
      <alignment horizontal="left" vertical="center"/>
    </xf>
    <xf numFmtId="0" fontId="9" fillId="0" borderId="0" xfId="4" applyFont="1" applyFill="1" applyBorder="1" applyAlignment="1">
      <alignment horizontal="right" vertical="center"/>
    </xf>
    <xf numFmtId="0" fontId="8" fillId="0" borderId="0" xfId="4" applyFont="1" applyFill="1" applyBorder="1" applyAlignment="1">
      <alignment horizontal="left" vertical="center"/>
    </xf>
    <xf numFmtId="0" fontId="9" fillId="0" borderId="0" xfId="4" applyFont="1" applyFill="1" applyBorder="1" applyAlignment="1">
      <alignment horizontal="center" vertical="center"/>
    </xf>
    <xf numFmtId="0" fontId="8" fillId="0" borderId="0" xfId="4" applyFont="1" applyFill="1" applyAlignment="1">
      <alignment horizontal="center" vertical="center" wrapText="1"/>
    </xf>
    <xf numFmtId="183" fontId="9" fillId="0" borderId="0" xfId="4" applyNumberFormat="1" applyFont="1" applyFill="1" applyAlignment="1">
      <alignment horizontal="center" vertical="center"/>
    </xf>
    <xf numFmtId="0" fontId="8" fillId="0" borderId="0" xfId="4" applyFont="1" applyFill="1" applyAlignment="1">
      <alignment horizontal="distributed" vertical="center"/>
    </xf>
    <xf numFmtId="0" fontId="11" fillId="0" borderId="0" xfId="4" applyFont="1" applyFill="1" applyAlignment="1">
      <alignment horizontal="center"/>
    </xf>
    <xf numFmtId="0" fontId="12" fillId="0" borderId="0" xfId="4" applyFont="1" applyFill="1" applyAlignment="1">
      <alignment horizontal="center"/>
    </xf>
    <xf numFmtId="0" fontId="10" fillId="0" borderId="0" xfId="4" applyFont="1" applyFill="1" applyAlignment="1">
      <alignment horizontal="center"/>
    </xf>
    <xf numFmtId="0" fontId="8" fillId="0" borderId="0" xfId="4" applyFont="1" applyFill="1" applyAlignment="1">
      <alignment horizontal="center"/>
    </xf>
    <xf numFmtId="0" fontId="13" fillId="0" borderId="0" xfId="4" applyFont="1" applyFill="1" applyAlignment="1">
      <alignment horizontal="center"/>
    </xf>
    <xf numFmtId="0" fontId="11" fillId="0" borderId="0" xfId="4" applyFont="1" applyFill="1" applyAlignment="1">
      <alignment horizontal="center" vertical="center"/>
    </xf>
    <xf numFmtId="0" fontId="15" fillId="0" borderId="0" xfId="4" applyFont="1" applyFill="1" applyAlignment="1">
      <alignment horizontal="center"/>
    </xf>
    <xf numFmtId="0" fontId="12" fillId="0" borderId="0" xfId="4" applyFont="1" applyFill="1" applyAlignment="1">
      <alignment vertical="center"/>
    </xf>
    <xf numFmtId="0" fontId="12" fillId="0" borderId="0" xfId="4" applyFont="1" applyFill="1" applyAlignment="1">
      <alignment horizontal="center" vertical="center"/>
    </xf>
    <xf numFmtId="0" fontId="12" fillId="0" borderId="0" xfId="4" applyFont="1" applyFill="1" applyAlignment="1">
      <alignment horizontal="right" vertical="center"/>
    </xf>
    <xf numFmtId="0" fontId="17" fillId="0" borderId="0" xfId="4" applyFont="1" applyFill="1" applyBorder="1" applyAlignment="1">
      <alignment horizontal="center" vertical="center"/>
    </xf>
    <xf numFmtId="0" fontId="8" fillId="0" borderId="0" xfId="4" applyFont="1" applyFill="1" applyBorder="1" applyAlignment="1">
      <alignment horizontal="right" vertical="center"/>
    </xf>
    <xf numFmtId="0" fontId="11" fillId="0" borderId="0" xfId="4" applyFont="1" applyFill="1" applyBorder="1" applyAlignment="1">
      <alignment horizontal="center" vertical="center"/>
    </xf>
    <xf numFmtId="0" fontId="11" fillId="0" borderId="0" xfId="4" applyFont="1" applyFill="1" applyAlignment="1">
      <alignment horizontal="right" vertical="center"/>
    </xf>
    <xf numFmtId="0" fontId="13" fillId="0" borderId="9" xfId="4" applyFont="1" applyFill="1" applyBorder="1" applyAlignment="1">
      <alignment horizontal="center" vertical="center"/>
    </xf>
    <xf numFmtId="0" fontId="13" fillId="0" borderId="6" xfId="4" applyFont="1" applyFill="1" applyBorder="1" applyAlignment="1">
      <alignment horizontal="distributed" vertical="center"/>
    </xf>
    <xf numFmtId="0" fontId="13" fillId="0" borderId="12" xfId="4" applyFont="1" applyFill="1" applyBorder="1" applyAlignment="1">
      <alignment horizontal="distributed" vertical="center" indent="1"/>
    </xf>
    <xf numFmtId="0" fontId="13" fillId="0" borderId="0" xfId="4" applyFont="1" applyFill="1" applyAlignment="1">
      <alignment horizontal="center" vertical="center"/>
    </xf>
    <xf numFmtId="0" fontId="11" fillId="0" borderId="9" xfId="4" applyFont="1" applyFill="1" applyBorder="1" applyAlignment="1">
      <alignment horizontal="center" vertical="center"/>
    </xf>
    <xf numFmtId="0" fontId="11" fillId="0" borderId="0" xfId="4" applyFont="1" applyFill="1" applyBorder="1" applyAlignment="1">
      <alignment horizontal="distributed" vertical="center"/>
    </xf>
    <xf numFmtId="0" fontId="11" fillId="0" borderId="7" xfId="4" applyFont="1" applyFill="1" applyBorder="1" applyAlignment="1">
      <alignment horizontal="distributed" vertical="center" indent="1"/>
    </xf>
    <xf numFmtId="0" fontId="13" fillId="0" borderId="0" xfId="4" applyFont="1" applyFill="1" applyBorder="1" applyAlignment="1">
      <alignment horizontal="distributed" vertical="center"/>
    </xf>
    <xf numFmtId="0" fontId="13" fillId="0" borderId="7" xfId="4" applyFont="1" applyFill="1" applyBorder="1" applyAlignment="1">
      <alignment horizontal="distributed" vertical="center" indent="1"/>
    </xf>
    <xf numFmtId="0" fontId="11" fillId="0" borderId="8" xfId="4" applyFont="1" applyFill="1" applyBorder="1" applyAlignment="1">
      <alignment horizontal="distributed" vertical="center"/>
    </xf>
    <xf numFmtId="0" fontId="11" fillId="0" borderId="4" xfId="4" applyFont="1" applyFill="1" applyBorder="1" applyAlignment="1">
      <alignment horizontal="distributed" vertical="center" indent="1"/>
    </xf>
    <xf numFmtId="0" fontId="11" fillId="0" borderId="0" xfId="4" applyFont="1" applyFill="1" applyAlignment="1">
      <alignment horizontal="left" vertical="center"/>
    </xf>
    <xf numFmtId="38" fontId="11" fillId="0" borderId="0" xfId="4" applyNumberFormat="1" applyFont="1" applyFill="1" applyAlignment="1">
      <alignment horizontal="center" vertical="center"/>
    </xf>
    <xf numFmtId="0" fontId="14" fillId="0" borderId="0" xfId="4" applyFont="1" applyFill="1" applyAlignment="1">
      <alignment horizontal="left" vertical="center"/>
    </xf>
    <xf numFmtId="0" fontId="14" fillId="0" borderId="0" xfId="4" applyFont="1" applyFill="1" applyAlignment="1">
      <alignment horizontal="center" vertical="center"/>
    </xf>
    <xf numFmtId="0" fontId="8" fillId="0" borderId="0" xfId="4" applyFont="1" applyFill="1" applyBorder="1" applyAlignment="1">
      <alignment horizontal="centerContinuous" vertical="center"/>
    </xf>
    <xf numFmtId="0" fontId="17" fillId="0" borderId="0" xfId="4" applyFont="1" applyFill="1" applyBorder="1" applyAlignment="1">
      <alignment horizontal="centerContinuous" vertical="center"/>
    </xf>
    <xf numFmtId="0" fontId="8" fillId="0" borderId="0" xfId="4" applyFont="1" applyFill="1" applyBorder="1" applyAlignment="1">
      <alignment vertical="center"/>
    </xf>
    <xf numFmtId="0" fontId="8" fillId="0" borderId="0" xfId="4" applyFont="1" applyFill="1" applyAlignment="1">
      <alignment horizontal="centerContinuous" vertical="center"/>
    </xf>
    <xf numFmtId="0" fontId="16" fillId="0" borderId="0" xfId="4" applyFont="1" applyFill="1" applyAlignment="1">
      <alignment horizontal="center" vertical="center"/>
    </xf>
    <xf numFmtId="0" fontId="12" fillId="0" borderId="0" xfId="4" applyFont="1" applyFill="1" applyAlignment="1">
      <alignment horizontal="distributed" vertical="center"/>
    </xf>
    <xf numFmtId="41" fontId="15" fillId="0" borderId="0" xfId="4" applyNumberFormat="1" applyFont="1" applyFill="1" applyAlignment="1">
      <alignment horizontal="center" vertical="center"/>
    </xf>
    <xf numFmtId="0" fontId="15" fillId="0" borderId="0" xfId="4" applyFont="1" applyFill="1" applyAlignment="1">
      <alignment horizontal="center" vertical="center"/>
    </xf>
    <xf numFmtId="0" fontId="11" fillId="0" borderId="0" xfId="4" applyFont="1" applyFill="1" applyAlignment="1">
      <alignment horizontal="center" vertical="center" wrapText="1"/>
    </xf>
    <xf numFmtId="0" fontId="11" fillId="0" borderId="0" xfId="4" applyFont="1" applyFill="1" applyBorder="1" applyAlignment="1">
      <alignment horizontal="left" vertical="center"/>
    </xf>
    <xf numFmtId="0" fontId="11" fillId="0" borderId="0" xfId="4" applyFont="1" applyFill="1" applyBorder="1" applyAlignment="1">
      <alignment horizontal="right" vertical="center"/>
    </xf>
    <xf numFmtId="0" fontId="11" fillId="0" borderId="0" xfId="4" applyFont="1" applyFill="1" applyAlignment="1">
      <alignment vertical="center"/>
    </xf>
    <xf numFmtId="38" fontId="15" fillId="0" borderId="0" xfId="4" applyNumberFormat="1" applyFont="1" applyFill="1" applyBorder="1" applyAlignment="1">
      <alignment horizontal="left" vertical="center"/>
    </xf>
    <xf numFmtId="38" fontId="15" fillId="0" borderId="0" xfId="2" applyFont="1" applyFill="1" applyBorder="1" applyAlignment="1">
      <alignment horizontal="right" vertical="center"/>
    </xf>
    <xf numFmtId="0" fontId="15" fillId="0" borderId="0" xfId="4" applyFont="1" applyFill="1" applyAlignment="1">
      <alignment vertical="center"/>
    </xf>
    <xf numFmtId="38" fontId="11" fillId="0" borderId="0" xfId="2" applyFont="1" applyFill="1" applyBorder="1" applyAlignment="1">
      <alignment horizontal="right" vertical="center"/>
    </xf>
    <xf numFmtId="38" fontId="11" fillId="0" borderId="0" xfId="2" applyFont="1" applyFill="1" applyBorder="1" applyAlignment="1">
      <alignment horizontal="center" vertical="center"/>
    </xf>
    <xf numFmtId="0" fontId="11" fillId="0" borderId="0" xfId="4" applyFont="1" applyFill="1" applyBorder="1" applyAlignment="1">
      <alignment vertical="center"/>
    </xf>
    <xf numFmtId="0" fontId="11" fillId="0" borderId="0" xfId="4" applyFont="1" applyFill="1" applyAlignment="1">
      <alignment vertical="center" wrapText="1"/>
    </xf>
    <xf numFmtId="0" fontId="14" fillId="0" borderId="0" xfId="4" applyFont="1" applyFill="1" applyAlignment="1">
      <alignment vertical="center"/>
    </xf>
    <xf numFmtId="0" fontId="15" fillId="0" borderId="0" xfId="4" applyFont="1" applyFill="1" applyBorder="1" applyAlignment="1">
      <alignment horizontal="left" vertical="center"/>
    </xf>
    <xf numFmtId="0" fontId="15" fillId="0" borderId="0" xfId="4" applyFont="1" applyFill="1" applyBorder="1" applyAlignment="1">
      <alignment horizontal="center" vertical="center"/>
    </xf>
    <xf numFmtId="0" fontId="13" fillId="0" borderId="0" xfId="4" applyFont="1" applyFill="1" applyBorder="1" applyAlignment="1">
      <alignment horizontal="left" vertical="center"/>
    </xf>
    <xf numFmtId="0" fontId="13" fillId="0" borderId="0" xfId="4" applyFont="1" applyFill="1" applyBorder="1" applyAlignment="1">
      <alignment horizontal="center" vertical="center"/>
    </xf>
    <xf numFmtId="38" fontId="13" fillId="0" borderId="0" xfId="2" applyFont="1" applyFill="1" applyBorder="1" applyAlignment="1">
      <alignment horizontal="right" vertical="center"/>
    </xf>
    <xf numFmtId="0" fontId="13" fillId="0" borderId="0" xfId="4" applyFont="1" applyFill="1" applyAlignment="1">
      <alignment vertical="center"/>
    </xf>
    <xf numFmtId="184" fontId="11" fillId="0" borderId="0" xfId="4" applyNumberFormat="1" applyFont="1" applyFill="1" applyBorder="1" applyAlignment="1">
      <alignment horizontal="right" vertical="center"/>
    </xf>
    <xf numFmtId="0" fontId="15" fillId="0" borderId="0" xfId="4" applyFont="1" applyFill="1" applyBorder="1" applyAlignment="1">
      <alignment vertical="center"/>
    </xf>
    <xf numFmtId="0" fontId="11" fillId="0" borderId="1" xfId="4" applyFont="1" applyFill="1" applyBorder="1" applyAlignment="1">
      <alignment horizontal="center" vertical="center"/>
    </xf>
    <xf numFmtId="0" fontId="11" fillId="0" borderId="2" xfId="4" applyFont="1" applyFill="1" applyBorder="1" applyAlignment="1">
      <alignment horizontal="center" vertical="center"/>
    </xf>
    <xf numFmtId="0" fontId="11" fillId="0" borderId="3" xfId="4" applyFont="1" applyFill="1" applyBorder="1" applyAlignment="1">
      <alignment horizontal="center" vertical="center"/>
    </xf>
    <xf numFmtId="0" fontId="11" fillId="0" borderId="4" xfId="4" applyFont="1" applyFill="1" applyBorder="1" applyAlignment="1">
      <alignment horizontal="center" vertical="center"/>
    </xf>
    <xf numFmtId="0" fontId="11" fillId="0" borderId="3" xfId="4" applyFont="1" applyFill="1" applyBorder="1" applyAlignment="1">
      <alignment horizontal="center" vertical="center"/>
    </xf>
    <xf numFmtId="0" fontId="12" fillId="0" borderId="0" xfId="4" applyFont="1" applyFill="1" applyAlignment="1">
      <alignment horizontal="left" vertical="center"/>
    </xf>
    <xf numFmtId="0" fontId="9" fillId="0" borderId="0" xfId="4" applyFont="1" applyFill="1"/>
    <xf numFmtId="0" fontId="8" fillId="0" borderId="0" xfId="4" applyFont="1" applyFill="1"/>
    <xf numFmtId="0" fontId="11" fillId="0" borderId="0" xfId="4" applyFont="1" applyFill="1"/>
    <xf numFmtId="0" fontId="14" fillId="0" borderId="0" xfId="4" applyFont="1" applyFill="1"/>
    <xf numFmtId="0" fontId="11" fillId="0" borderId="18" xfId="4" applyFont="1" applyFill="1" applyBorder="1" applyAlignment="1">
      <alignment horizontal="center" vertical="center"/>
    </xf>
    <xf numFmtId="0" fontId="10" fillId="0" borderId="0" xfId="4" applyFont="1" applyFill="1" applyAlignment="1">
      <alignment horizontal="centerContinuous" vertical="center"/>
    </xf>
    <xf numFmtId="0" fontId="8" fillId="0" borderId="0" xfId="4" applyFont="1" applyFill="1" applyAlignment="1">
      <alignment horizontal="centerContinuous"/>
    </xf>
    <xf numFmtId="0" fontId="8" fillId="0" borderId="0" xfId="4" applyFont="1" applyFill="1" applyAlignment="1">
      <alignment horizontal="right" vertical="center"/>
    </xf>
    <xf numFmtId="0" fontId="11" fillId="0" borderId="0" xfId="4" applyFont="1" applyFill="1" applyAlignment="1">
      <alignment horizontal="right"/>
    </xf>
    <xf numFmtId="0" fontId="13" fillId="0" borderId="9" xfId="4" applyFont="1" applyFill="1" applyBorder="1" applyAlignment="1">
      <alignment horizontal="center"/>
    </xf>
    <xf numFmtId="0" fontId="13" fillId="0" borderId="12" xfId="4" applyFont="1" applyFill="1" applyBorder="1" applyAlignment="1">
      <alignment horizontal="left" vertical="center"/>
    </xf>
    <xf numFmtId="0" fontId="11" fillId="0" borderId="25" xfId="4" applyFont="1" applyFill="1" applyBorder="1" applyAlignment="1">
      <alignment horizontal="center"/>
    </xf>
    <xf numFmtId="0" fontId="11" fillId="0" borderId="27" xfId="4" applyFont="1" applyFill="1" applyBorder="1" applyAlignment="1">
      <alignment horizontal="distributed" vertical="center" indent="1"/>
    </xf>
    <xf numFmtId="0" fontId="11" fillId="0" borderId="9" xfId="4" applyFont="1" applyFill="1" applyBorder="1" applyAlignment="1">
      <alignment horizontal="center"/>
    </xf>
    <xf numFmtId="0" fontId="11" fillId="0" borderId="0" xfId="4" applyFont="1" applyFill="1" applyBorder="1" applyAlignment="1">
      <alignment horizontal="distributed" vertical="center"/>
    </xf>
    <xf numFmtId="0" fontId="11" fillId="0" borderId="3" xfId="4" applyFont="1" applyFill="1" applyBorder="1" applyAlignment="1">
      <alignment horizontal="center"/>
    </xf>
    <xf numFmtId="0" fontId="11" fillId="0" borderId="8" xfId="4" applyFont="1" applyFill="1" applyBorder="1" applyAlignment="1">
      <alignment horizontal="distributed" vertical="center"/>
    </xf>
    <xf numFmtId="0" fontId="11" fillId="0" borderId="9" xfId="4" applyFont="1" applyFill="1" applyBorder="1" applyAlignment="1">
      <alignment horizontal="center" vertical="center"/>
    </xf>
    <xf numFmtId="0" fontId="11" fillId="0" borderId="0" xfId="4" applyFont="1" applyFill="1" applyBorder="1" applyAlignment="1">
      <alignment horizontal="center" vertical="center"/>
    </xf>
    <xf numFmtId="0" fontId="13" fillId="0" borderId="31" xfId="4" applyFont="1" applyFill="1" applyBorder="1" applyAlignment="1">
      <alignment horizontal="center"/>
    </xf>
    <xf numFmtId="0" fontId="13" fillId="0" borderId="32" xfId="4" applyFont="1" applyFill="1" applyBorder="1" applyAlignment="1">
      <alignment horizontal="left" vertical="center"/>
    </xf>
    <xf numFmtId="0" fontId="11" fillId="0" borderId="46" xfId="4" applyFont="1" applyFill="1" applyBorder="1" applyAlignment="1">
      <alignment horizontal="center" vertical="center"/>
    </xf>
    <xf numFmtId="0" fontId="13" fillId="0" borderId="31" xfId="4" applyFont="1" applyFill="1" applyBorder="1" applyAlignment="1">
      <alignment horizontal="center" vertical="center"/>
    </xf>
    <xf numFmtId="0" fontId="13" fillId="0" borderId="34" xfId="4" applyFont="1" applyFill="1" applyBorder="1" applyAlignment="1">
      <alignment horizontal="distributed" vertical="center"/>
    </xf>
    <xf numFmtId="0" fontId="13" fillId="0" borderId="32" xfId="4" applyFont="1" applyFill="1" applyBorder="1" applyAlignment="1">
      <alignment horizontal="distributed" vertical="center" indent="1"/>
    </xf>
    <xf numFmtId="176" fontId="13" fillId="0" borderId="31" xfId="2" applyNumberFormat="1" applyFont="1" applyFill="1" applyBorder="1" applyAlignment="1">
      <alignment vertical="center"/>
    </xf>
    <xf numFmtId="177" fontId="13" fillId="0" borderId="67" xfId="2" applyNumberFormat="1" applyFont="1" applyFill="1" applyBorder="1" applyAlignment="1">
      <alignment vertical="center"/>
    </xf>
    <xf numFmtId="176" fontId="11" fillId="0" borderId="9" xfId="2" applyNumberFormat="1" applyFont="1" applyFill="1" applyBorder="1" applyAlignment="1">
      <alignment vertical="center"/>
    </xf>
    <xf numFmtId="177" fontId="11" fillId="0" borderId="45" xfId="4" applyNumberFormat="1" applyFont="1" applyFill="1" applyBorder="1" applyAlignment="1">
      <alignment vertical="center"/>
    </xf>
    <xf numFmtId="176" fontId="11" fillId="0" borderId="9" xfId="2" applyNumberFormat="1" applyFont="1" applyFill="1" applyBorder="1" applyAlignment="1">
      <alignment horizontal="right" vertical="center"/>
    </xf>
    <xf numFmtId="176" fontId="11" fillId="0" borderId="45" xfId="2" applyNumberFormat="1" applyFont="1" applyFill="1" applyBorder="1" applyAlignment="1">
      <alignment horizontal="right" vertical="center"/>
    </xf>
    <xf numFmtId="177" fontId="11" fillId="0" borderId="45" xfId="2" applyNumberFormat="1" applyFont="1" applyFill="1" applyBorder="1" applyAlignment="1">
      <alignment horizontal="right" vertical="center"/>
    </xf>
    <xf numFmtId="176" fontId="11" fillId="0" borderId="3" xfId="2" applyNumberFormat="1" applyFont="1" applyFill="1" applyBorder="1" applyAlignment="1">
      <alignment horizontal="right" vertical="center"/>
    </xf>
    <xf numFmtId="176" fontId="11" fillId="0" borderId="46" xfId="2" applyNumberFormat="1" applyFont="1" applyFill="1" applyBorder="1" applyAlignment="1">
      <alignment horizontal="right" vertical="center"/>
    </xf>
    <xf numFmtId="0" fontId="11" fillId="0" borderId="57" xfId="4" applyFont="1" applyFill="1" applyBorder="1" applyAlignment="1">
      <alignment horizontal="center" vertical="center"/>
    </xf>
    <xf numFmtId="176" fontId="13" fillId="0" borderId="16" xfId="2" applyNumberFormat="1" applyFont="1" applyFill="1" applyBorder="1" applyAlignment="1">
      <alignment vertical="center"/>
    </xf>
    <xf numFmtId="177" fontId="13" fillId="0" borderId="44" xfId="2" applyNumberFormat="1" applyFont="1" applyFill="1" applyBorder="1" applyAlignment="1">
      <alignment vertical="center"/>
    </xf>
    <xf numFmtId="0" fontId="11" fillId="0" borderId="25" xfId="4" applyFont="1" applyFill="1" applyBorder="1" applyAlignment="1">
      <alignment horizontal="center" vertical="center"/>
    </xf>
    <xf numFmtId="0" fontId="11" fillId="0" borderId="26" xfId="4" applyFont="1" applyFill="1" applyBorder="1" applyAlignment="1">
      <alignment horizontal="distributed" vertical="center"/>
    </xf>
    <xf numFmtId="176" fontId="11" fillId="0" borderId="25" xfId="2" applyNumberFormat="1" applyFont="1" applyFill="1" applyBorder="1" applyAlignment="1">
      <alignment vertical="center"/>
    </xf>
    <xf numFmtId="177" fontId="11" fillId="0" borderId="68" xfId="2" applyNumberFormat="1" applyFont="1" applyFill="1" applyBorder="1" applyAlignment="1">
      <alignment vertical="center"/>
    </xf>
    <xf numFmtId="0" fontId="11" fillId="0" borderId="7" xfId="4" applyFont="1" applyFill="1" applyBorder="1" applyAlignment="1">
      <alignment horizontal="right" vertical="center" indent="1"/>
    </xf>
    <xf numFmtId="177" fontId="11" fillId="0" borderId="45" xfId="2" applyNumberFormat="1" applyFont="1" applyFill="1" applyBorder="1" applyAlignment="1">
      <alignment vertical="center"/>
    </xf>
    <xf numFmtId="0" fontId="11" fillId="0" borderId="28" xfId="4" applyFont="1" applyFill="1" applyBorder="1" applyAlignment="1">
      <alignment horizontal="center" vertical="center"/>
    </xf>
    <xf numFmtId="0" fontId="11" fillId="0" borderId="29" xfId="4" applyFont="1" applyFill="1" applyBorder="1" applyAlignment="1">
      <alignment horizontal="distributed" vertical="center"/>
    </xf>
    <xf numFmtId="0" fontId="11" fillId="0" borderId="30" xfId="4" applyFont="1" applyFill="1" applyBorder="1" applyAlignment="1">
      <alignment horizontal="right" vertical="center" indent="1"/>
    </xf>
    <xf numFmtId="176" fontId="11" fillId="0" borderId="28" xfId="2" applyNumberFormat="1" applyFont="1" applyFill="1" applyBorder="1" applyAlignment="1">
      <alignment vertical="center"/>
    </xf>
    <xf numFmtId="177" fontId="11" fillId="0" borderId="69" xfId="2" applyNumberFormat="1" applyFont="1" applyFill="1" applyBorder="1" applyAlignment="1">
      <alignment vertical="center"/>
    </xf>
    <xf numFmtId="176" fontId="13" fillId="0" borderId="9" xfId="2" applyNumberFormat="1" applyFont="1" applyFill="1" applyBorder="1" applyAlignment="1">
      <alignment vertical="center"/>
    </xf>
    <xf numFmtId="177" fontId="13" fillId="0" borderId="45" xfId="2" applyNumberFormat="1" applyFont="1" applyFill="1" applyBorder="1" applyAlignment="1">
      <alignment vertical="center"/>
    </xf>
    <xf numFmtId="0" fontId="11" fillId="0" borderId="4" xfId="4" applyFont="1" applyFill="1" applyBorder="1" applyAlignment="1">
      <alignment horizontal="right" vertical="center" indent="1"/>
    </xf>
    <xf numFmtId="0" fontId="11" fillId="0" borderId="58" xfId="4" applyFont="1" applyFill="1" applyBorder="1" applyAlignment="1">
      <alignment horizontal="center" vertical="center"/>
    </xf>
    <xf numFmtId="0" fontId="13" fillId="0" borderId="16" xfId="4" applyFont="1" applyFill="1" applyBorder="1" applyAlignment="1">
      <alignment horizontal="distributed" vertical="center"/>
    </xf>
    <xf numFmtId="0" fontId="13" fillId="0" borderId="12" xfId="4" applyFont="1" applyFill="1" applyBorder="1" applyAlignment="1">
      <alignment horizontal="distributed" vertical="center"/>
    </xf>
    <xf numFmtId="183" fontId="13" fillId="0" borderId="16" xfId="2" applyNumberFormat="1" applyFont="1" applyFill="1" applyBorder="1" applyAlignment="1">
      <alignment vertical="center"/>
    </xf>
    <xf numFmtId="183" fontId="13" fillId="0" borderId="47" xfId="2" applyNumberFormat="1" applyFont="1" applyFill="1" applyBorder="1" applyAlignment="1">
      <alignment vertical="center"/>
    </xf>
    <xf numFmtId="183" fontId="13" fillId="0" borderId="12" xfId="2" applyNumberFormat="1" applyFont="1" applyFill="1" applyBorder="1" applyAlignment="1">
      <alignment vertical="center"/>
    </xf>
    <xf numFmtId="0" fontId="11" fillId="0" borderId="25" xfId="4" applyFont="1" applyFill="1" applyBorder="1" applyAlignment="1">
      <alignment horizontal="distributed" vertical="center"/>
    </xf>
    <xf numFmtId="0" fontId="11" fillId="0" borderId="27" xfId="4" applyFont="1" applyFill="1" applyBorder="1" applyAlignment="1">
      <alignment horizontal="distributed" vertical="center"/>
    </xf>
    <xf numFmtId="183" fontId="11" fillId="0" borderId="25" xfId="2" applyNumberFormat="1" applyFont="1" applyFill="1" applyBorder="1" applyAlignment="1">
      <alignment vertical="center"/>
    </xf>
    <xf numFmtId="183" fontId="11" fillId="0" borderId="70" xfId="2" applyNumberFormat="1" applyFont="1" applyFill="1" applyBorder="1" applyAlignment="1">
      <alignment vertical="center"/>
    </xf>
    <xf numFmtId="183" fontId="11" fillId="0" borderId="27" xfId="2" applyNumberFormat="1" applyFont="1" applyFill="1" applyBorder="1" applyAlignment="1">
      <alignment vertical="center"/>
    </xf>
    <xf numFmtId="0" fontId="11" fillId="0" borderId="9" xfId="4" applyFont="1" applyFill="1" applyBorder="1" applyAlignment="1">
      <alignment horizontal="distributed" vertical="center"/>
    </xf>
    <xf numFmtId="0" fontId="11" fillId="0" borderId="7" xfId="4" applyFont="1" applyFill="1" applyBorder="1" applyAlignment="1">
      <alignment horizontal="distributed" vertical="center"/>
    </xf>
    <xf numFmtId="183" fontId="11" fillId="0" borderId="9" xfId="2" applyNumberFormat="1" applyFont="1" applyFill="1" applyBorder="1" applyAlignment="1">
      <alignment vertical="center"/>
    </xf>
    <xf numFmtId="183" fontId="11" fillId="0" borderId="43" xfId="2" applyNumberFormat="1" applyFont="1" applyFill="1" applyBorder="1" applyAlignment="1">
      <alignment vertical="center"/>
    </xf>
    <xf numFmtId="183" fontId="11" fillId="0" borderId="7" xfId="2" applyNumberFormat="1" applyFont="1" applyFill="1" applyBorder="1" applyAlignment="1">
      <alignment vertical="center"/>
    </xf>
    <xf numFmtId="183" fontId="11" fillId="0" borderId="9" xfId="2" applyNumberFormat="1" applyFont="1" applyFill="1" applyBorder="1" applyAlignment="1">
      <alignment horizontal="right" vertical="center"/>
    </xf>
    <xf numFmtId="0" fontId="14" fillId="0" borderId="0" xfId="4" applyFont="1" applyFill="1" applyBorder="1" applyAlignment="1">
      <alignment horizontal="distributed" vertical="center"/>
    </xf>
    <xf numFmtId="0" fontId="11" fillId="0" borderId="3" xfId="4" applyFont="1" applyFill="1" applyBorder="1" applyAlignment="1">
      <alignment horizontal="distributed" vertical="center"/>
    </xf>
    <xf numFmtId="0" fontId="11" fillId="0" borderId="4" xfId="4" applyFont="1" applyFill="1" applyBorder="1" applyAlignment="1">
      <alignment horizontal="distributed" vertical="center"/>
    </xf>
    <xf numFmtId="183" fontId="11" fillId="0" borderId="3" xfId="2" applyNumberFormat="1" applyFont="1" applyFill="1" applyBorder="1" applyAlignment="1">
      <alignment vertical="center"/>
    </xf>
    <xf numFmtId="183" fontId="11" fillId="0" borderId="48" xfId="2" applyNumberFormat="1" applyFont="1" applyFill="1" applyBorder="1" applyAlignment="1">
      <alignment vertical="center"/>
    </xf>
    <xf numFmtId="183" fontId="11" fillId="0" borderId="4" xfId="2" applyNumberFormat="1" applyFont="1" applyFill="1" applyBorder="1" applyAlignment="1">
      <alignment vertical="center"/>
    </xf>
    <xf numFmtId="0" fontId="14" fillId="0" borderId="0" xfId="4" applyFont="1" applyFill="1" applyBorder="1" applyAlignment="1">
      <alignment vertical="center"/>
    </xf>
    <xf numFmtId="0" fontId="14" fillId="0" borderId="0" xfId="4" applyFont="1" applyFill="1" applyBorder="1" applyAlignment="1">
      <alignment horizontal="center" vertical="center"/>
    </xf>
    <xf numFmtId="0" fontId="8" fillId="0" borderId="0" xfId="4" applyFont="1" applyFill="1" applyBorder="1" applyAlignment="1">
      <alignment horizontal="distributed" vertical="center"/>
    </xf>
    <xf numFmtId="179" fontId="13" fillId="0" borderId="31" xfId="2" applyNumberFormat="1" applyFont="1" applyFill="1" applyBorder="1" applyAlignment="1">
      <alignment vertical="center"/>
    </xf>
    <xf numFmtId="179" fontId="13" fillId="0" borderId="71" xfId="2" applyNumberFormat="1" applyFont="1" applyFill="1" applyBorder="1" applyAlignment="1">
      <alignment vertical="center"/>
    </xf>
    <xf numFmtId="179" fontId="13" fillId="0" borderId="32" xfId="2" applyNumberFormat="1" applyFont="1" applyFill="1" applyBorder="1" applyAlignment="1">
      <alignment vertical="center"/>
    </xf>
    <xf numFmtId="179" fontId="11" fillId="0" borderId="9" xfId="2" applyNumberFormat="1" applyFont="1" applyFill="1" applyBorder="1" applyAlignment="1">
      <alignment vertical="center"/>
    </xf>
    <xf numFmtId="179" fontId="11" fillId="0" borderId="43" xfId="2" applyNumberFormat="1" applyFont="1" applyFill="1" applyBorder="1" applyAlignment="1">
      <alignment vertical="center"/>
    </xf>
    <xf numFmtId="179" fontId="11" fillId="0" borderId="7" xfId="2" applyNumberFormat="1" applyFont="1" applyFill="1" applyBorder="1" applyAlignment="1">
      <alignment vertical="center"/>
    </xf>
    <xf numFmtId="0" fontId="11" fillId="0" borderId="9" xfId="4" applyFont="1" applyFill="1" applyBorder="1" applyAlignment="1">
      <alignment horizontal="distributed" vertical="center" indent="1"/>
    </xf>
    <xf numFmtId="179" fontId="11" fillId="0" borderId="7" xfId="2" applyNumberFormat="1" applyFont="1" applyFill="1" applyBorder="1" applyAlignment="1">
      <alignment horizontal="right" vertical="center"/>
    </xf>
    <xf numFmtId="0" fontId="11" fillId="0" borderId="0" xfId="4" applyFont="1" applyFill="1" applyBorder="1" applyAlignment="1">
      <alignment vertical="center" shrinkToFit="1"/>
    </xf>
    <xf numFmtId="179" fontId="11" fillId="0" borderId="3" xfId="2" applyNumberFormat="1" applyFont="1" applyFill="1" applyBorder="1" applyAlignment="1">
      <alignment vertical="center"/>
    </xf>
    <xf numFmtId="179" fontId="11" fillId="0" borderId="48" xfId="2" applyNumberFormat="1" applyFont="1" applyFill="1" applyBorder="1" applyAlignment="1">
      <alignment vertical="center"/>
    </xf>
    <xf numFmtId="179" fontId="11" fillId="0" borderId="4" xfId="2" applyNumberFormat="1" applyFont="1" applyFill="1" applyBorder="1" applyAlignment="1">
      <alignment horizontal="right" vertical="center"/>
    </xf>
    <xf numFmtId="0" fontId="11" fillId="0" borderId="6" xfId="4" applyFont="1" applyFill="1" applyBorder="1" applyAlignment="1">
      <alignment horizontal="left" vertical="center"/>
    </xf>
    <xf numFmtId="0" fontId="11" fillId="0" borderId="6" xfId="4" applyFont="1" applyFill="1" applyBorder="1" applyAlignment="1">
      <alignment horizontal="distributed" vertical="center"/>
    </xf>
    <xf numFmtId="0" fontId="11" fillId="0" borderId="0" xfId="4" applyFont="1" applyFill="1" applyAlignment="1">
      <alignment horizontal="distributed" vertical="center"/>
    </xf>
    <xf numFmtId="0" fontId="11" fillId="0" borderId="6" xfId="4" applyFont="1" applyFill="1" applyBorder="1" applyAlignment="1">
      <alignment horizontal="center" vertical="center"/>
    </xf>
    <xf numFmtId="0" fontId="14" fillId="0" borderId="0" xfId="4" applyFont="1" applyFill="1" applyBorder="1" applyAlignment="1">
      <alignment horizontal="left" vertical="center"/>
    </xf>
    <xf numFmtId="0" fontId="11" fillId="0" borderId="2" xfId="7" applyFont="1" applyFill="1" applyBorder="1" applyAlignment="1">
      <alignment horizontal="center" vertical="center"/>
    </xf>
    <xf numFmtId="0" fontId="11" fillId="0" borderId="4" xfId="7" applyFont="1" applyFill="1" applyBorder="1" applyAlignment="1">
      <alignment horizontal="center" vertical="center"/>
    </xf>
    <xf numFmtId="41" fontId="11" fillId="0" borderId="6" xfId="7" applyNumberFormat="1" applyFont="1" applyFill="1" applyBorder="1" applyAlignment="1">
      <alignment horizontal="center" vertical="center"/>
    </xf>
    <xf numFmtId="0" fontId="13" fillId="0" borderId="9" xfId="7" applyFont="1" applyFill="1" applyBorder="1" applyAlignment="1">
      <alignment vertical="center"/>
    </xf>
    <xf numFmtId="0" fontId="13" fillId="0" borderId="7" xfId="7" applyFont="1" applyFill="1" applyBorder="1" applyAlignment="1">
      <alignment horizontal="distributed" vertical="center" indent="1"/>
    </xf>
    <xf numFmtId="179" fontId="13" fillId="0" borderId="10" xfId="2" applyNumberFormat="1" applyFont="1" applyFill="1" applyBorder="1" applyAlignment="1">
      <alignment vertical="center"/>
    </xf>
    <xf numFmtId="0" fontId="11" fillId="0" borderId="9" xfId="7" applyFont="1" applyFill="1" applyBorder="1" applyAlignment="1">
      <alignment horizontal="distributed" vertical="center"/>
    </xf>
    <xf numFmtId="0" fontId="11" fillId="0" borderId="7" xfId="7" applyFont="1" applyFill="1" applyBorder="1" applyAlignment="1">
      <alignment horizontal="distributed" vertical="center" indent="1"/>
    </xf>
    <xf numFmtId="179" fontId="11" fillId="0" borderId="0" xfId="2" applyNumberFormat="1" applyFont="1" applyFill="1" applyAlignment="1">
      <alignment vertical="center"/>
    </xf>
    <xf numFmtId="179" fontId="11" fillId="0" borderId="10" xfId="2" applyNumberFormat="1" applyFont="1" applyFill="1" applyBorder="1" applyAlignment="1">
      <alignment vertical="center"/>
    </xf>
    <xf numFmtId="0" fontId="11" fillId="0" borderId="0" xfId="7" applyFont="1" applyFill="1" applyBorder="1" applyAlignment="1">
      <alignment horizontal="distributed" vertical="center"/>
    </xf>
    <xf numFmtId="0" fontId="11" fillId="0" borderId="7" xfId="7" applyFont="1" applyFill="1" applyBorder="1" applyAlignment="1">
      <alignment horizontal="distributed" vertical="center"/>
    </xf>
    <xf numFmtId="179" fontId="11" fillId="0" borderId="10" xfId="2" applyNumberFormat="1" applyFont="1" applyFill="1" applyBorder="1" applyAlignment="1">
      <alignment horizontal="right" vertical="center"/>
    </xf>
    <xf numFmtId="179" fontId="11" fillId="0" borderId="25" xfId="2" applyNumberFormat="1" applyFont="1" applyFill="1" applyBorder="1" applyAlignment="1">
      <alignment vertical="center"/>
    </xf>
    <xf numFmtId="0" fontId="13" fillId="0" borderId="0" xfId="7" applyFont="1" applyFill="1" applyBorder="1" applyAlignment="1">
      <alignment horizontal="distributed" vertical="center" indent="1"/>
    </xf>
    <xf numFmtId="179" fontId="13" fillId="0" borderId="9" xfId="2" applyNumberFormat="1" applyFont="1" applyFill="1" applyBorder="1" applyAlignment="1">
      <alignment vertical="center"/>
    </xf>
    <xf numFmtId="0" fontId="11" fillId="0" borderId="0" xfId="7" applyFont="1" applyFill="1" applyBorder="1" applyAlignment="1">
      <alignment horizontal="distributed" vertical="center" indent="1"/>
    </xf>
    <xf numFmtId="0" fontId="11" fillId="0" borderId="9" xfId="7" applyFont="1" applyFill="1" applyBorder="1" applyAlignment="1">
      <alignment vertical="center"/>
    </xf>
    <xf numFmtId="0" fontId="11" fillId="0" borderId="0" xfId="7" applyFont="1" applyFill="1" applyBorder="1" applyAlignment="1">
      <alignment horizontal="center" vertical="center"/>
    </xf>
    <xf numFmtId="0" fontId="11" fillId="0" borderId="3" xfId="7" applyFont="1" applyFill="1" applyBorder="1" applyAlignment="1">
      <alignment horizontal="distributed" vertical="center"/>
    </xf>
    <xf numFmtId="0" fontId="11" fillId="0" borderId="8" xfId="7" applyFont="1" applyFill="1" applyBorder="1" applyAlignment="1">
      <alignment horizontal="distributed" vertical="center" indent="1"/>
    </xf>
    <xf numFmtId="0" fontId="11" fillId="0" borderId="6" xfId="4" applyFont="1" applyFill="1" applyBorder="1" applyAlignment="1">
      <alignment vertical="center"/>
    </xf>
    <xf numFmtId="0" fontId="11" fillId="0" borderId="8" xfId="7" applyFont="1" applyFill="1" applyBorder="1" applyAlignment="1">
      <alignment horizontal="center" vertical="center"/>
    </xf>
    <xf numFmtId="41" fontId="11" fillId="0" borderId="12" xfId="7" applyNumberFormat="1" applyFont="1" applyFill="1" applyBorder="1" applyAlignment="1">
      <alignment horizontal="center" vertical="center"/>
    </xf>
    <xf numFmtId="179" fontId="13" fillId="0" borderId="7" xfId="2" applyNumberFormat="1" applyFont="1" applyFill="1" applyBorder="1" applyAlignment="1">
      <alignment vertical="center"/>
    </xf>
    <xf numFmtId="179" fontId="11" fillId="0" borderId="27" xfId="2" applyNumberFormat="1" applyFont="1" applyFill="1" applyBorder="1" applyAlignment="1">
      <alignment vertical="center"/>
    </xf>
    <xf numFmtId="0" fontId="11" fillId="0" borderId="58" xfId="7" applyFont="1" applyFill="1" applyBorder="1" applyAlignment="1">
      <alignment horizontal="center" vertical="center"/>
    </xf>
    <xf numFmtId="41" fontId="11" fillId="0" borderId="47" xfId="7" applyNumberFormat="1" applyFont="1" applyFill="1" applyBorder="1" applyAlignment="1">
      <alignment horizontal="left" vertical="center"/>
    </xf>
    <xf numFmtId="179" fontId="13" fillId="0" borderId="43" xfId="2" applyNumberFormat="1" applyFont="1" applyFill="1" applyBorder="1" applyAlignment="1">
      <alignment vertical="center"/>
    </xf>
    <xf numFmtId="179" fontId="11" fillId="0" borderId="43" xfId="2" applyNumberFormat="1" applyFont="1" applyFill="1" applyBorder="1" applyAlignment="1">
      <alignment horizontal="right" vertical="center"/>
    </xf>
    <xf numFmtId="179" fontId="11" fillId="0" borderId="70" xfId="2" applyNumberFormat="1" applyFont="1" applyFill="1" applyBorder="1" applyAlignment="1">
      <alignment vertical="center"/>
    </xf>
    <xf numFmtId="0" fontId="11" fillId="0" borderId="1" xfId="8" applyFont="1" applyFill="1" applyBorder="1" applyAlignment="1">
      <alignment vertical="center"/>
    </xf>
    <xf numFmtId="0" fontId="11" fillId="0" borderId="2" xfId="8" applyFont="1" applyFill="1" applyBorder="1" applyAlignment="1">
      <alignment horizontal="center" vertical="center"/>
    </xf>
    <xf numFmtId="0" fontId="11" fillId="0" borderId="3" xfId="8" applyFont="1" applyFill="1" applyBorder="1" applyAlignment="1">
      <alignment vertical="center"/>
    </xf>
    <xf numFmtId="0" fontId="11" fillId="0" borderId="4" xfId="8" applyFont="1" applyFill="1" applyBorder="1" applyAlignment="1">
      <alignment horizontal="center" vertical="center"/>
    </xf>
    <xf numFmtId="0" fontId="11" fillId="0" borderId="9" xfId="8" applyFont="1" applyFill="1" applyBorder="1" applyAlignment="1">
      <alignment vertical="center"/>
    </xf>
    <xf numFmtId="0" fontId="11" fillId="0" borderId="6" xfId="8" applyFont="1" applyFill="1" applyBorder="1" applyAlignment="1">
      <alignment horizontal="center" vertical="center"/>
    </xf>
    <xf numFmtId="0" fontId="11" fillId="0" borderId="12" xfId="8" applyFont="1" applyFill="1" applyBorder="1" applyAlignment="1">
      <alignment horizontal="distributed" vertical="center" indent="1"/>
    </xf>
    <xf numFmtId="0" fontId="15" fillId="0" borderId="9" xfId="8" applyFont="1" applyFill="1" applyBorder="1" applyAlignment="1">
      <alignment vertical="center"/>
    </xf>
    <xf numFmtId="0" fontId="13" fillId="0" borderId="0" xfId="8" applyFont="1" applyFill="1" applyBorder="1" applyAlignment="1">
      <alignment horizontal="distributed" vertical="center"/>
    </xf>
    <xf numFmtId="0" fontId="13" fillId="0" borderId="7" xfId="8" applyFont="1" applyFill="1" applyBorder="1" applyAlignment="1">
      <alignment horizontal="distributed" vertical="center" indent="1"/>
    </xf>
    <xf numFmtId="38" fontId="15" fillId="0" borderId="0" xfId="2" applyFont="1" applyFill="1" applyBorder="1" applyAlignment="1">
      <alignment horizontal="center" vertical="center"/>
    </xf>
    <xf numFmtId="184" fontId="15" fillId="0" borderId="0" xfId="4" applyNumberFormat="1" applyFont="1" applyFill="1" applyBorder="1" applyAlignment="1">
      <alignment horizontal="right" vertical="center"/>
    </xf>
    <xf numFmtId="0" fontId="11" fillId="0" borderId="0" xfId="8" applyFont="1" applyFill="1" applyBorder="1" applyAlignment="1">
      <alignment horizontal="distributed" vertical="center"/>
    </xf>
    <xf numFmtId="0" fontId="11" fillId="0" borderId="7" xfId="8" applyFont="1" applyFill="1" applyBorder="1" applyAlignment="1">
      <alignment horizontal="distributed" vertical="center" indent="1"/>
    </xf>
    <xf numFmtId="0" fontId="11" fillId="0" borderId="0" xfId="8" applyFont="1" applyFill="1" applyBorder="1" applyAlignment="1">
      <alignment horizontal="center" vertical="center"/>
    </xf>
    <xf numFmtId="0" fontId="14" fillId="0" borderId="0" xfId="8" applyFont="1" applyFill="1" applyBorder="1" applyAlignment="1">
      <alignment horizontal="distributed" vertical="center"/>
    </xf>
    <xf numFmtId="0" fontId="11" fillId="0" borderId="8" xfId="8" applyFont="1" applyFill="1" applyBorder="1" applyAlignment="1">
      <alignment horizontal="distributed" vertical="center"/>
    </xf>
    <xf numFmtId="0" fontId="11" fillId="0" borderId="4" xfId="8" applyFont="1" applyFill="1" applyBorder="1" applyAlignment="1">
      <alignment horizontal="distributed" vertical="center" indent="1"/>
    </xf>
    <xf numFmtId="0" fontId="8" fillId="0" borderId="0" xfId="4" applyFont="1" applyFill="1" applyBorder="1" applyAlignment="1">
      <alignment horizontal="center" vertical="center"/>
    </xf>
    <xf numFmtId="0" fontId="11" fillId="0" borderId="1" xfId="9" applyFont="1" applyFill="1" applyBorder="1" applyAlignment="1">
      <alignment vertical="center"/>
    </xf>
    <xf numFmtId="0" fontId="11" fillId="0" borderId="2" xfId="9" applyFont="1" applyFill="1" applyBorder="1" applyAlignment="1">
      <alignment horizontal="center" vertical="center"/>
    </xf>
    <xf numFmtId="0" fontId="11" fillId="0" borderId="3" xfId="9" applyFont="1" applyFill="1" applyBorder="1" applyAlignment="1">
      <alignment vertical="center"/>
    </xf>
    <xf numFmtId="0" fontId="11" fillId="0" borderId="4" xfId="9" applyFont="1" applyFill="1" applyBorder="1" applyAlignment="1">
      <alignment horizontal="center" vertical="center"/>
    </xf>
    <xf numFmtId="0" fontId="11" fillId="0" borderId="9" xfId="9" applyFont="1" applyFill="1" applyBorder="1" applyAlignment="1">
      <alignment vertical="center"/>
    </xf>
    <xf numFmtId="0" fontId="11" fillId="0" borderId="0" xfId="9" applyFont="1" applyFill="1" applyBorder="1" applyAlignment="1">
      <alignment horizontal="center" vertical="center"/>
    </xf>
    <xf numFmtId="0" fontId="11" fillId="0" borderId="0" xfId="9" applyFont="1" applyFill="1" applyBorder="1" applyAlignment="1">
      <alignment horizontal="distributed" vertical="center" indent="1"/>
    </xf>
    <xf numFmtId="0" fontId="15" fillId="0" borderId="9" xfId="9" applyFont="1" applyFill="1" applyBorder="1" applyAlignment="1">
      <alignment vertical="center"/>
    </xf>
    <xf numFmtId="0" fontId="13" fillId="0" borderId="0" xfId="9" applyFont="1" applyFill="1" applyBorder="1" applyAlignment="1">
      <alignment horizontal="distributed" vertical="center"/>
    </xf>
    <xf numFmtId="0" fontId="13" fillId="0" borderId="0" xfId="9" applyFont="1" applyFill="1" applyBorder="1" applyAlignment="1">
      <alignment horizontal="distributed" vertical="center" indent="1"/>
    </xf>
    <xf numFmtId="0" fontId="11" fillId="0" borderId="0" xfId="9" applyFont="1" applyFill="1" applyBorder="1" applyAlignment="1">
      <alignment horizontal="distributed" vertical="center"/>
    </xf>
    <xf numFmtId="0" fontId="11" fillId="0" borderId="8" xfId="9" applyFont="1" applyFill="1" applyBorder="1" applyAlignment="1">
      <alignment horizontal="distributed" vertical="center"/>
    </xf>
    <xf numFmtId="0" fontId="11" fillId="0" borderId="8" xfId="9" applyFont="1" applyFill="1" applyBorder="1" applyAlignment="1">
      <alignment horizontal="distributed" vertical="center" indent="1"/>
    </xf>
    <xf numFmtId="0" fontId="14" fillId="0" borderId="0" xfId="4" applyFont="1" applyFill="1" applyAlignment="1">
      <alignment horizontal="distributed" vertical="center"/>
    </xf>
    <xf numFmtId="0" fontId="11" fillId="0" borderId="3" xfId="8" applyFont="1" applyFill="1" applyBorder="1" applyAlignment="1">
      <alignment horizontal="center" vertical="center"/>
    </xf>
    <xf numFmtId="0" fontId="11" fillId="0" borderId="16" xfId="8" applyFont="1" applyFill="1" applyBorder="1" applyAlignment="1">
      <alignment horizontal="center" vertical="center"/>
    </xf>
    <xf numFmtId="41" fontId="13" fillId="0" borderId="9" xfId="2" applyNumberFormat="1" applyFont="1" applyFill="1" applyBorder="1" applyAlignment="1">
      <alignment vertical="center"/>
    </xf>
    <xf numFmtId="41" fontId="11" fillId="0" borderId="9" xfId="2" applyNumberFormat="1" applyFont="1" applyFill="1" applyBorder="1" applyAlignment="1">
      <alignment vertical="center"/>
    </xf>
    <xf numFmtId="41" fontId="11" fillId="0" borderId="9" xfId="2" applyNumberFormat="1" applyFont="1" applyFill="1" applyBorder="1" applyAlignment="1">
      <alignment horizontal="right" vertical="center"/>
    </xf>
    <xf numFmtId="41" fontId="11" fillId="0" borderId="25" xfId="2" applyNumberFormat="1" applyFont="1" applyFill="1" applyBorder="1" applyAlignment="1">
      <alignment vertical="center"/>
    </xf>
    <xf numFmtId="41" fontId="11" fillId="0" borderId="3" xfId="2" applyNumberFormat="1" applyFont="1" applyFill="1" applyBorder="1" applyAlignment="1">
      <alignment vertical="center"/>
    </xf>
    <xf numFmtId="0" fontId="11" fillId="0" borderId="3" xfId="9" applyFont="1" applyFill="1" applyBorder="1" applyAlignment="1">
      <alignment horizontal="center" vertical="center"/>
    </xf>
    <xf numFmtId="0" fontId="11" fillId="0" borderId="9" xfId="9" applyFont="1" applyFill="1" applyBorder="1" applyAlignment="1">
      <alignment horizontal="center" vertical="center"/>
    </xf>
    <xf numFmtId="179" fontId="11" fillId="0" borderId="3" xfId="2" applyNumberFormat="1" applyFont="1" applyFill="1" applyBorder="1" applyAlignment="1">
      <alignment horizontal="right" vertical="center"/>
    </xf>
    <xf numFmtId="0" fontId="11" fillId="0" borderId="12" xfId="8" applyFont="1" applyFill="1" applyBorder="1" applyAlignment="1">
      <alignment horizontal="center" vertical="center"/>
    </xf>
    <xf numFmtId="41" fontId="13" fillId="0" borderId="7" xfId="2" applyNumberFormat="1" applyFont="1" applyFill="1" applyBorder="1" applyAlignment="1">
      <alignment vertical="center"/>
    </xf>
    <xf numFmtId="41" fontId="11" fillId="0" borderId="7" xfId="2" applyNumberFormat="1" applyFont="1" applyFill="1" applyBorder="1" applyAlignment="1">
      <alignment vertical="center"/>
    </xf>
    <xf numFmtId="41" fontId="11" fillId="0" borderId="7" xfId="2" applyNumberFormat="1" applyFont="1" applyFill="1" applyBorder="1" applyAlignment="1">
      <alignment horizontal="right" vertical="center"/>
    </xf>
    <xf numFmtId="41" fontId="11" fillId="0" borderId="27" xfId="2" applyNumberFormat="1" applyFont="1" applyFill="1" applyBorder="1" applyAlignment="1">
      <alignment vertical="center"/>
    </xf>
    <xf numFmtId="0" fontId="11" fillId="0" borderId="7" xfId="9" applyFont="1" applyFill="1" applyBorder="1" applyAlignment="1">
      <alignment horizontal="center" vertical="center"/>
    </xf>
    <xf numFmtId="0" fontId="11" fillId="0" borderId="58" xfId="8" applyFont="1" applyFill="1" applyBorder="1" applyAlignment="1">
      <alignment horizontal="center" vertical="center"/>
    </xf>
    <xf numFmtId="0" fontId="11" fillId="0" borderId="47" xfId="8" applyFont="1" applyFill="1" applyBorder="1" applyAlignment="1">
      <alignment horizontal="left" vertical="center"/>
    </xf>
    <xf numFmtId="41" fontId="13" fillId="0" borderId="43" xfId="2" applyNumberFormat="1" applyFont="1" applyFill="1" applyBorder="1" applyAlignment="1">
      <alignment vertical="center"/>
    </xf>
    <xf numFmtId="41" fontId="11" fillId="0" borderId="43" xfId="2" applyNumberFormat="1" applyFont="1" applyFill="1" applyBorder="1" applyAlignment="1">
      <alignment vertical="center"/>
    </xf>
    <xf numFmtId="41" fontId="11" fillId="0" borderId="43" xfId="2" applyNumberFormat="1" applyFont="1" applyFill="1" applyBorder="1" applyAlignment="1">
      <alignment horizontal="right" vertical="center"/>
    </xf>
    <xf numFmtId="41" fontId="11" fillId="0" borderId="70" xfId="2" applyNumberFormat="1" applyFont="1" applyFill="1" applyBorder="1" applyAlignment="1">
      <alignment vertical="center"/>
    </xf>
    <xf numFmtId="41" fontId="11" fillId="0" borderId="48" xfId="2" applyNumberFormat="1" applyFont="1" applyFill="1" applyBorder="1" applyAlignment="1">
      <alignment vertical="center"/>
    </xf>
    <xf numFmtId="0" fontId="11" fillId="0" borderId="58" xfId="9" applyFont="1" applyFill="1" applyBorder="1" applyAlignment="1">
      <alignment horizontal="center" vertical="center"/>
    </xf>
    <xf numFmtId="0" fontId="11" fillId="0" borderId="43" xfId="9" applyFont="1" applyFill="1" applyBorder="1" applyAlignment="1">
      <alignment horizontal="left" vertical="center"/>
    </xf>
    <xf numFmtId="179" fontId="11" fillId="0" borderId="48" xfId="2" applyNumberFormat="1" applyFont="1" applyFill="1" applyBorder="1" applyAlignment="1">
      <alignment horizontal="right" vertical="center"/>
    </xf>
    <xf numFmtId="0" fontId="11" fillId="0" borderId="3" xfId="11" applyFont="1" applyFill="1" applyBorder="1" applyAlignment="1">
      <alignment horizontal="center" vertical="center"/>
    </xf>
    <xf numFmtId="0" fontId="11" fillId="0" borderId="58" xfId="11" applyFont="1" applyFill="1" applyBorder="1" applyAlignment="1">
      <alignment horizontal="center" vertical="center"/>
    </xf>
    <xf numFmtId="0" fontId="11" fillId="0" borderId="4" xfId="11" applyFont="1" applyFill="1" applyBorder="1" applyAlignment="1">
      <alignment horizontal="center" vertical="center"/>
    </xf>
    <xf numFmtId="0" fontId="11" fillId="0" borderId="16" xfId="11" applyFont="1" applyFill="1" applyBorder="1" applyAlignment="1">
      <alignment horizontal="left" vertical="center"/>
    </xf>
    <xf numFmtId="0" fontId="11" fillId="0" borderId="6" xfId="11" applyFont="1" applyFill="1" applyBorder="1" applyAlignment="1">
      <alignment horizontal="left" vertical="center"/>
    </xf>
    <xf numFmtId="0" fontId="11" fillId="0" borderId="16" xfId="11" applyFont="1" applyFill="1" applyBorder="1" applyAlignment="1">
      <alignment horizontal="center" vertical="center"/>
    </xf>
    <xf numFmtId="0" fontId="11" fillId="0" borderId="47" xfId="11" applyFont="1" applyFill="1" applyBorder="1" applyAlignment="1">
      <alignment horizontal="left" vertical="center"/>
    </xf>
    <xf numFmtId="0" fontId="11" fillId="0" borderId="12" xfId="11" applyFont="1" applyFill="1" applyBorder="1" applyAlignment="1">
      <alignment horizontal="center" vertical="center"/>
    </xf>
    <xf numFmtId="0" fontId="11" fillId="0" borderId="0" xfId="11" applyFont="1" applyFill="1" applyBorder="1" applyAlignment="1">
      <alignment horizontal="center" vertical="center"/>
    </xf>
    <xf numFmtId="0" fontId="11" fillId="0" borderId="9" xfId="11" applyFont="1" applyFill="1" applyBorder="1" applyAlignment="1">
      <alignment horizontal="center" vertical="center"/>
    </xf>
    <xf numFmtId="0" fontId="11" fillId="0" borderId="43" xfId="11" applyFont="1" applyFill="1" applyBorder="1" applyAlignment="1">
      <alignment horizontal="left" vertical="center"/>
    </xf>
    <xf numFmtId="0" fontId="11" fillId="0" borderId="7" xfId="11" applyFont="1" applyFill="1" applyBorder="1" applyAlignment="1">
      <alignment horizontal="center" vertical="center"/>
    </xf>
    <xf numFmtId="0" fontId="13" fillId="0" borderId="9" xfId="11" applyFont="1" applyFill="1" applyBorder="1" applyAlignment="1">
      <alignment vertical="center"/>
    </xf>
    <xf numFmtId="0" fontId="13" fillId="0" borderId="0" xfId="11" applyFont="1" applyFill="1" applyBorder="1" applyAlignment="1">
      <alignment vertical="center"/>
    </xf>
    <xf numFmtId="0" fontId="11" fillId="0" borderId="9" xfId="11" applyFont="1" applyFill="1" applyBorder="1" applyAlignment="1">
      <alignment vertical="center"/>
    </xf>
    <xf numFmtId="0" fontId="11" fillId="0" borderId="0" xfId="11" applyFont="1" applyFill="1" applyBorder="1" applyAlignment="1">
      <alignment vertical="center"/>
    </xf>
    <xf numFmtId="0" fontId="11" fillId="0" borderId="0" xfId="11" applyFont="1" applyFill="1" applyBorder="1" applyAlignment="1">
      <alignment horizontal="distributed" vertical="center"/>
    </xf>
    <xf numFmtId="0" fontId="11" fillId="0" borderId="7" xfId="11" applyFont="1" applyFill="1" applyBorder="1" applyAlignment="1">
      <alignment horizontal="distributed" vertical="center"/>
    </xf>
    <xf numFmtId="0" fontId="13" fillId="0" borderId="7" xfId="11" applyFont="1" applyFill="1" applyBorder="1" applyAlignment="1">
      <alignment vertical="center"/>
    </xf>
    <xf numFmtId="0" fontId="11" fillId="0" borderId="9" xfId="11" applyFont="1" applyFill="1" applyBorder="1" applyAlignment="1">
      <alignment horizontal="left" vertical="center"/>
    </xf>
    <xf numFmtId="0" fontId="11" fillId="0" borderId="0" xfId="11" applyFont="1" applyFill="1" applyBorder="1" applyAlignment="1">
      <alignment horizontal="left" vertical="center"/>
    </xf>
    <xf numFmtId="179" fontId="11" fillId="0" borderId="9" xfId="11" applyNumberFormat="1" applyFont="1" applyFill="1" applyBorder="1" applyAlignment="1">
      <alignment vertical="center"/>
    </xf>
    <xf numFmtId="179" fontId="11" fillId="0" borderId="43" xfId="11" applyNumberFormat="1" applyFont="1" applyFill="1" applyBorder="1" applyAlignment="1">
      <alignment vertical="center"/>
    </xf>
    <xf numFmtId="179" fontId="11" fillId="0" borderId="7" xfId="11" applyNumberFormat="1" applyFont="1" applyFill="1" applyBorder="1" applyAlignment="1">
      <alignment vertical="center"/>
    </xf>
    <xf numFmtId="0" fontId="16" fillId="0" borderId="9" xfId="11" applyFont="1" applyFill="1" applyBorder="1" applyAlignment="1">
      <alignment vertical="center"/>
    </xf>
    <xf numFmtId="0" fontId="16" fillId="0" borderId="0" xfId="11" applyFont="1" applyFill="1" applyBorder="1" applyAlignment="1">
      <alignment vertical="center"/>
    </xf>
    <xf numFmtId="179" fontId="11" fillId="0" borderId="9" xfId="2" applyNumberFormat="1" applyFont="1" applyFill="1" applyBorder="1" applyAlignment="1">
      <alignment horizontal="right" vertical="center"/>
    </xf>
    <xf numFmtId="179" fontId="15" fillId="0" borderId="9" xfId="2" applyNumberFormat="1" applyFont="1" applyFill="1" applyBorder="1" applyAlignment="1">
      <alignment horizontal="right" vertical="center"/>
    </xf>
    <xf numFmtId="179" fontId="15" fillId="0" borderId="43" xfId="2" applyNumberFormat="1" applyFont="1" applyFill="1" applyBorder="1" applyAlignment="1">
      <alignment horizontal="right" vertical="center"/>
    </xf>
    <xf numFmtId="179" fontId="15" fillId="0" borderId="7" xfId="2" applyNumberFormat="1" applyFont="1" applyFill="1" applyBorder="1" applyAlignment="1">
      <alignment horizontal="right" vertical="center"/>
    </xf>
    <xf numFmtId="0" fontId="11" fillId="0" borderId="3" xfId="11" applyFont="1" applyFill="1" applyBorder="1" applyAlignment="1">
      <alignment vertical="center"/>
    </xf>
    <xf numFmtId="0" fontId="11" fillId="0" borderId="8" xfId="11" applyFont="1" applyFill="1" applyBorder="1" applyAlignment="1">
      <alignment vertical="center"/>
    </xf>
    <xf numFmtId="0" fontId="11" fillId="0" borderId="8" xfId="11" applyFont="1" applyFill="1" applyBorder="1" applyAlignment="1">
      <alignment horizontal="distributed" vertical="center"/>
    </xf>
    <xf numFmtId="0" fontId="11" fillId="0" borderId="4" xfId="11" applyFont="1" applyFill="1" applyBorder="1" applyAlignment="1">
      <alignment horizontal="distributed" vertical="center"/>
    </xf>
    <xf numFmtId="0" fontId="11" fillId="0" borderId="11" xfId="11" applyFont="1" applyFill="1" applyBorder="1" applyAlignment="1">
      <alignment horizontal="center" vertical="center"/>
    </xf>
    <xf numFmtId="0" fontId="11" fillId="0" borderId="13" xfId="11" applyFont="1" applyFill="1" applyBorder="1" applyAlignment="1">
      <alignment horizontal="center" vertical="center"/>
    </xf>
    <xf numFmtId="0" fontId="11" fillId="0" borderId="13" xfId="11" applyFont="1" applyFill="1" applyBorder="1" applyAlignment="1">
      <alignment horizontal="left" vertical="center"/>
    </xf>
    <xf numFmtId="0" fontId="11" fillId="0" borderId="10" xfId="11" applyFont="1" applyFill="1" applyBorder="1" applyAlignment="1">
      <alignment horizontal="center" vertical="center"/>
    </xf>
    <xf numFmtId="0" fontId="11" fillId="0" borderId="10" xfId="11" applyFont="1" applyFill="1" applyBorder="1" applyAlignment="1">
      <alignment horizontal="left" vertical="center"/>
    </xf>
    <xf numFmtId="179" fontId="11" fillId="0" borderId="10" xfId="11" applyNumberFormat="1" applyFont="1" applyFill="1" applyBorder="1" applyAlignment="1">
      <alignment vertical="center"/>
    </xf>
    <xf numFmtId="0" fontId="12" fillId="0" borderId="0" xfId="10" applyFont="1" applyFill="1" applyAlignment="1">
      <alignment horizontal="left" vertical="center"/>
    </xf>
    <xf numFmtId="0" fontId="13" fillId="0" borderId="16" xfId="4" applyFont="1" applyFill="1" applyBorder="1" applyAlignment="1">
      <alignment horizontal="center" vertical="center"/>
    </xf>
    <xf numFmtId="0" fontId="15" fillId="0" borderId="0" xfId="4" applyFont="1" applyFill="1"/>
    <xf numFmtId="0" fontId="11" fillId="0" borderId="7" xfId="4" applyFont="1" applyFill="1" applyBorder="1" applyAlignment="1">
      <alignment horizontal="left" vertical="center" indent="1"/>
    </xf>
    <xf numFmtId="0" fontId="11" fillId="0" borderId="5" xfId="4" applyFont="1" applyFill="1" applyBorder="1" applyAlignment="1">
      <alignment horizontal="center" vertical="center"/>
    </xf>
    <xf numFmtId="0" fontId="11" fillId="0" borderId="15" xfId="4" applyFont="1" applyFill="1" applyBorder="1" applyAlignment="1">
      <alignment horizontal="distributed" vertical="center" indent="1"/>
    </xf>
    <xf numFmtId="179" fontId="11" fillId="0" borderId="6" xfId="2" applyNumberFormat="1" applyFont="1" applyFill="1" applyBorder="1" applyAlignment="1">
      <alignment vertical="center"/>
    </xf>
    <xf numFmtId="179" fontId="11" fillId="0" borderId="12" xfId="2" applyNumberFormat="1" applyFont="1" applyFill="1" applyBorder="1" applyAlignment="1">
      <alignment vertical="center"/>
    </xf>
    <xf numFmtId="179" fontId="11" fillId="0" borderId="8" xfId="2" applyNumberFormat="1" applyFont="1" applyFill="1" applyBorder="1" applyAlignment="1">
      <alignment vertical="center"/>
    </xf>
    <xf numFmtId="179" fontId="11" fillId="0" borderId="4" xfId="2" applyNumberFormat="1" applyFont="1" applyFill="1" applyBorder="1" applyAlignment="1">
      <alignment vertical="center"/>
    </xf>
    <xf numFmtId="179" fontId="11" fillId="0" borderId="0" xfId="2" applyNumberFormat="1" applyFont="1" applyFill="1" applyBorder="1" applyAlignment="1">
      <alignment vertical="center"/>
    </xf>
    <xf numFmtId="0" fontId="8" fillId="0" borderId="0" xfId="4" applyFont="1" applyFill="1" applyAlignment="1">
      <alignment horizontal="right"/>
    </xf>
    <xf numFmtId="0" fontId="8" fillId="0" borderId="0" xfId="4" applyFont="1" applyFill="1" applyAlignment="1">
      <alignment horizontal="left"/>
    </xf>
    <xf numFmtId="181" fontId="13" fillId="0" borderId="31" xfId="2" applyNumberFormat="1" applyFont="1" applyFill="1" applyBorder="1" applyAlignment="1">
      <alignment horizontal="right" vertical="center"/>
    </xf>
    <xf numFmtId="181" fontId="11" fillId="0" borderId="9" xfId="2" applyNumberFormat="1" applyFont="1" applyFill="1" applyBorder="1" applyAlignment="1">
      <alignment horizontal="right" vertical="center"/>
    </xf>
    <xf numFmtId="181" fontId="13" fillId="0" borderId="22" xfId="2" applyNumberFormat="1" applyFont="1" applyFill="1" applyBorder="1" applyAlignment="1">
      <alignment horizontal="right" vertical="center"/>
    </xf>
    <xf numFmtId="181" fontId="11" fillId="0" borderId="3" xfId="2" applyNumberFormat="1" applyFont="1" applyFill="1" applyBorder="1" applyAlignment="1">
      <alignment horizontal="right" vertical="center"/>
    </xf>
    <xf numFmtId="0" fontId="11" fillId="0" borderId="36" xfId="4" applyFont="1" applyFill="1" applyBorder="1" applyAlignment="1">
      <alignment horizontal="center" vertical="center"/>
    </xf>
    <xf numFmtId="182" fontId="13" fillId="0" borderId="80" xfId="2" applyNumberFormat="1" applyFont="1" applyFill="1" applyBorder="1" applyAlignment="1">
      <alignment vertical="center"/>
    </xf>
    <xf numFmtId="182" fontId="11" fillId="0" borderId="83" xfId="2" applyNumberFormat="1" applyFont="1" applyFill="1" applyBorder="1" applyAlignment="1">
      <alignment vertical="center"/>
    </xf>
    <xf numFmtId="182" fontId="13" fillId="0" borderId="82" xfId="2" applyNumberFormat="1" applyFont="1" applyFill="1" applyBorder="1" applyAlignment="1">
      <alignment vertical="center"/>
    </xf>
    <xf numFmtId="182" fontId="11" fillId="0" borderId="84" xfId="2" applyNumberFormat="1" applyFont="1" applyFill="1" applyBorder="1" applyAlignment="1">
      <alignment vertical="center"/>
    </xf>
    <xf numFmtId="0" fontId="13" fillId="0" borderId="34" xfId="4" applyFont="1" applyFill="1" applyBorder="1" applyAlignment="1">
      <alignment horizontal="distributed" vertical="center"/>
    </xf>
    <xf numFmtId="0" fontId="11" fillId="0" borderId="30" xfId="4" applyFont="1" applyFill="1" applyBorder="1" applyAlignment="1">
      <alignment horizontal="distributed" vertical="center" indent="1"/>
    </xf>
    <xf numFmtId="0" fontId="13" fillId="0" borderId="22" xfId="4" applyFont="1" applyFill="1" applyBorder="1" applyAlignment="1">
      <alignment horizontal="center" vertical="center"/>
    </xf>
    <xf numFmtId="0" fontId="13" fillId="0" borderId="23" xfId="4" applyFont="1" applyFill="1" applyBorder="1" applyAlignment="1">
      <alignment horizontal="distributed" vertical="center"/>
    </xf>
    <xf numFmtId="0" fontId="13" fillId="0" borderId="24" xfId="4" applyFont="1" applyFill="1" applyBorder="1" applyAlignment="1">
      <alignment horizontal="distributed" vertical="center" indent="1"/>
    </xf>
    <xf numFmtId="181" fontId="13" fillId="0" borderId="81" xfId="2" applyNumberFormat="1" applyFont="1" applyFill="1" applyBorder="1" applyAlignment="1">
      <alignment horizontal="right" vertical="center"/>
    </xf>
    <xf numFmtId="0" fontId="11" fillId="0" borderId="8" xfId="4" applyFont="1" applyFill="1" applyBorder="1" applyAlignment="1">
      <alignment vertical="center"/>
    </xf>
    <xf numFmtId="0" fontId="11" fillId="0" borderId="14" xfId="4" applyFont="1" applyFill="1" applyBorder="1" applyAlignment="1">
      <alignment vertical="center"/>
    </xf>
    <xf numFmtId="176" fontId="11" fillId="0" borderId="3" xfId="2" applyNumberFormat="1" applyFont="1" applyFill="1" applyBorder="1" applyAlignment="1">
      <alignment horizontal="right" vertical="center"/>
    </xf>
    <xf numFmtId="176" fontId="11" fillId="0" borderId="8" xfId="2" applyNumberFormat="1" applyFont="1" applyFill="1" applyBorder="1" applyAlignment="1">
      <alignment horizontal="right" vertical="center"/>
    </xf>
    <xf numFmtId="177" fontId="11" fillId="0" borderId="42" xfId="4" applyNumberFormat="1" applyFont="1" applyFill="1" applyBorder="1" applyAlignment="1">
      <alignment horizontal="right" vertical="center"/>
    </xf>
    <xf numFmtId="177" fontId="11" fillId="0" borderId="8" xfId="4" applyNumberFormat="1" applyFont="1" applyFill="1" applyBorder="1" applyAlignment="1">
      <alignment horizontal="right" vertical="center"/>
    </xf>
    <xf numFmtId="177" fontId="11" fillId="0" borderId="4" xfId="4" applyNumberFormat="1" applyFont="1" applyFill="1" applyBorder="1" applyAlignment="1">
      <alignment horizontal="right" vertical="center"/>
    </xf>
    <xf numFmtId="0" fontId="11" fillId="0" borderId="1" xfId="4" applyFont="1" applyFill="1" applyBorder="1" applyAlignment="1">
      <alignment horizontal="center" vertical="center"/>
    </xf>
    <xf numFmtId="0" fontId="11" fillId="0" borderId="21" xfId="4" applyFont="1" applyFill="1" applyBorder="1" applyAlignment="1">
      <alignment horizontal="center" vertical="center"/>
    </xf>
    <xf numFmtId="0" fontId="11" fillId="0" borderId="9" xfId="4" applyFont="1" applyFill="1" applyBorder="1" applyAlignment="1">
      <alignment horizontal="center" vertical="center"/>
    </xf>
    <xf numFmtId="0" fontId="11" fillId="0" borderId="0" xfId="4" applyFont="1" applyFill="1" applyBorder="1" applyAlignment="1">
      <alignment horizontal="center" vertical="center"/>
    </xf>
    <xf numFmtId="0" fontId="11" fillId="0" borderId="0" xfId="4" applyFont="1" applyFill="1" applyBorder="1" applyAlignment="1">
      <alignment horizontal="distributed" vertical="center"/>
    </xf>
    <xf numFmtId="176" fontId="11" fillId="0" borderId="9" xfId="2" applyNumberFormat="1" applyFont="1" applyFill="1" applyBorder="1" applyAlignment="1">
      <alignment horizontal="right" vertical="center"/>
    </xf>
    <xf numFmtId="176" fontId="11" fillId="0" borderId="0" xfId="2" applyNumberFormat="1" applyFont="1" applyFill="1" applyBorder="1" applyAlignment="1">
      <alignment horizontal="right" vertical="center"/>
    </xf>
    <xf numFmtId="177" fontId="11" fillId="0" borderId="41" xfId="4" applyNumberFormat="1" applyFont="1" applyFill="1" applyBorder="1" applyAlignment="1">
      <alignment horizontal="right" vertical="center"/>
    </xf>
    <xf numFmtId="177" fontId="11" fillId="0" borderId="0" xfId="4" applyNumberFormat="1" applyFont="1" applyFill="1" applyBorder="1" applyAlignment="1">
      <alignment horizontal="right" vertical="center"/>
    </xf>
    <xf numFmtId="177" fontId="11" fillId="0" borderId="7" xfId="4" applyNumberFormat="1" applyFont="1" applyFill="1" applyBorder="1" applyAlignment="1">
      <alignment horizontal="right" vertical="center"/>
    </xf>
    <xf numFmtId="0" fontId="11" fillId="0" borderId="8" xfId="4" applyFont="1" applyFill="1" applyBorder="1" applyAlignment="1">
      <alignment horizontal="distributed" vertical="center"/>
    </xf>
    <xf numFmtId="0" fontId="11" fillId="0" borderId="7" xfId="4" applyFont="1" applyFill="1" applyBorder="1" applyAlignment="1">
      <alignment horizontal="center" vertical="center"/>
    </xf>
    <xf numFmtId="0" fontId="11" fillId="0" borderId="3" xfId="4" applyFont="1" applyFill="1" applyBorder="1" applyAlignment="1">
      <alignment horizontal="center" vertical="center"/>
    </xf>
    <xf numFmtId="0" fontId="11" fillId="0" borderId="8" xfId="4" applyFont="1" applyFill="1" applyBorder="1" applyAlignment="1">
      <alignment horizontal="center" vertical="center"/>
    </xf>
    <xf numFmtId="0" fontId="11" fillId="0" borderId="4" xfId="4" applyFont="1" applyFill="1" applyBorder="1" applyAlignment="1">
      <alignment horizontal="center" vertical="center"/>
    </xf>
    <xf numFmtId="0" fontId="11" fillId="0" borderId="54" xfId="4" applyFont="1" applyFill="1" applyBorder="1" applyAlignment="1">
      <alignment horizontal="center" vertical="center"/>
    </xf>
    <xf numFmtId="0" fontId="11" fillId="0" borderId="55" xfId="4" applyFont="1" applyFill="1" applyBorder="1" applyAlignment="1">
      <alignment horizontal="center" vertical="center"/>
    </xf>
    <xf numFmtId="0" fontId="11" fillId="0" borderId="56" xfId="4" applyFont="1" applyFill="1" applyBorder="1" applyAlignment="1">
      <alignment horizontal="center" vertical="center"/>
    </xf>
    <xf numFmtId="0" fontId="14" fillId="0" borderId="0" xfId="4" applyFont="1" applyFill="1" applyBorder="1" applyAlignment="1">
      <alignment horizontal="distributed" vertical="center"/>
    </xf>
    <xf numFmtId="176" fontId="13" fillId="0" borderId="31" xfId="2" applyNumberFormat="1" applyFont="1" applyFill="1" applyBorder="1" applyAlignment="1">
      <alignment horizontal="right" vertical="center"/>
    </xf>
    <xf numFmtId="176" fontId="13" fillId="0" borderId="34" xfId="2" applyNumberFormat="1" applyFont="1" applyFill="1" applyBorder="1" applyAlignment="1">
      <alignment horizontal="right" vertical="center"/>
    </xf>
    <xf numFmtId="177" fontId="13" fillId="0" borderId="52" xfId="4" applyNumberFormat="1" applyFont="1" applyFill="1" applyBorder="1" applyAlignment="1">
      <alignment horizontal="right" vertical="center"/>
    </xf>
    <xf numFmtId="177" fontId="13" fillId="0" borderId="34" xfId="4" applyNumberFormat="1" applyFont="1" applyFill="1" applyBorder="1" applyAlignment="1">
      <alignment horizontal="right" vertical="center"/>
    </xf>
    <xf numFmtId="177" fontId="13" fillId="0" borderId="32" xfId="4" applyNumberFormat="1" applyFont="1" applyFill="1" applyBorder="1" applyAlignment="1">
      <alignment horizontal="right" vertical="center"/>
    </xf>
    <xf numFmtId="0" fontId="13" fillId="0" borderId="34" xfId="4" applyFont="1" applyFill="1" applyBorder="1" applyAlignment="1">
      <alignment horizontal="distributed" vertical="center"/>
    </xf>
    <xf numFmtId="0" fontId="11" fillId="0" borderId="63" xfId="4" applyFont="1" applyFill="1" applyBorder="1" applyAlignment="1">
      <alignment horizontal="center" vertical="center"/>
    </xf>
    <xf numFmtId="0" fontId="11" fillId="0" borderId="64" xfId="4" applyFont="1" applyFill="1" applyBorder="1" applyAlignment="1">
      <alignment horizontal="center" vertical="center"/>
    </xf>
    <xf numFmtId="0" fontId="11" fillId="0" borderId="65" xfId="4" applyFont="1" applyFill="1" applyBorder="1" applyAlignment="1">
      <alignment horizontal="center" vertical="center"/>
    </xf>
    <xf numFmtId="0" fontId="11" fillId="0" borderId="26" xfId="4" applyFont="1" applyFill="1" applyBorder="1" applyAlignment="1">
      <alignment horizontal="distributed" vertical="center"/>
    </xf>
    <xf numFmtId="176" fontId="11" fillId="0" borderId="25" xfId="2" applyNumberFormat="1" applyFont="1" applyFill="1" applyBorder="1" applyAlignment="1">
      <alignment horizontal="right" vertical="center"/>
    </xf>
    <xf numFmtId="176" fontId="11" fillId="0" borderId="26" xfId="2" applyNumberFormat="1" applyFont="1" applyFill="1" applyBorder="1" applyAlignment="1">
      <alignment horizontal="right" vertical="center"/>
    </xf>
    <xf numFmtId="177" fontId="11" fillId="0" borderId="51" xfId="4" applyNumberFormat="1" applyFont="1" applyFill="1" applyBorder="1" applyAlignment="1">
      <alignment horizontal="right" vertical="center"/>
    </xf>
    <xf numFmtId="177" fontId="11" fillId="0" borderId="26" xfId="4" applyNumberFormat="1" applyFont="1" applyFill="1" applyBorder="1" applyAlignment="1">
      <alignment horizontal="right" vertical="center"/>
    </xf>
    <xf numFmtId="177" fontId="11" fillId="0" borderId="27" xfId="4" applyNumberFormat="1" applyFont="1" applyFill="1" applyBorder="1" applyAlignment="1">
      <alignment horizontal="right" vertical="center"/>
    </xf>
    <xf numFmtId="0" fontId="13" fillId="0" borderId="6" xfId="4" applyFont="1" applyFill="1" applyBorder="1" applyAlignment="1">
      <alignment horizontal="distributed" vertical="center"/>
    </xf>
    <xf numFmtId="176" fontId="13" fillId="0" borderId="16" xfId="2" applyNumberFormat="1" applyFont="1" applyFill="1" applyBorder="1" applyAlignment="1">
      <alignment horizontal="right" vertical="center"/>
    </xf>
    <xf numFmtId="176" fontId="13" fillId="0" borderId="6" xfId="2" applyNumberFormat="1" applyFont="1" applyFill="1" applyBorder="1" applyAlignment="1">
      <alignment horizontal="right" vertical="center"/>
    </xf>
    <xf numFmtId="177" fontId="13" fillId="0" borderId="40" xfId="4" applyNumberFormat="1" applyFont="1" applyFill="1" applyBorder="1" applyAlignment="1">
      <alignment horizontal="right" vertical="center"/>
    </xf>
    <xf numFmtId="177" fontId="13" fillId="0" borderId="6" xfId="4" applyNumberFormat="1" applyFont="1" applyFill="1" applyBorder="1" applyAlignment="1">
      <alignment horizontal="right" vertical="center"/>
    </xf>
    <xf numFmtId="177" fontId="13" fillId="0" borderId="12" xfId="4" applyNumberFormat="1" applyFont="1" applyFill="1" applyBorder="1" applyAlignment="1">
      <alignment horizontal="right" vertical="center"/>
    </xf>
    <xf numFmtId="0" fontId="11" fillId="0" borderId="2" xfId="4" applyFont="1" applyFill="1" applyBorder="1" applyAlignment="1">
      <alignment horizontal="center" vertical="center"/>
    </xf>
    <xf numFmtId="0" fontId="11" fillId="0" borderId="61" xfId="4" applyFont="1" applyFill="1" applyBorder="1" applyAlignment="1">
      <alignment horizontal="center" vertical="center"/>
    </xf>
    <xf numFmtId="0" fontId="11" fillId="0" borderId="66" xfId="4" applyFont="1" applyFill="1" applyBorder="1" applyAlignment="1">
      <alignment horizontal="center" vertical="center"/>
    </xf>
    <xf numFmtId="0" fontId="11" fillId="0" borderId="62" xfId="4" applyFont="1" applyFill="1" applyBorder="1" applyAlignment="1">
      <alignment horizontal="center" vertical="center"/>
    </xf>
    <xf numFmtId="0" fontId="11" fillId="0" borderId="35" xfId="4" applyFont="1" applyFill="1" applyBorder="1" applyAlignment="1">
      <alignment horizontal="center" vertical="center"/>
    </xf>
    <xf numFmtId="0" fontId="11" fillId="0" borderId="53" xfId="4" applyFont="1" applyFill="1" applyBorder="1" applyAlignment="1">
      <alignment horizontal="center" vertical="center"/>
    </xf>
    <xf numFmtId="0" fontId="11" fillId="0" borderId="0" xfId="4" applyFont="1" applyFill="1" applyBorder="1" applyAlignment="1">
      <alignment vertical="center"/>
    </xf>
    <xf numFmtId="0" fontId="11" fillId="0" borderId="9" xfId="4" applyFont="1" applyFill="1" applyBorder="1" applyAlignment="1">
      <alignment horizontal="distributed" vertical="center" indent="1"/>
    </xf>
    <xf numFmtId="0" fontId="11" fillId="0" borderId="0" xfId="4" applyFont="1" applyFill="1" applyBorder="1" applyAlignment="1">
      <alignment horizontal="distributed" vertical="center" indent="1"/>
    </xf>
    <xf numFmtId="0" fontId="11" fillId="0" borderId="3" xfId="4" applyFont="1" applyFill="1" applyBorder="1" applyAlignment="1">
      <alignment horizontal="distributed" vertical="center" indent="1"/>
    </xf>
    <xf numFmtId="0" fontId="11" fillId="0" borderId="8" xfId="4" applyFont="1" applyFill="1" applyBorder="1" applyAlignment="1">
      <alignment horizontal="distributed" vertical="center" indent="1"/>
    </xf>
    <xf numFmtId="0" fontId="13" fillId="0" borderId="31" xfId="4" applyFont="1" applyFill="1" applyBorder="1" applyAlignment="1">
      <alignment horizontal="distributed" vertical="center" indent="1"/>
    </xf>
    <xf numFmtId="0" fontId="13" fillId="0" borderId="34" xfId="4" applyFont="1" applyFill="1" applyBorder="1" applyAlignment="1">
      <alignment horizontal="distributed" vertical="center" indent="1"/>
    </xf>
    <xf numFmtId="0" fontId="11" fillId="0" borderId="0" xfId="7" applyFont="1" applyFill="1" applyBorder="1" applyAlignment="1">
      <alignment horizontal="distributed" vertical="center"/>
    </xf>
    <xf numFmtId="0" fontId="11" fillId="0" borderId="8" xfId="7" applyFont="1" applyFill="1" applyBorder="1" applyAlignment="1">
      <alignment horizontal="distributed" vertical="center"/>
    </xf>
    <xf numFmtId="0" fontId="11" fillId="0" borderId="0" xfId="7" applyFont="1" applyFill="1" applyAlignment="1">
      <alignment horizontal="distributed" vertical="center"/>
    </xf>
    <xf numFmtId="0" fontId="14" fillId="0" borderId="0" xfId="7" applyFont="1" applyFill="1" applyBorder="1" applyAlignment="1">
      <alignment horizontal="center" vertical="center"/>
    </xf>
    <xf numFmtId="0" fontId="13" fillId="0" borderId="0" xfId="7" applyFont="1" applyFill="1" applyBorder="1" applyAlignment="1">
      <alignment horizontal="distributed" vertical="center"/>
    </xf>
    <xf numFmtId="0" fontId="11" fillId="0" borderId="1" xfId="7" applyFont="1" applyFill="1" applyBorder="1" applyAlignment="1">
      <alignment horizontal="center" vertical="center"/>
    </xf>
    <xf numFmtId="0" fontId="11" fillId="0" borderId="21" xfId="7" applyFont="1" applyFill="1" applyBorder="1" applyAlignment="1">
      <alignment horizontal="center" vertical="center"/>
    </xf>
    <xf numFmtId="0" fontId="11" fillId="0" borderId="3" xfId="7" applyFont="1" applyFill="1" applyBorder="1" applyAlignment="1">
      <alignment horizontal="center" vertical="center"/>
    </xf>
    <xf numFmtId="0" fontId="11" fillId="0" borderId="8" xfId="7" applyFont="1" applyFill="1" applyBorder="1" applyAlignment="1">
      <alignment horizontal="center" vertical="center"/>
    </xf>
    <xf numFmtId="0" fontId="11" fillId="0" borderId="54" xfId="7" applyFont="1" applyFill="1" applyBorder="1" applyAlignment="1">
      <alignment horizontal="center" vertical="center"/>
    </xf>
    <xf numFmtId="0" fontId="11" fillId="0" borderId="55" xfId="7" applyFont="1" applyFill="1" applyBorder="1" applyAlignment="1">
      <alignment horizontal="center" vertical="center"/>
    </xf>
    <xf numFmtId="0" fontId="11" fillId="0" borderId="56" xfId="7" applyFont="1" applyFill="1" applyBorder="1" applyAlignment="1">
      <alignment horizontal="center" vertical="center"/>
    </xf>
    <xf numFmtId="0" fontId="14" fillId="0" borderId="16" xfId="7" applyFont="1" applyFill="1" applyBorder="1" applyAlignment="1">
      <alignment horizontal="center" vertical="center"/>
    </xf>
    <xf numFmtId="0" fontId="14" fillId="0" borderId="6" xfId="7" applyFont="1" applyFill="1" applyBorder="1" applyAlignment="1">
      <alignment horizontal="center" vertical="center"/>
    </xf>
    <xf numFmtId="0" fontId="14" fillId="0" borderId="12" xfId="7" applyFont="1" applyFill="1" applyBorder="1" applyAlignment="1">
      <alignment horizontal="center" vertical="center"/>
    </xf>
    <xf numFmtId="0" fontId="11" fillId="0" borderId="21" xfId="8" applyFont="1" applyFill="1" applyBorder="1" applyAlignment="1">
      <alignment horizontal="center" vertical="center"/>
    </xf>
    <xf numFmtId="0" fontId="11" fillId="0" borderId="8" xfId="8" applyFont="1" applyFill="1" applyBorder="1" applyAlignment="1">
      <alignment horizontal="center" vertical="center"/>
    </xf>
    <xf numFmtId="0" fontId="11" fillId="0" borderId="54" xfId="8" applyFont="1" applyFill="1" applyBorder="1" applyAlignment="1">
      <alignment horizontal="center" vertical="center"/>
    </xf>
    <xf numFmtId="0" fontId="11" fillId="0" borderId="55" xfId="8" applyFont="1" applyFill="1" applyBorder="1" applyAlignment="1">
      <alignment horizontal="center" vertical="center"/>
    </xf>
    <xf numFmtId="0" fontId="11" fillId="0" borderId="56" xfId="8" applyFont="1" applyFill="1" applyBorder="1" applyAlignment="1">
      <alignment horizontal="center" vertical="center"/>
    </xf>
    <xf numFmtId="0" fontId="11" fillId="0" borderId="21" xfId="9" applyFont="1" applyFill="1" applyBorder="1" applyAlignment="1">
      <alignment horizontal="center" vertical="center"/>
    </xf>
    <xf numFmtId="0" fontId="11" fillId="0" borderId="8" xfId="9" applyFont="1" applyFill="1" applyBorder="1" applyAlignment="1">
      <alignment horizontal="center" vertical="center"/>
    </xf>
    <xf numFmtId="0" fontId="11" fillId="0" borderId="54" xfId="9" applyFont="1" applyFill="1" applyBorder="1" applyAlignment="1">
      <alignment horizontal="center" vertical="center"/>
    </xf>
    <xf numFmtId="0" fontId="11" fillId="0" borderId="55" xfId="9" applyFont="1" applyFill="1" applyBorder="1" applyAlignment="1">
      <alignment horizontal="center" vertical="center"/>
    </xf>
    <xf numFmtId="0" fontId="11" fillId="0" borderId="56" xfId="9" applyFont="1" applyFill="1" applyBorder="1" applyAlignment="1">
      <alignment horizontal="center" vertical="center"/>
    </xf>
    <xf numFmtId="0" fontId="8" fillId="0" borderId="0" xfId="4" applyFont="1" applyFill="1" applyBorder="1" applyAlignment="1">
      <alignment horizontal="center" vertical="center"/>
    </xf>
    <xf numFmtId="0" fontId="11" fillId="0" borderId="9" xfId="11" applyFont="1" applyFill="1" applyBorder="1" applyAlignment="1">
      <alignment horizontal="center" vertical="center"/>
    </xf>
    <xf numFmtId="0" fontId="11" fillId="0" borderId="0" xfId="11" applyFont="1" applyFill="1" applyBorder="1" applyAlignment="1">
      <alignment horizontal="center" vertical="center"/>
    </xf>
    <xf numFmtId="0" fontId="11" fillId="0" borderId="1" xfId="11" applyFont="1" applyFill="1" applyBorder="1" applyAlignment="1">
      <alignment horizontal="center" vertical="center"/>
    </xf>
    <xf numFmtId="0" fontId="11" fillId="0" borderId="21" xfId="11" applyFont="1" applyFill="1" applyBorder="1" applyAlignment="1">
      <alignment horizontal="center" vertical="center"/>
    </xf>
    <xf numFmtId="0" fontId="11" fillId="0" borderId="2" xfId="11" applyFont="1" applyFill="1" applyBorder="1" applyAlignment="1">
      <alignment horizontal="center" vertical="center"/>
    </xf>
    <xf numFmtId="0" fontId="11" fillId="0" borderId="3" xfId="11" applyFont="1" applyFill="1" applyBorder="1" applyAlignment="1">
      <alignment horizontal="center" vertical="center"/>
    </xf>
    <xf numFmtId="0" fontId="11" fillId="0" borderId="8" xfId="11" applyFont="1" applyFill="1" applyBorder="1" applyAlignment="1">
      <alignment horizontal="center" vertical="center"/>
    </xf>
    <xf numFmtId="0" fontId="11" fillId="0" borderId="4" xfId="11" applyFont="1" applyFill="1" applyBorder="1" applyAlignment="1">
      <alignment horizontal="center" vertical="center"/>
    </xf>
    <xf numFmtId="0" fontId="11" fillId="0" borderId="54" xfId="11" applyFont="1" applyFill="1" applyBorder="1" applyAlignment="1">
      <alignment horizontal="center" vertical="center"/>
    </xf>
    <xf numFmtId="0" fontId="11" fillId="0" borderId="55" xfId="11" applyFont="1" applyFill="1" applyBorder="1" applyAlignment="1">
      <alignment horizontal="center" vertical="center"/>
    </xf>
    <xf numFmtId="0" fontId="11" fillId="0" borderId="56" xfId="11" applyFont="1" applyFill="1" applyBorder="1" applyAlignment="1">
      <alignment horizontal="center" vertical="center"/>
    </xf>
    <xf numFmtId="0" fontId="11" fillId="0" borderId="20" xfId="11" applyFont="1" applyFill="1" applyBorder="1" applyAlignment="1">
      <alignment horizontal="center" vertical="center"/>
    </xf>
    <xf numFmtId="0" fontId="11" fillId="0" borderId="33" xfId="11" applyFont="1" applyFill="1" applyBorder="1" applyAlignment="1">
      <alignment horizontal="center" vertical="center"/>
    </xf>
    <xf numFmtId="0" fontId="11" fillId="0" borderId="19" xfId="11" applyFont="1" applyFill="1" applyBorder="1" applyAlignment="1">
      <alignment horizontal="center" vertical="center"/>
    </xf>
    <xf numFmtId="180" fontId="11" fillId="0" borderId="5" xfId="2" applyNumberFormat="1" applyFont="1" applyFill="1" applyBorder="1" applyAlignment="1">
      <alignment horizontal="center" vertical="center"/>
    </xf>
    <xf numFmtId="180" fontId="11" fillId="0" borderId="17" xfId="2" applyNumberFormat="1" applyFont="1" applyFill="1" applyBorder="1" applyAlignment="1">
      <alignment horizontal="center" vertical="center"/>
    </xf>
    <xf numFmtId="180" fontId="11" fillId="0" borderId="15" xfId="2" applyNumberFormat="1" applyFont="1" applyFill="1" applyBorder="1" applyAlignment="1">
      <alignment horizontal="center" vertical="center"/>
    </xf>
    <xf numFmtId="38" fontId="11" fillId="0" borderId="9" xfId="2" applyFont="1" applyFill="1" applyBorder="1" applyAlignment="1">
      <alignment vertical="center"/>
    </xf>
    <xf numFmtId="38" fontId="11" fillId="0" borderId="0" xfId="2" applyFont="1" applyFill="1" applyBorder="1" applyAlignment="1">
      <alignment vertical="center"/>
    </xf>
    <xf numFmtId="185" fontId="11" fillId="0" borderId="41" xfId="2" applyNumberFormat="1" applyFont="1" applyFill="1" applyBorder="1" applyAlignment="1">
      <alignment vertical="center"/>
    </xf>
    <xf numFmtId="185" fontId="11" fillId="0" borderId="0" xfId="2" applyNumberFormat="1" applyFont="1" applyFill="1" applyBorder="1" applyAlignment="1">
      <alignment vertical="center"/>
    </xf>
    <xf numFmtId="185" fontId="11" fillId="0" borderId="7" xfId="2" applyNumberFormat="1" applyFont="1" applyFill="1" applyBorder="1" applyAlignment="1">
      <alignment vertical="center"/>
    </xf>
    <xf numFmtId="38" fontId="11" fillId="0" borderId="3" xfId="2" applyFont="1" applyFill="1" applyBorder="1" applyAlignment="1">
      <alignment vertical="center"/>
    </xf>
    <xf numFmtId="38" fontId="11" fillId="0" borderId="8" xfId="2" applyFont="1" applyFill="1" applyBorder="1" applyAlignment="1">
      <alignment vertical="center"/>
    </xf>
    <xf numFmtId="185" fontId="11" fillId="0" borderId="42" xfId="2" applyNumberFormat="1" applyFont="1" applyFill="1" applyBorder="1" applyAlignment="1">
      <alignment vertical="center"/>
    </xf>
    <xf numFmtId="185" fontId="11" fillId="0" borderId="8" xfId="2" applyNumberFormat="1" applyFont="1" applyFill="1" applyBorder="1" applyAlignment="1">
      <alignment vertical="center"/>
    </xf>
    <xf numFmtId="185" fontId="11" fillId="0" borderId="4" xfId="2" applyNumberFormat="1" applyFont="1" applyFill="1" applyBorder="1" applyAlignment="1">
      <alignment vertical="center"/>
    </xf>
    <xf numFmtId="180" fontId="11" fillId="0" borderId="42" xfId="1" applyNumberFormat="1" applyFont="1" applyFill="1" applyBorder="1" applyAlignment="1">
      <alignment vertical="center"/>
    </xf>
    <xf numFmtId="180" fontId="11" fillId="0" borderId="8" xfId="1" applyNumberFormat="1" applyFont="1" applyFill="1" applyBorder="1" applyAlignment="1">
      <alignment vertical="center"/>
    </xf>
    <xf numFmtId="180" fontId="11" fillId="0" borderId="4" xfId="1" applyNumberFormat="1" applyFont="1" applyFill="1" applyBorder="1" applyAlignment="1">
      <alignment vertical="center"/>
    </xf>
    <xf numFmtId="9" fontId="11" fillId="0" borderId="41" xfId="1" applyNumberFormat="1" applyFont="1" applyFill="1" applyBorder="1" applyAlignment="1">
      <alignment horizontal="right" vertical="center"/>
    </xf>
    <xf numFmtId="9" fontId="11" fillId="0" borderId="0" xfId="1" applyNumberFormat="1" applyFont="1" applyFill="1" applyBorder="1" applyAlignment="1">
      <alignment horizontal="right" vertical="center"/>
    </xf>
    <xf numFmtId="9" fontId="11" fillId="0" borderId="7" xfId="1" applyNumberFormat="1" applyFont="1" applyFill="1" applyBorder="1" applyAlignment="1">
      <alignment horizontal="right" vertical="center"/>
    </xf>
    <xf numFmtId="9" fontId="11" fillId="0" borderId="41" xfId="1" applyNumberFormat="1" applyFont="1" applyFill="1" applyBorder="1" applyAlignment="1">
      <alignment vertical="center"/>
    </xf>
    <xf numFmtId="9" fontId="11" fillId="0" borderId="0" xfId="1" applyNumberFormat="1" applyFont="1" applyFill="1" applyBorder="1" applyAlignment="1">
      <alignment vertical="center"/>
    </xf>
    <xf numFmtId="9" fontId="11" fillId="0" borderId="7" xfId="1" applyNumberFormat="1" applyFont="1" applyFill="1" applyBorder="1" applyAlignment="1">
      <alignment vertical="center"/>
    </xf>
    <xf numFmtId="38" fontId="11" fillId="0" borderId="9" xfId="2" applyFont="1" applyFill="1" applyBorder="1" applyAlignment="1">
      <alignment horizontal="right" vertical="center"/>
    </xf>
    <xf numFmtId="38" fontId="11" fillId="0" borderId="0" xfId="2" applyFont="1" applyFill="1" applyBorder="1" applyAlignment="1">
      <alignment horizontal="right" vertical="center"/>
    </xf>
    <xf numFmtId="185" fontId="11" fillId="0" borderId="41" xfId="2" applyNumberFormat="1" applyFont="1" applyFill="1" applyBorder="1" applyAlignment="1">
      <alignment horizontal="right" vertical="center"/>
    </xf>
    <xf numFmtId="185" fontId="11" fillId="0" borderId="0" xfId="2" applyNumberFormat="1" applyFont="1" applyFill="1" applyBorder="1" applyAlignment="1">
      <alignment horizontal="right" vertical="center"/>
    </xf>
    <xf numFmtId="185" fontId="11" fillId="0" borderId="7" xfId="2" applyNumberFormat="1" applyFont="1" applyFill="1" applyBorder="1" applyAlignment="1">
      <alignment horizontal="right" vertical="center"/>
    </xf>
    <xf numFmtId="180" fontId="11" fillId="0" borderId="41" xfId="1" applyNumberFormat="1" applyFont="1" applyFill="1" applyBorder="1" applyAlignment="1">
      <alignment vertical="center"/>
    </xf>
    <xf numFmtId="180" fontId="11" fillId="0" borderId="0" xfId="1" applyNumberFormat="1" applyFont="1" applyFill="1" applyBorder="1" applyAlignment="1">
      <alignment vertical="center"/>
    </xf>
    <xf numFmtId="180" fontId="11" fillId="0" borderId="7" xfId="1" applyNumberFormat="1" applyFont="1" applyFill="1" applyBorder="1" applyAlignment="1">
      <alignment vertical="center"/>
    </xf>
    <xf numFmtId="185" fontId="13" fillId="0" borderId="40" xfId="2" applyNumberFormat="1" applyFont="1" applyFill="1" applyBorder="1" applyAlignment="1">
      <alignment vertical="center"/>
    </xf>
    <xf numFmtId="185" fontId="13" fillId="0" borderId="6" xfId="2" applyNumberFormat="1" applyFont="1" applyFill="1" applyBorder="1" applyAlignment="1">
      <alignment vertical="center"/>
    </xf>
    <xf numFmtId="185" fontId="13" fillId="0" borderId="12" xfId="2" applyNumberFormat="1" applyFont="1" applyFill="1" applyBorder="1" applyAlignment="1">
      <alignment vertical="center"/>
    </xf>
    <xf numFmtId="41" fontId="11" fillId="0" borderId="14" xfId="2" applyNumberFormat="1" applyFont="1" applyFill="1" applyBorder="1" applyAlignment="1">
      <alignment horizontal="right" vertical="center"/>
    </xf>
    <xf numFmtId="49" fontId="11" fillId="0" borderId="3" xfId="4" applyNumberFormat="1" applyFont="1" applyFill="1" applyBorder="1" applyAlignment="1">
      <alignment horizontal="center" vertical="center"/>
    </xf>
    <xf numFmtId="49" fontId="11" fillId="0" borderId="8" xfId="4" applyNumberFormat="1" applyFont="1" applyFill="1" applyBorder="1" applyAlignment="1">
      <alignment horizontal="center" vertical="center"/>
    </xf>
    <xf numFmtId="49" fontId="11" fillId="0" borderId="4" xfId="4" applyNumberFormat="1" applyFont="1" applyFill="1" applyBorder="1" applyAlignment="1">
      <alignment horizontal="center" vertical="center"/>
    </xf>
    <xf numFmtId="41" fontId="11" fillId="0" borderId="14" xfId="2" applyNumberFormat="1" applyFont="1" applyFill="1" applyBorder="1" applyAlignment="1">
      <alignment vertical="center"/>
    </xf>
    <xf numFmtId="41" fontId="11" fillId="0" borderId="3" xfId="2" applyNumberFormat="1" applyFont="1" applyFill="1" applyBorder="1" applyAlignment="1">
      <alignment horizontal="right" vertical="center"/>
    </xf>
    <xf numFmtId="41" fontId="11" fillId="0" borderId="46" xfId="2" applyNumberFormat="1" applyFont="1" applyFill="1" applyBorder="1" applyAlignment="1">
      <alignment horizontal="right" vertical="center"/>
    </xf>
    <xf numFmtId="41" fontId="11" fillId="0" borderId="91" xfId="2" applyNumberFormat="1" applyFont="1" applyFill="1" applyBorder="1" applyAlignment="1">
      <alignment horizontal="right" vertical="center"/>
    </xf>
    <xf numFmtId="41" fontId="11" fillId="0" borderId="87" xfId="2" applyNumberFormat="1" applyFont="1" applyFill="1" applyBorder="1" applyAlignment="1">
      <alignment horizontal="right" vertical="center"/>
    </xf>
    <xf numFmtId="41" fontId="11" fillId="0" borderId="8" xfId="2" applyNumberFormat="1" applyFont="1" applyFill="1" applyBorder="1" applyAlignment="1">
      <alignment horizontal="right" vertical="center"/>
    </xf>
    <xf numFmtId="41" fontId="11" fillId="0" borderId="4" xfId="2" applyNumberFormat="1" applyFont="1" applyFill="1" applyBorder="1" applyAlignment="1">
      <alignment horizontal="right" vertical="center"/>
    </xf>
    <xf numFmtId="38" fontId="13" fillId="0" borderId="16" xfId="2" applyFont="1" applyFill="1" applyBorder="1" applyAlignment="1">
      <alignment vertical="center"/>
    </xf>
    <xf numFmtId="38" fontId="13" fillId="0" borderId="6" xfId="2" applyFont="1" applyFill="1" applyBorder="1" applyAlignment="1">
      <alignment vertical="center"/>
    </xf>
    <xf numFmtId="49" fontId="11" fillId="0" borderId="9" xfId="4" applyNumberFormat="1" applyFont="1" applyFill="1" applyBorder="1" applyAlignment="1">
      <alignment horizontal="center" vertical="center"/>
    </xf>
    <xf numFmtId="49" fontId="11" fillId="0" borderId="0" xfId="4" applyNumberFormat="1" applyFont="1" applyFill="1" applyBorder="1" applyAlignment="1">
      <alignment horizontal="center" vertical="center"/>
    </xf>
    <xf numFmtId="49" fontId="11" fillId="0" borderId="7" xfId="4" applyNumberFormat="1" applyFont="1" applyFill="1" applyBorder="1" applyAlignment="1">
      <alignment horizontal="center" vertical="center"/>
    </xf>
    <xf numFmtId="41" fontId="11" fillId="0" borderId="10" xfId="2" applyNumberFormat="1" applyFont="1" applyFill="1" applyBorder="1" applyAlignment="1">
      <alignment vertical="center"/>
    </xf>
    <xf numFmtId="41" fontId="11" fillId="0" borderId="10" xfId="2" applyNumberFormat="1" applyFont="1" applyFill="1" applyBorder="1" applyAlignment="1">
      <alignment horizontal="right" vertical="center"/>
    </xf>
    <xf numFmtId="41" fontId="11" fillId="0" borderId="9" xfId="2" applyNumberFormat="1" applyFont="1" applyFill="1" applyBorder="1" applyAlignment="1">
      <alignment horizontal="right" vertical="center"/>
    </xf>
    <xf numFmtId="41" fontId="11" fillId="0" borderId="45" xfId="2" applyNumberFormat="1" applyFont="1" applyFill="1" applyBorder="1" applyAlignment="1">
      <alignment horizontal="right" vertical="center"/>
    </xf>
    <xf numFmtId="41" fontId="11" fillId="0" borderId="90" xfId="2" applyNumberFormat="1" applyFont="1" applyFill="1" applyBorder="1" applyAlignment="1">
      <alignment horizontal="right" vertical="center"/>
    </xf>
    <xf numFmtId="41" fontId="11" fillId="0" borderId="86" xfId="2" applyNumberFormat="1" applyFont="1" applyFill="1" applyBorder="1" applyAlignment="1">
      <alignment horizontal="right" vertical="center"/>
    </xf>
    <xf numFmtId="41" fontId="11" fillId="0" borderId="0" xfId="2" applyNumberFormat="1" applyFont="1" applyFill="1" applyBorder="1" applyAlignment="1">
      <alignment horizontal="right" vertical="center"/>
    </xf>
    <xf numFmtId="41" fontId="11" fillId="0" borderId="7" xfId="2" applyNumberFormat="1" applyFont="1" applyFill="1" applyBorder="1" applyAlignment="1">
      <alignment horizontal="right" vertical="center"/>
    </xf>
    <xf numFmtId="49" fontId="11" fillId="0" borderId="16" xfId="4" applyNumberFormat="1" applyFont="1" applyFill="1" applyBorder="1" applyAlignment="1">
      <alignment horizontal="center" vertical="center"/>
    </xf>
    <xf numFmtId="49" fontId="11" fillId="0" borderId="6" xfId="4" applyNumberFormat="1" applyFont="1" applyFill="1" applyBorder="1" applyAlignment="1">
      <alignment horizontal="center" vertical="center"/>
    </xf>
    <xf numFmtId="49" fontId="11" fillId="0" borderId="12" xfId="4" applyNumberFormat="1" applyFont="1" applyFill="1" applyBorder="1" applyAlignment="1">
      <alignment horizontal="center" vertical="center"/>
    </xf>
    <xf numFmtId="41" fontId="11" fillId="0" borderId="9" xfId="2" applyNumberFormat="1" applyFont="1" applyFill="1" applyBorder="1" applyAlignment="1">
      <alignment vertical="center"/>
    </xf>
    <xf numFmtId="41" fontId="11" fillId="0" borderId="0" xfId="2" applyNumberFormat="1" applyFont="1" applyFill="1" applyBorder="1" applyAlignment="1">
      <alignment vertical="center"/>
    </xf>
    <xf numFmtId="41" fontId="11" fillId="0" borderId="7" xfId="2" applyNumberFormat="1" applyFont="1" applyFill="1" applyBorder="1" applyAlignment="1">
      <alignment vertical="center"/>
    </xf>
    <xf numFmtId="41" fontId="11" fillId="0" borderId="41" xfId="2" applyNumberFormat="1" applyFont="1" applyFill="1" applyBorder="1" applyAlignment="1">
      <alignment horizontal="right" vertical="center"/>
    </xf>
    <xf numFmtId="41" fontId="11" fillId="0" borderId="89" xfId="2" applyNumberFormat="1" applyFont="1" applyFill="1" applyBorder="1" applyAlignment="1">
      <alignment horizontal="right" vertical="center"/>
    </xf>
    <xf numFmtId="179" fontId="11" fillId="0" borderId="16" xfId="2" applyNumberFormat="1" applyFont="1" applyFill="1" applyBorder="1" applyAlignment="1">
      <alignment vertical="center"/>
    </xf>
    <xf numFmtId="179" fontId="11" fillId="0" borderId="6" xfId="2" applyNumberFormat="1" applyFont="1" applyFill="1" applyBorder="1" applyAlignment="1">
      <alignment vertical="center"/>
    </xf>
    <xf numFmtId="0" fontId="11" fillId="0" borderId="1" xfId="4" applyFont="1" applyFill="1" applyBorder="1" applyAlignment="1">
      <alignment horizontal="center" vertical="center" wrapText="1"/>
    </xf>
    <xf numFmtId="0" fontId="11" fillId="0" borderId="21" xfId="4" applyFont="1" applyFill="1" applyBorder="1" applyAlignment="1">
      <alignment horizontal="center" vertical="center" wrapText="1"/>
    </xf>
    <xf numFmtId="0" fontId="11" fillId="0" borderId="2" xfId="4" applyFont="1" applyFill="1" applyBorder="1" applyAlignment="1">
      <alignment horizontal="center" vertical="center" wrapText="1"/>
    </xf>
    <xf numFmtId="0" fontId="11" fillId="0" borderId="0" xfId="4" applyFont="1" applyFill="1" applyBorder="1" applyAlignment="1">
      <alignment horizontal="center" vertical="center" wrapText="1"/>
    </xf>
    <xf numFmtId="0" fontId="11" fillId="0" borderId="7" xfId="4" applyFont="1" applyFill="1" applyBorder="1" applyAlignment="1">
      <alignment horizontal="center" vertical="center" wrapText="1"/>
    </xf>
    <xf numFmtId="0" fontId="11" fillId="0" borderId="8" xfId="4" applyFont="1" applyFill="1" applyBorder="1" applyAlignment="1">
      <alignment horizontal="center" vertical="center" wrapText="1"/>
    </xf>
    <xf numFmtId="0" fontId="11" fillId="0" borderId="4" xfId="4" applyFont="1" applyFill="1" applyBorder="1" applyAlignment="1">
      <alignment horizontal="center" vertical="center" wrapText="1"/>
    </xf>
    <xf numFmtId="0" fontId="11" fillId="0" borderId="72" xfId="4" applyFont="1" applyFill="1" applyBorder="1" applyAlignment="1">
      <alignment horizontal="center" vertical="center"/>
    </xf>
    <xf numFmtId="0" fontId="11" fillId="0" borderId="59" xfId="4" applyFont="1" applyFill="1" applyBorder="1" applyAlignment="1">
      <alignment horizontal="center" vertical="center"/>
    </xf>
    <xf numFmtId="0" fontId="11" fillId="0" borderId="60" xfId="4" applyFont="1" applyFill="1" applyBorder="1" applyAlignment="1">
      <alignment horizontal="center" vertical="center"/>
    </xf>
    <xf numFmtId="0" fontId="11" fillId="0" borderId="73" xfId="4" applyFont="1" applyFill="1" applyBorder="1" applyAlignment="1">
      <alignment horizontal="center" vertical="center" wrapText="1"/>
    </xf>
    <xf numFmtId="0" fontId="11" fillId="0" borderId="74" xfId="4" applyFont="1" applyFill="1" applyBorder="1" applyAlignment="1">
      <alignment horizontal="center" vertical="center" wrapText="1"/>
    </xf>
    <xf numFmtId="0" fontId="11" fillId="0" borderId="75" xfId="4" applyFont="1" applyFill="1" applyBorder="1" applyAlignment="1">
      <alignment horizontal="center" vertical="center" wrapText="1"/>
    </xf>
    <xf numFmtId="0" fontId="11" fillId="0" borderId="79" xfId="4" applyFont="1" applyFill="1" applyBorder="1" applyAlignment="1">
      <alignment horizontal="center" vertical="center" wrapText="1"/>
    </xf>
    <xf numFmtId="0" fontId="11" fillId="0" borderId="38" xfId="4" applyFont="1" applyFill="1" applyBorder="1" applyAlignment="1">
      <alignment horizontal="center" vertical="center" wrapText="1"/>
    </xf>
    <xf numFmtId="0" fontId="11" fillId="0" borderId="37" xfId="4" applyFont="1" applyFill="1" applyBorder="1" applyAlignment="1">
      <alignment horizontal="center" vertical="center" wrapText="1"/>
    </xf>
    <xf numFmtId="0" fontId="11" fillId="0" borderId="39" xfId="4" applyFont="1" applyFill="1" applyBorder="1" applyAlignment="1">
      <alignment horizontal="center" vertical="center" wrapText="1"/>
    </xf>
    <xf numFmtId="0" fontId="11" fillId="0" borderId="50" xfId="4" applyFont="1" applyFill="1" applyBorder="1" applyAlignment="1">
      <alignment horizontal="center" vertical="center" wrapText="1"/>
    </xf>
    <xf numFmtId="0" fontId="11" fillId="0" borderId="76" xfId="4" applyFont="1" applyFill="1" applyBorder="1" applyAlignment="1">
      <alignment horizontal="center" vertical="center"/>
    </xf>
    <xf numFmtId="0" fontId="11" fillId="0" borderId="38" xfId="4" applyFont="1" applyFill="1" applyBorder="1" applyAlignment="1">
      <alignment horizontal="center" vertical="center"/>
    </xf>
    <xf numFmtId="0" fontId="11" fillId="0" borderId="77" xfId="4" applyFont="1" applyFill="1" applyBorder="1" applyAlignment="1">
      <alignment horizontal="center" vertical="center"/>
    </xf>
    <xf numFmtId="0" fontId="11" fillId="0" borderId="78" xfId="4" applyFont="1" applyFill="1" applyBorder="1" applyAlignment="1">
      <alignment horizontal="center" vertical="center"/>
    </xf>
    <xf numFmtId="0" fontId="11" fillId="0" borderId="88" xfId="4" applyFont="1" applyFill="1" applyBorder="1" applyAlignment="1">
      <alignment horizontal="center" vertical="center"/>
    </xf>
    <xf numFmtId="0" fontId="11" fillId="0" borderId="85" xfId="4" applyFont="1" applyFill="1" applyBorder="1" applyAlignment="1">
      <alignment horizontal="center" vertical="center"/>
    </xf>
    <xf numFmtId="0" fontId="11" fillId="0" borderId="49" xfId="4" applyFont="1" applyFill="1" applyBorder="1" applyAlignment="1">
      <alignment horizontal="center" vertical="center"/>
    </xf>
    <xf numFmtId="179" fontId="11" fillId="0" borderId="3" xfId="2" applyNumberFormat="1" applyFont="1" applyFill="1" applyBorder="1" applyAlignment="1">
      <alignment vertical="center"/>
    </xf>
    <xf numFmtId="179" fontId="11" fillId="0" borderId="8" xfId="2" applyNumberFormat="1" applyFont="1" applyFill="1" applyBorder="1" applyAlignment="1">
      <alignment vertical="center"/>
    </xf>
    <xf numFmtId="0" fontId="11" fillId="0" borderId="17" xfId="4" applyFont="1" applyFill="1" applyBorder="1" applyAlignment="1">
      <alignment horizontal="distributed" vertical="center"/>
    </xf>
    <xf numFmtId="0" fontId="11" fillId="0" borderId="6" xfId="4" applyFont="1" applyFill="1" applyBorder="1" applyAlignment="1">
      <alignment horizontal="distributed" vertical="center"/>
    </xf>
    <xf numFmtId="0" fontId="11" fillId="0" borderId="0" xfId="4" applyFont="1" applyFill="1" applyBorder="1" applyAlignment="1">
      <alignment horizontal="left" vertical="center"/>
    </xf>
  </cellXfs>
  <cellStyles count="12">
    <cellStyle name="パーセント" xfId="1" builtinId="5"/>
    <cellStyle name="桁区切り 2" xfId="2"/>
    <cellStyle name="桁区切り 3" xfId="3"/>
    <cellStyle name="標準" xfId="0" builtinId="0"/>
    <cellStyle name="標準 2" xfId="4"/>
    <cellStyle name="標準 3" xfId="5"/>
    <cellStyle name="標準 4" xfId="6"/>
    <cellStyle name="標準_1509" xfId="7"/>
    <cellStyle name="標準_1510" xfId="8"/>
    <cellStyle name="標準_1511" xfId="9"/>
    <cellStyle name="標準_1512" xfId="10"/>
    <cellStyle name="標準_1513" xfId="1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38100</xdr:colOff>
      <xdr:row>17</xdr:row>
      <xdr:rowOff>28575</xdr:rowOff>
    </xdr:from>
    <xdr:to>
      <xdr:col>4</xdr:col>
      <xdr:colOff>123825</xdr:colOff>
      <xdr:row>18</xdr:row>
      <xdr:rowOff>171450</xdr:rowOff>
    </xdr:to>
    <xdr:sp macro="" textlink="">
      <xdr:nvSpPr>
        <xdr:cNvPr id="4016" name="AutoShape 2"/>
        <xdr:cNvSpPr>
          <a:spLocks/>
        </xdr:cNvSpPr>
      </xdr:nvSpPr>
      <xdr:spPr bwMode="auto">
        <a:xfrm>
          <a:off x="571500" y="3724275"/>
          <a:ext cx="85725" cy="390525"/>
        </a:xfrm>
        <a:prstGeom prst="leftBrace">
          <a:avLst>
            <a:gd name="adj1" fmla="val 3125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39342</xdr:colOff>
      <xdr:row>8</xdr:row>
      <xdr:rowOff>38100</xdr:rowOff>
    </xdr:from>
    <xdr:to>
      <xdr:col>4</xdr:col>
      <xdr:colOff>115542</xdr:colOff>
      <xdr:row>9</xdr:row>
      <xdr:rowOff>200025</xdr:rowOff>
    </xdr:to>
    <xdr:sp macro="" textlink="">
      <xdr:nvSpPr>
        <xdr:cNvPr id="8" name="AutoShape 1"/>
        <xdr:cNvSpPr>
          <a:spLocks/>
        </xdr:cNvSpPr>
      </xdr:nvSpPr>
      <xdr:spPr bwMode="auto">
        <a:xfrm>
          <a:off x="572742" y="1504950"/>
          <a:ext cx="76200" cy="409575"/>
        </a:xfrm>
        <a:prstGeom prst="leftBrace">
          <a:avLst>
            <a:gd name="adj1" fmla="val 3479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BT36"/>
  <sheetViews>
    <sheetView showGridLines="0" tabSelected="1" view="pageBreakPreview" zoomScaleNormal="100" zoomScaleSheetLayoutView="100" workbookViewId="0">
      <selection activeCell="B22" sqref="B22:K22"/>
    </sheetView>
  </sheetViews>
  <sheetFormatPr defaultColWidth="20.625" defaultRowHeight="13.5"/>
  <cols>
    <col min="1" max="12" width="1.625" style="2" customWidth="1"/>
    <col min="13" max="14" width="1.75" style="2" customWidth="1"/>
    <col min="15" max="23" width="1.625" style="2" customWidth="1"/>
    <col min="24" max="24" width="2" style="2" customWidth="1"/>
    <col min="25" max="32" width="1.625" style="2" customWidth="1"/>
    <col min="33" max="34" width="1.75" style="2" customWidth="1"/>
    <col min="35" max="35" width="1.625" style="2" customWidth="1"/>
    <col min="36" max="36" width="2" style="2" customWidth="1"/>
    <col min="37" max="72" width="1.625" style="2" customWidth="1"/>
    <col min="73" max="81" width="2.375" style="2" customWidth="1"/>
    <col min="82" max="16384" width="20.625" style="2"/>
  </cols>
  <sheetData>
    <row r="1" spans="1:72" s="18" customFormat="1" ht="9">
      <c r="A1" s="24"/>
      <c r="BT1" s="26"/>
    </row>
    <row r="2" spans="1:72" s="19" customFormat="1" ht="12">
      <c r="A2" s="85"/>
      <c r="B2" s="85"/>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BT2" s="4"/>
    </row>
    <row r="3" spans="1:72" ht="7.5" customHeight="1"/>
    <row r="4" spans="1:72" s="20" customFormat="1" ht="11.25">
      <c r="A4" s="46"/>
      <c r="B4" s="47"/>
      <c r="C4" s="47"/>
      <c r="D4" s="47"/>
      <c r="E4" s="47"/>
      <c r="F4" s="47"/>
      <c r="G4" s="47"/>
      <c r="H4" s="47"/>
      <c r="I4" s="86"/>
      <c r="J4" s="47"/>
      <c r="K4" s="86"/>
      <c r="L4" s="47"/>
      <c r="M4" s="86"/>
      <c r="AJ4" s="87" t="s">
        <v>199</v>
      </c>
      <c r="AK4" s="3" t="s">
        <v>200</v>
      </c>
    </row>
    <row r="5" spans="1:72" s="17" customFormat="1" ht="11.25" thickBot="1">
      <c r="A5" s="55" t="s">
        <v>201</v>
      </c>
      <c r="B5" s="55"/>
      <c r="C5" s="29"/>
      <c r="D5" s="29"/>
      <c r="E5" s="29"/>
      <c r="F5" s="88"/>
      <c r="G5" s="29"/>
      <c r="H5" s="88"/>
      <c r="J5" s="88"/>
      <c r="K5" s="30"/>
      <c r="L5" s="88"/>
      <c r="BH5" s="30"/>
      <c r="BT5" s="30" t="s">
        <v>202</v>
      </c>
    </row>
    <row r="6" spans="1:72" s="17" customFormat="1" ht="12" customHeight="1">
      <c r="A6" s="339" t="s">
        <v>4</v>
      </c>
      <c r="B6" s="340"/>
      <c r="C6" s="340"/>
      <c r="D6" s="340"/>
      <c r="E6" s="340"/>
      <c r="F6" s="340"/>
      <c r="G6" s="340"/>
      <c r="H6" s="340"/>
      <c r="I6" s="340"/>
      <c r="J6" s="340"/>
      <c r="K6" s="340"/>
      <c r="L6" s="379"/>
      <c r="M6" s="339" t="s">
        <v>125</v>
      </c>
      <c r="N6" s="340"/>
      <c r="O6" s="340"/>
      <c r="P6" s="340"/>
      <c r="Q6" s="340"/>
      <c r="R6" s="340"/>
      <c r="S6" s="340"/>
      <c r="T6" s="340"/>
      <c r="U6" s="355"/>
      <c r="V6" s="355"/>
      <c r="W6" s="355"/>
      <c r="X6" s="356"/>
      <c r="Y6" s="339">
        <v>24</v>
      </c>
      <c r="Z6" s="340"/>
      <c r="AA6" s="340"/>
      <c r="AB6" s="340"/>
      <c r="AC6" s="340"/>
      <c r="AD6" s="340"/>
      <c r="AE6" s="340"/>
      <c r="AF6" s="340"/>
      <c r="AG6" s="355"/>
      <c r="AH6" s="355"/>
      <c r="AI6" s="355"/>
      <c r="AJ6" s="356"/>
      <c r="AK6" s="339">
        <v>25</v>
      </c>
      <c r="AL6" s="340"/>
      <c r="AM6" s="340"/>
      <c r="AN6" s="340"/>
      <c r="AO6" s="340"/>
      <c r="AP6" s="340"/>
      <c r="AQ6" s="340"/>
      <c r="AR6" s="340"/>
      <c r="AS6" s="355"/>
      <c r="AT6" s="355"/>
      <c r="AU6" s="355"/>
      <c r="AV6" s="356"/>
      <c r="AW6" s="339">
        <v>26</v>
      </c>
      <c r="AX6" s="340"/>
      <c r="AY6" s="340"/>
      <c r="AZ6" s="340"/>
      <c r="BA6" s="340"/>
      <c r="BB6" s="340"/>
      <c r="BC6" s="340"/>
      <c r="BD6" s="340"/>
      <c r="BE6" s="355"/>
      <c r="BF6" s="355"/>
      <c r="BG6" s="355"/>
      <c r="BH6" s="356"/>
      <c r="BI6" s="339">
        <v>27</v>
      </c>
      <c r="BJ6" s="340"/>
      <c r="BK6" s="340"/>
      <c r="BL6" s="340"/>
      <c r="BM6" s="340"/>
      <c r="BN6" s="340"/>
      <c r="BO6" s="340"/>
      <c r="BP6" s="340"/>
      <c r="BQ6" s="355"/>
      <c r="BR6" s="355"/>
      <c r="BS6" s="355"/>
      <c r="BT6" s="356"/>
    </row>
    <row r="7" spans="1:72" s="17" customFormat="1" ht="12" customHeight="1">
      <c r="A7" s="351"/>
      <c r="B7" s="352"/>
      <c r="C7" s="352"/>
      <c r="D7" s="352"/>
      <c r="E7" s="352"/>
      <c r="F7" s="352"/>
      <c r="G7" s="352"/>
      <c r="H7" s="352"/>
      <c r="I7" s="352"/>
      <c r="J7" s="352"/>
      <c r="K7" s="352"/>
      <c r="L7" s="353"/>
      <c r="M7" s="351"/>
      <c r="N7" s="352"/>
      <c r="O7" s="352"/>
      <c r="P7" s="352"/>
      <c r="Q7" s="352"/>
      <c r="R7" s="352"/>
      <c r="S7" s="352"/>
      <c r="T7" s="352"/>
      <c r="U7" s="380" t="s">
        <v>5</v>
      </c>
      <c r="V7" s="381"/>
      <c r="W7" s="381"/>
      <c r="X7" s="382"/>
      <c r="Y7" s="351"/>
      <c r="Z7" s="352"/>
      <c r="AA7" s="352"/>
      <c r="AB7" s="352"/>
      <c r="AC7" s="352"/>
      <c r="AD7" s="352"/>
      <c r="AE7" s="352"/>
      <c r="AF7" s="352"/>
      <c r="AG7" s="380" t="s">
        <v>5</v>
      </c>
      <c r="AH7" s="381"/>
      <c r="AI7" s="381"/>
      <c r="AJ7" s="382"/>
      <c r="AK7" s="351"/>
      <c r="AL7" s="352"/>
      <c r="AM7" s="352"/>
      <c r="AN7" s="352"/>
      <c r="AO7" s="352"/>
      <c r="AP7" s="352"/>
      <c r="AQ7" s="352"/>
      <c r="AR7" s="352"/>
      <c r="AS7" s="380" t="s">
        <v>5</v>
      </c>
      <c r="AT7" s="381"/>
      <c r="AU7" s="381"/>
      <c r="AV7" s="382"/>
      <c r="AW7" s="351"/>
      <c r="AX7" s="352"/>
      <c r="AY7" s="352"/>
      <c r="AZ7" s="352"/>
      <c r="BA7" s="352"/>
      <c r="BB7" s="352"/>
      <c r="BC7" s="352"/>
      <c r="BD7" s="352"/>
      <c r="BE7" s="380" t="s">
        <v>5</v>
      </c>
      <c r="BF7" s="381"/>
      <c r="BG7" s="381"/>
      <c r="BH7" s="382"/>
      <c r="BI7" s="351"/>
      <c r="BJ7" s="352"/>
      <c r="BK7" s="352"/>
      <c r="BL7" s="352"/>
      <c r="BM7" s="352"/>
      <c r="BN7" s="352"/>
      <c r="BO7" s="352"/>
      <c r="BP7" s="352"/>
      <c r="BQ7" s="380" t="s">
        <v>5</v>
      </c>
      <c r="BR7" s="381"/>
      <c r="BS7" s="381"/>
      <c r="BT7" s="382"/>
    </row>
    <row r="8" spans="1:72" s="21" customFormat="1" ht="13.5" customHeight="1">
      <c r="A8" s="89"/>
      <c r="B8" s="373" t="s">
        <v>6</v>
      </c>
      <c r="C8" s="373"/>
      <c r="D8" s="373"/>
      <c r="E8" s="373"/>
      <c r="F8" s="373"/>
      <c r="G8" s="373"/>
      <c r="H8" s="373"/>
      <c r="I8" s="373"/>
      <c r="J8" s="373"/>
      <c r="K8" s="373"/>
      <c r="L8" s="90"/>
      <c r="M8" s="374">
        <v>25329056076</v>
      </c>
      <c r="N8" s="375"/>
      <c r="O8" s="375"/>
      <c r="P8" s="375"/>
      <c r="Q8" s="375"/>
      <c r="R8" s="375"/>
      <c r="S8" s="375"/>
      <c r="T8" s="375"/>
      <c r="U8" s="376">
        <v>-6.7</v>
      </c>
      <c r="V8" s="377"/>
      <c r="W8" s="377"/>
      <c r="X8" s="378"/>
      <c r="Y8" s="374">
        <f>SUM(Y9:AF17)</f>
        <v>25661714960</v>
      </c>
      <c r="Z8" s="375"/>
      <c r="AA8" s="375"/>
      <c r="AB8" s="375"/>
      <c r="AC8" s="375"/>
      <c r="AD8" s="375"/>
      <c r="AE8" s="375"/>
      <c r="AF8" s="375"/>
      <c r="AG8" s="376">
        <v>1.3</v>
      </c>
      <c r="AH8" s="377"/>
      <c r="AI8" s="377"/>
      <c r="AJ8" s="378"/>
      <c r="AK8" s="374">
        <f>SUM(AK9:AR17)</f>
        <v>26603870403</v>
      </c>
      <c r="AL8" s="375"/>
      <c r="AM8" s="375"/>
      <c r="AN8" s="375"/>
      <c r="AO8" s="375"/>
      <c r="AP8" s="375"/>
      <c r="AQ8" s="375"/>
      <c r="AR8" s="375"/>
      <c r="AS8" s="376">
        <f>ROUND((AK8/Y8-1)*100,1)</f>
        <v>3.7</v>
      </c>
      <c r="AT8" s="377"/>
      <c r="AU8" s="377"/>
      <c r="AV8" s="378"/>
      <c r="AW8" s="374">
        <f>SUM(AW9:BD17)</f>
        <v>28352435014</v>
      </c>
      <c r="AX8" s="375"/>
      <c r="AY8" s="375"/>
      <c r="AZ8" s="375"/>
      <c r="BA8" s="375"/>
      <c r="BB8" s="375"/>
      <c r="BC8" s="375"/>
      <c r="BD8" s="375"/>
      <c r="BE8" s="376">
        <f>ROUND((AW8/AK8-1)*100,1)</f>
        <v>6.6</v>
      </c>
      <c r="BF8" s="377"/>
      <c r="BG8" s="377"/>
      <c r="BH8" s="378"/>
      <c r="BI8" s="374">
        <f>SUM(BI9:BP17)</f>
        <v>28760378540</v>
      </c>
      <c r="BJ8" s="375"/>
      <c r="BK8" s="375"/>
      <c r="BL8" s="375"/>
      <c r="BM8" s="375"/>
      <c r="BN8" s="375"/>
      <c r="BO8" s="375"/>
      <c r="BP8" s="375"/>
      <c r="BQ8" s="376">
        <f>ROUND((BI8/AW8-1)*100,1)</f>
        <v>1.4</v>
      </c>
      <c r="BR8" s="377"/>
      <c r="BS8" s="377"/>
      <c r="BT8" s="378"/>
    </row>
    <row r="9" spans="1:72" s="17" customFormat="1" ht="13.5" customHeight="1">
      <c r="A9" s="91"/>
      <c r="B9" s="367" t="s">
        <v>7</v>
      </c>
      <c r="C9" s="367"/>
      <c r="D9" s="367"/>
      <c r="E9" s="367"/>
      <c r="F9" s="367"/>
      <c r="G9" s="367"/>
      <c r="H9" s="367"/>
      <c r="I9" s="367"/>
      <c r="J9" s="367"/>
      <c r="K9" s="367"/>
      <c r="L9" s="92"/>
      <c r="M9" s="368">
        <v>15575749123</v>
      </c>
      <c r="N9" s="369"/>
      <c r="O9" s="369"/>
      <c r="P9" s="369"/>
      <c r="Q9" s="369"/>
      <c r="R9" s="369"/>
      <c r="S9" s="369"/>
      <c r="T9" s="369"/>
      <c r="U9" s="370">
        <v>-12.7</v>
      </c>
      <c r="V9" s="371"/>
      <c r="W9" s="371"/>
      <c r="X9" s="372"/>
      <c r="Y9" s="368">
        <v>15744953009</v>
      </c>
      <c r="Z9" s="369"/>
      <c r="AA9" s="369"/>
      <c r="AB9" s="369"/>
      <c r="AC9" s="369"/>
      <c r="AD9" s="369"/>
      <c r="AE9" s="369"/>
      <c r="AF9" s="369"/>
      <c r="AG9" s="370">
        <v>1.1000000000000001</v>
      </c>
      <c r="AH9" s="371"/>
      <c r="AI9" s="371"/>
      <c r="AJ9" s="372"/>
      <c r="AK9" s="368">
        <v>16531046865</v>
      </c>
      <c r="AL9" s="369"/>
      <c r="AM9" s="369"/>
      <c r="AN9" s="369"/>
      <c r="AO9" s="369"/>
      <c r="AP9" s="369"/>
      <c r="AQ9" s="369"/>
      <c r="AR9" s="369"/>
      <c r="AS9" s="370">
        <f>ROUND((AK9/Y9-1)*100,1)</f>
        <v>5</v>
      </c>
      <c r="AT9" s="371"/>
      <c r="AU9" s="371"/>
      <c r="AV9" s="372"/>
      <c r="AW9" s="368">
        <v>18205723065</v>
      </c>
      <c r="AX9" s="369"/>
      <c r="AY9" s="369"/>
      <c r="AZ9" s="369"/>
      <c r="BA9" s="369"/>
      <c r="BB9" s="369"/>
      <c r="BC9" s="369"/>
      <c r="BD9" s="369"/>
      <c r="BE9" s="370">
        <f>ROUND((AW9/AK9-1)*100,1)</f>
        <v>10.1</v>
      </c>
      <c r="BF9" s="371"/>
      <c r="BG9" s="371"/>
      <c r="BH9" s="372"/>
      <c r="BI9" s="368">
        <v>17227920789</v>
      </c>
      <c r="BJ9" s="369"/>
      <c r="BK9" s="369"/>
      <c r="BL9" s="369"/>
      <c r="BM9" s="369"/>
      <c r="BN9" s="369"/>
      <c r="BO9" s="369"/>
      <c r="BP9" s="369"/>
      <c r="BQ9" s="370">
        <f>ROUND((BI9/AW9-1)*100,1)</f>
        <v>-5.4</v>
      </c>
      <c r="BR9" s="371"/>
      <c r="BS9" s="371"/>
      <c r="BT9" s="372"/>
    </row>
    <row r="10" spans="1:72" s="17" customFormat="1" ht="13.5" customHeight="1">
      <c r="A10" s="93"/>
      <c r="B10" s="343" t="s">
        <v>8</v>
      </c>
      <c r="C10" s="343"/>
      <c r="D10" s="343"/>
      <c r="E10" s="343"/>
      <c r="F10" s="343"/>
      <c r="G10" s="343"/>
      <c r="H10" s="343"/>
      <c r="I10" s="343"/>
      <c r="J10" s="343"/>
      <c r="K10" s="343"/>
      <c r="L10" s="37"/>
      <c r="M10" s="344">
        <v>363329173</v>
      </c>
      <c r="N10" s="345"/>
      <c r="O10" s="345"/>
      <c r="P10" s="345"/>
      <c r="Q10" s="345"/>
      <c r="R10" s="345"/>
      <c r="S10" s="345"/>
      <c r="T10" s="345"/>
      <c r="U10" s="346">
        <v>0.2</v>
      </c>
      <c r="V10" s="347"/>
      <c r="W10" s="347"/>
      <c r="X10" s="348"/>
      <c r="Y10" s="344" t="s">
        <v>212</v>
      </c>
      <c r="Z10" s="345"/>
      <c r="AA10" s="345"/>
      <c r="AB10" s="345"/>
      <c r="AC10" s="345"/>
      <c r="AD10" s="345"/>
      <c r="AE10" s="345"/>
      <c r="AF10" s="345"/>
      <c r="AG10" s="346" t="s">
        <v>213</v>
      </c>
      <c r="AH10" s="347"/>
      <c r="AI10" s="347"/>
      <c r="AJ10" s="348"/>
      <c r="AK10" s="344" t="s">
        <v>221</v>
      </c>
      <c r="AL10" s="345"/>
      <c r="AM10" s="345"/>
      <c r="AN10" s="345"/>
      <c r="AO10" s="345"/>
      <c r="AP10" s="345"/>
      <c r="AQ10" s="345"/>
      <c r="AR10" s="345"/>
      <c r="AS10" s="346" t="s">
        <v>212</v>
      </c>
      <c r="AT10" s="347"/>
      <c r="AU10" s="347"/>
      <c r="AV10" s="348"/>
      <c r="AW10" s="344" t="s">
        <v>221</v>
      </c>
      <c r="AX10" s="345"/>
      <c r="AY10" s="345"/>
      <c r="AZ10" s="345"/>
      <c r="BA10" s="345"/>
      <c r="BB10" s="345"/>
      <c r="BC10" s="345"/>
      <c r="BD10" s="345"/>
      <c r="BE10" s="346" t="s">
        <v>212</v>
      </c>
      <c r="BF10" s="347"/>
      <c r="BG10" s="347"/>
      <c r="BH10" s="348"/>
      <c r="BI10" s="344" t="s">
        <v>221</v>
      </c>
      <c r="BJ10" s="345"/>
      <c r="BK10" s="345"/>
      <c r="BL10" s="345"/>
      <c r="BM10" s="345"/>
      <c r="BN10" s="345"/>
      <c r="BO10" s="345"/>
      <c r="BP10" s="345"/>
      <c r="BQ10" s="346" t="s">
        <v>212</v>
      </c>
      <c r="BR10" s="347"/>
      <c r="BS10" s="347"/>
      <c r="BT10" s="348"/>
    </row>
    <row r="11" spans="1:72" s="17" customFormat="1" ht="13.5" customHeight="1">
      <c r="A11" s="93"/>
      <c r="B11" s="343" t="s">
        <v>9</v>
      </c>
      <c r="C11" s="343"/>
      <c r="D11" s="343"/>
      <c r="E11" s="343"/>
      <c r="F11" s="343"/>
      <c r="G11" s="343"/>
      <c r="H11" s="343"/>
      <c r="I11" s="343"/>
      <c r="J11" s="343"/>
      <c r="K11" s="343"/>
      <c r="L11" s="37"/>
      <c r="M11" s="344">
        <v>4384379293</v>
      </c>
      <c r="N11" s="345"/>
      <c r="O11" s="345"/>
      <c r="P11" s="345"/>
      <c r="Q11" s="345"/>
      <c r="R11" s="345"/>
      <c r="S11" s="345"/>
      <c r="T11" s="345"/>
      <c r="U11" s="346">
        <v>5.7</v>
      </c>
      <c r="V11" s="347"/>
      <c r="W11" s="347"/>
      <c r="X11" s="348"/>
      <c r="Y11" s="344">
        <v>4504875911</v>
      </c>
      <c r="Z11" s="345"/>
      <c r="AA11" s="345"/>
      <c r="AB11" s="345"/>
      <c r="AC11" s="345"/>
      <c r="AD11" s="345"/>
      <c r="AE11" s="345"/>
      <c r="AF11" s="345"/>
      <c r="AG11" s="346">
        <v>2.7</v>
      </c>
      <c r="AH11" s="347"/>
      <c r="AI11" s="347"/>
      <c r="AJ11" s="348"/>
      <c r="AK11" s="344">
        <v>4539077736</v>
      </c>
      <c r="AL11" s="345"/>
      <c r="AM11" s="345"/>
      <c r="AN11" s="345"/>
      <c r="AO11" s="345"/>
      <c r="AP11" s="345"/>
      <c r="AQ11" s="345"/>
      <c r="AR11" s="345"/>
      <c r="AS11" s="346">
        <f>ROUND((AK11/Y11-1)*100,1)</f>
        <v>0.8</v>
      </c>
      <c r="AT11" s="347"/>
      <c r="AU11" s="347"/>
      <c r="AV11" s="348"/>
      <c r="AW11" s="344">
        <v>4486755091</v>
      </c>
      <c r="AX11" s="345"/>
      <c r="AY11" s="345"/>
      <c r="AZ11" s="345"/>
      <c r="BA11" s="345"/>
      <c r="BB11" s="345"/>
      <c r="BC11" s="345"/>
      <c r="BD11" s="345"/>
      <c r="BE11" s="346">
        <f>ROUND((AW11/AK11-1)*100,1)</f>
        <v>-1.2</v>
      </c>
      <c r="BF11" s="347"/>
      <c r="BG11" s="347"/>
      <c r="BH11" s="348"/>
      <c r="BI11" s="344">
        <v>5241306815</v>
      </c>
      <c r="BJ11" s="345"/>
      <c r="BK11" s="345"/>
      <c r="BL11" s="345"/>
      <c r="BM11" s="345"/>
      <c r="BN11" s="345"/>
      <c r="BO11" s="345"/>
      <c r="BP11" s="345"/>
      <c r="BQ11" s="346">
        <f>ROUND((BI11/AW11-1)*100,1)</f>
        <v>16.8</v>
      </c>
      <c r="BR11" s="347"/>
      <c r="BS11" s="347"/>
      <c r="BT11" s="348"/>
    </row>
    <row r="12" spans="1:72" s="17" customFormat="1" ht="13.5" customHeight="1">
      <c r="A12" s="93"/>
      <c r="B12" s="357" t="s">
        <v>10</v>
      </c>
      <c r="C12" s="357"/>
      <c r="D12" s="357"/>
      <c r="E12" s="357"/>
      <c r="F12" s="357"/>
      <c r="G12" s="357"/>
      <c r="H12" s="357"/>
      <c r="I12" s="357"/>
      <c r="J12" s="357"/>
      <c r="K12" s="357"/>
      <c r="L12" s="37"/>
      <c r="M12" s="344">
        <v>334192397</v>
      </c>
      <c r="N12" s="345"/>
      <c r="O12" s="345"/>
      <c r="P12" s="345"/>
      <c r="Q12" s="345"/>
      <c r="R12" s="345"/>
      <c r="S12" s="345"/>
      <c r="T12" s="345"/>
      <c r="U12" s="346">
        <v>5.7</v>
      </c>
      <c r="V12" s="347"/>
      <c r="W12" s="347"/>
      <c r="X12" s="348"/>
      <c r="Y12" s="344">
        <v>378071732</v>
      </c>
      <c r="Z12" s="345"/>
      <c r="AA12" s="345"/>
      <c r="AB12" s="345"/>
      <c r="AC12" s="345"/>
      <c r="AD12" s="345"/>
      <c r="AE12" s="345"/>
      <c r="AF12" s="345"/>
      <c r="AG12" s="346">
        <v>13.1</v>
      </c>
      <c r="AH12" s="347"/>
      <c r="AI12" s="347"/>
      <c r="AJ12" s="348"/>
      <c r="AK12" s="344">
        <v>383649209</v>
      </c>
      <c r="AL12" s="345"/>
      <c r="AM12" s="345"/>
      <c r="AN12" s="345"/>
      <c r="AO12" s="345"/>
      <c r="AP12" s="345"/>
      <c r="AQ12" s="345"/>
      <c r="AR12" s="345"/>
      <c r="AS12" s="346">
        <f>ROUND((AK12/Y12-1)*100,1)</f>
        <v>1.5</v>
      </c>
      <c r="AT12" s="347"/>
      <c r="AU12" s="347"/>
      <c r="AV12" s="348"/>
      <c r="AW12" s="344">
        <v>399033900</v>
      </c>
      <c r="AX12" s="345"/>
      <c r="AY12" s="345"/>
      <c r="AZ12" s="345"/>
      <c r="BA12" s="345"/>
      <c r="BB12" s="345"/>
      <c r="BC12" s="345"/>
      <c r="BD12" s="345"/>
      <c r="BE12" s="346">
        <f>ROUND((AW12/AK12-1)*100,1)</f>
        <v>4</v>
      </c>
      <c r="BF12" s="347"/>
      <c r="BG12" s="347"/>
      <c r="BH12" s="348"/>
      <c r="BI12" s="344">
        <v>399543715</v>
      </c>
      <c r="BJ12" s="345"/>
      <c r="BK12" s="345"/>
      <c r="BL12" s="345"/>
      <c r="BM12" s="345"/>
      <c r="BN12" s="345"/>
      <c r="BO12" s="345"/>
      <c r="BP12" s="345"/>
      <c r="BQ12" s="346">
        <f>ROUND((BI12/AW12-1)*100,1)</f>
        <v>0.1</v>
      </c>
      <c r="BR12" s="347"/>
      <c r="BS12" s="347"/>
      <c r="BT12" s="348"/>
    </row>
    <row r="13" spans="1:72" s="17" customFormat="1" ht="13.5" customHeight="1">
      <c r="A13" s="93"/>
      <c r="B13" s="343" t="s">
        <v>11</v>
      </c>
      <c r="C13" s="343"/>
      <c r="D13" s="343"/>
      <c r="E13" s="343"/>
      <c r="F13" s="343"/>
      <c r="G13" s="343"/>
      <c r="H13" s="343"/>
      <c r="I13" s="343"/>
      <c r="J13" s="343"/>
      <c r="K13" s="343"/>
      <c r="L13" s="37"/>
      <c r="M13" s="344" t="s">
        <v>212</v>
      </c>
      <c r="N13" s="345"/>
      <c r="O13" s="345"/>
      <c r="P13" s="345"/>
      <c r="Q13" s="345"/>
      <c r="R13" s="345"/>
      <c r="S13" s="345"/>
      <c r="T13" s="345"/>
      <c r="U13" s="346" t="s">
        <v>213</v>
      </c>
      <c r="V13" s="347"/>
      <c r="W13" s="347"/>
      <c r="X13" s="348"/>
      <c r="Y13" s="344" t="s">
        <v>212</v>
      </c>
      <c r="Z13" s="345"/>
      <c r="AA13" s="345"/>
      <c r="AB13" s="345"/>
      <c r="AC13" s="345"/>
      <c r="AD13" s="345"/>
      <c r="AE13" s="345"/>
      <c r="AF13" s="345"/>
      <c r="AG13" s="346" t="s">
        <v>212</v>
      </c>
      <c r="AH13" s="347"/>
      <c r="AI13" s="347"/>
      <c r="AJ13" s="348"/>
      <c r="AK13" s="344" t="s">
        <v>212</v>
      </c>
      <c r="AL13" s="345"/>
      <c r="AM13" s="345"/>
      <c r="AN13" s="345"/>
      <c r="AO13" s="345"/>
      <c r="AP13" s="345"/>
      <c r="AQ13" s="345"/>
      <c r="AR13" s="345"/>
      <c r="AS13" s="346" t="s">
        <v>212</v>
      </c>
      <c r="AT13" s="347"/>
      <c r="AU13" s="347"/>
      <c r="AV13" s="348"/>
      <c r="AW13" s="344" t="s">
        <v>221</v>
      </c>
      <c r="AX13" s="345"/>
      <c r="AY13" s="345"/>
      <c r="AZ13" s="345"/>
      <c r="BA13" s="345"/>
      <c r="BB13" s="345"/>
      <c r="BC13" s="345"/>
      <c r="BD13" s="345"/>
      <c r="BE13" s="346" t="s">
        <v>212</v>
      </c>
      <c r="BF13" s="347"/>
      <c r="BG13" s="347"/>
      <c r="BH13" s="348"/>
      <c r="BI13" s="344" t="s">
        <v>221</v>
      </c>
      <c r="BJ13" s="345"/>
      <c r="BK13" s="345"/>
      <c r="BL13" s="345"/>
      <c r="BM13" s="345"/>
      <c r="BN13" s="345"/>
      <c r="BO13" s="345"/>
      <c r="BP13" s="345"/>
      <c r="BQ13" s="346" t="s">
        <v>212</v>
      </c>
      <c r="BR13" s="347"/>
      <c r="BS13" s="347"/>
      <c r="BT13" s="348"/>
    </row>
    <row r="14" spans="1:72" s="17" customFormat="1" ht="13.5" customHeight="1">
      <c r="A14" s="93"/>
      <c r="B14" s="343" t="s">
        <v>12</v>
      </c>
      <c r="C14" s="343"/>
      <c r="D14" s="343"/>
      <c r="E14" s="343"/>
      <c r="F14" s="343"/>
      <c r="G14" s="343"/>
      <c r="H14" s="343"/>
      <c r="I14" s="343"/>
      <c r="J14" s="343"/>
      <c r="K14" s="343"/>
      <c r="L14" s="37"/>
      <c r="M14" s="344">
        <v>2020012566</v>
      </c>
      <c r="N14" s="345"/>
      <c r="O14" s="345"/>
      <c r="P14" s="345"/>
      <c r="Q14" s="345"/>
      <c r="R14" s="345"/>
      <c r="S14" s="345"/>
      <c r="T14" s="345"/>
      <c r="U14" s="346">
        <v>10</v>
      </c>
      <c r="V14" s="347"/>
      <c r="W14" s="347"/>
      <c r="X14" s="348"/>
      <c r="Y14" s="344">
        <v>2196408893</v>
      </c>
      <c r="Z14" s="345"/>
      <c r="AA14" s="345"/>
      <c r="AB14" s="345"/>
      <c r="AC14" s="345"/>
      <c r="AD14" s="345"/>
      <c r="AE14" s="345"/>
      <c r="AF14" s="345"/>
      <c r="AG14" s="346">
        <v>8.6999999999999993</v>
      </c>
      <c r="AH14" s="347"/>
      <c r="AI14" s="347"/>
      <c r="AJ14" s="348"/>
      <c r="AK14" s="344">
        <v>2277583660</v>
      </c>
      <c r="AL14" s="345"/>
      <c r="AM14" s="345"/>
      <c r="AN14" s="345"/>
      <c r="AO14" s="345"/>
      <c r="AP14" s="345"/>
      <c r="AQ14" s="345"/>
      <c r="AR14" s="345"/>
      <c r="AS14" s="346">
        <f>ROUND((AK14/Y14-1)*100,1)</f>
        <v>3.7</v>
      </c>
      <c r="AT14" s="347"/>
      <c r="AU14" s="347"/>
      <c r="AV14" s="348"/>
      <c r="AW14" s="344">
        <v>2388240716</v>
      </c>
      <c r="AX14" s="345"/>
      <c r="AY14" s="345"/>
      <c r="AZ14" s="345"/>
      <c r="BA14" s="345"/>
      <c r="BB14" s="345"/>
      <c r="BC14" s="345"/>
      <c r="BD14" s="345"/>
      <c r="BE14" s="346">
        <f>ROUND((AW14/AK14-1)*100,1)</f>
        <v>4.9000000000000004</v>
      </c>
      <c r="BF14" s="347"/>
      <c r="BG14" s="347"/>
      <c r="BH14" s="348"/>
      <c r="BI14" s="344">
        <v>2506378284</v>
      </c>
      <c r="BJ14" s="345"/>
      <c r="BK14" s="345"/>
      <c r="BL14" s="345"/>
      <c r="BM14" s="345"/>
      <c r="BN14" s="345"/>
      <c r="BO14" s="345"/>
      <c r="BP14" s="345"/>
      <c r="BQ14" s="346">
        <f>ROUND((BI14/AW14-1)*100,1)</f>
        <v>4.9000000000000004</v>
      </c>
      <c r="BR14" s="347"/>
      <c r="BS14" s="347"/>
      <c r="BT14" s="348"/>
    </row>
    <row r="15" spans="1:72" s="17" customFormat="1" ht="13.5" customHeight="1">
      <c r="A15" s="93"/>
      <c r="B15" s="343" t="s">
        <v>13</v>
      </c>
      <c r="C15" s="343"/>
      <c r="D15" s="343"/>
      <c r="E15" s="343"/>
      <c r="F15" s="343"/>
      <c r="G15" s="343"/>
      <c r="H15" s="343"/>
      <c r="I15" s="343"/>
      <c r="J15" s="343"/>
      <c r="K15" s="343"/>
      <c r="L15" s="37"/>
      <c r="M15" s="344">
        <v>1781986227</v>
      </c>
      <c r="N15" s="345"/>
      <c r="O15" s="345"/>
      <c r="P15" s="345"/>
      <c r="Q15" s="345"/>
      <c r="R15" s="345"/>
      <c r="S15" s="345"/>
      <c r="T15" s="345"/>
      <c r="U15" s="346">
        <v>2.5</v>
      </c>
      <c r="V15" s="347"/>
      <c r="W15" s="347"/>
      <c r="X15" s="348"/>
      <c r="Y15" s="344">
        <v>1867466306</v>
      </c>
      <c r="Z15" s="345"/>
      <c r="AA15" s="345"/>
      <c r="AB15" s="345"/>
      <c r="AC15" s="345"/>
      <c r="AD15" s="345"/>
      <c r="AE15" s="345"/>
      <c r="AF15" s="345"/>
      <c r="AG15" s="346">
        <v>4.8</v>
      </c>
      <c r="AH15" s="347"/>
      <c r="AI15" s="347"/>
      <c r="AJ15" s="348"/>
      <c r="AK15" s="344">
        <v>1855689866</v>
      </c>
      <c r="AL15" s="345"/>
      <c r="AM15" s="345"/>
      <c r="AN15" s="345"/>
      <c r="AO15" s="345"/>
      <c r="AP15" s="345"/>
      <c r="AQ15" s="345"/>
      <c r="AR15" s="345"/>
      <c r="AS15" s="346">
        <f>ROUND((AK15/Y15-1)*100,1)</f>
        <v>-0.6</v>
      </c>
      <c r="AT15" s="347"/>
      <c r="AU15" s="347"/>
      <c r="AV15" s="348"/>
      <c r="AW15" s="344">
        <v>1773545003</v>
      </c>
      <c r="AX15" s="345"/>
      <c r="AY15" s="345"/>
      <c r="AZ15" s="345"/>
      <c r="BA15" s="345"/>
      <c r="BB15" s="345"/>
      <c r="BC15" s="345"/>
      <c r="BD15" s="345"/>
      <c r="BE15" s="346">
        <f>ROUND((AW15/AK15-1)*100,1)</f>
        <v>-4.4000000000000004</v>
      </c>
      <c r="BF15" s="347"/>
      <c r="BG15" s="347"/>
      <c r="BH15" s="348"/>
      <c r="BI15" s="344" t="s">
        <v>221</v>
      </c>
      <c r="BJ15" s="345"/>
      <c r="BK15" s="345"/>
      <c r="BL15" s="345"/>
      <c r="BM15" s="345"/>
      <c r="BN15" s="345"/>
      <c r="BO15" s="345"/>
      <c r="BP15" s="345"/>
      <c r="BQ15" s="346" t="s">
        <v>218</v>
      </c>
      <c r="BR15" s="347"/>
      <c r="BS15" s="347"/>
      <c r="BT15" s="348"/>
    </row>
    <row r="16" spans="1:72" s="17" customFormat="1" ht="13.5" customHeight="1">
      <c r="A16" s="93"/>
      <c r="B16" s="343" t="s">
        <v>14</v>
      </c>
      <c r="C16" s="343"/>
      <c r="D16" s="343"/>
      <c r="E16" s="343"/>
      <c r="F16" s="343"/>
      <c r="G16" s="343"/>
      <c r="H16" s="343"/>
      <c r="I16" s="343"/>
      <c r="J16" s="343"/>
      <c r="K16" s="343"/>
      <c r="L16" s="37"/>
      <c r="M16" s="344">
        <v>869407297</v>
      </c>
      <c r="N16" s="345"/>
      <c r="O16" s="345"/>
      <c r="P16" s="345"/>
      <c r="Q16" s="345"/>
      <c r="R16" s="345"/>
      <c r="S16" s="345"/>
      <c r="T16" s="345"/>
      <c r="U16" s="346">
        <v>-3.6</v>
      </c>
      <c r="V16" s="347"/>
      <c r="W16" s="347"/>
      <c r="X16" s="348"/>
      <c r="Y16" s="344">
        <f>742799409+227139700</f>
        <v>969939109</v>
      </c>
      <c r="Z16" s="345"/>
      <c r="AA16" s="345"/>
      <c r="AB16" s="345"/>
      <c r="AC16" s="345"/>
      <c r="AD16" s="345"/>
      <c r="AE16" s="345"/>
      <c r="AF16" s="345"/>
      <c r="AG16" s="346">
        <v>11.6</v>
      </c>
      <c r="AH16" s="347"/>
      <c r="AI16" s="347"/>
      <c r="AJ16" s="348"/>
      <c r="AK16" s="344">
        <v>1016823067</v>
      </c>
      <c r="AL16" s="345"/>
      <c r="AM16" s="345"/>
      <c r="AN16" s="345"/>
      <c r="AO16" s="345"/>
      <c r="AP16" s="345"/>
      <c r="AQ16" s="345"/>
      <c r="AR16" s="345"/>
      <c r="AS16" s="346">
        <f>ROUND((AK16/Y16-1)*100,1)</f>
        <v>4.8</v>
      </c>
      <c r="AT16" s="347"/>
      <c r="AU16" s="347"/>
      <c r="AV16" s="348"/>
      <c r="AW16" s="344">
        <v>1099137239</v>
      </c>
      <c r="AX16" s="345"/>
      <c r="AY16" s="345"/>
      <c r="AZ16" s="345"/>
      <c r="BA16" s="345"/>
      <c r="BB16" s="345"/>
      <c r="BC16" s="345"/>
      <c r="BD16" s="345"/>
      <c r="BE16" s="346">
        <f>ROUND((AW16/AK16-1)*100,1)</f>
        <v>8.1</v>
      </c>
      <c r="BF16" s="347"/>
      <c r="BG16" s="347"/>
      <c r="BH16" s="348"/>
      <c r="BI16" s="344">
        <v>1135034677</v>
      </c>
      <c r="BJ16" s="345"/>
      <c r="BK16" s="345"/>
      <c r="BL16" s="345"/>
      <c r="BM16" s="345"/>
      <c r="BN16" s="345"/>
      <c r="BO16" s="345"/>
      <c r="BP16" s="345"/>
      <c r="BQ16" s="346">
        <f>ROUND((BI16/AW16-1)*100,1)</f>
        <v>3.3</v>
      </c>
      <c r="BR16" s="347"/>
      <c r="BS16" s="347"/>
      <c r="BT16" s="348"/>
    </row>
    <row r="17" spans="1:72" s="22" customFormat="1" ht="13.5" customHeight="1">
      <c r="A17" s="95"/>
      <c r="B17" s="349" t="s">
        <v>219</v>
      </c>
      <c r="C17" s="349"/>
      <c r="D17" s="349"/>
      <c r="E17" s="349"/>
      <c r="F17" s="349"/>
      <c r="G17" s="349"/>
      <c r="H17" s="349"/>
      <c r="I17" s="349"/>
      <c r="J17" s="349"/>
      <c r="K17" s="349"/>
      <c r="L17" s="41"/>
      <c r="M17" s="334" t="s">
        <v>221</v>
      </c>
      <c r="N17" s="335"/>
      <c r="O17" s="335"/>
      <c r="P17" s="335"/>
      <c r="Q17" s="335"/>
      <c r="R17" s="335"/>
      <c r="S17" s="335"/>
      <c r="T17" s="335"/>
      <c r="U17" s="336" t="s">
        <v>221</v>
      </c>
      <c r="V17" s="337"/>
      <c r="W17" s="337"/>
      <c r="X17" s="338"/>
      <c r="Y17" s="334" t="s">
        <v>221</v>
      </c>
      <c r="Z17" s="335"/>
      <c r="AA17" s="335"/>
      <c r="AB17" s="335"/>
      <c r="AC17" s="335"/>
      <c r="AD17" s="335"/>
      <c r="AE17" s="335"/>
      <c r="AF17" s="335"/>
      <c r="AG17" s="336" t="s">
        <v>221</v>
      </c>
      <c r="AH17" s="337"/>
      <c r="AI17" s="337"/>
      <c r="AJ17" s="338"/>
      <c r="AK17" s="334" t="s">
        <v>221</v>
      </c>
      <c r="AL17" s="335"/>
      <c r="AM17" s="335"/>
      <c r="AN17" s="335"/>
      <c r="AO17" s="335"/>
      <c r="AP17" s="335"/>
      <c r="AQ17" s="335"/>
      <c r="AR17" s="335"/>
      <c r="AS17" s="336" t="s">
        <v>221</v>
      </c>
      <c r="AT17" s="337"/>
      <c r="AU17" s="337"/>
      <c r="AV17" s="338"/>
      <c r="AW17" s="334" t="s">
        <v>221</v>
      </c>
      <c r="AX17" s="335"/>
      <c r="AY17" s="335"/>
      <c r="AZ17" s="335"/>
      <c r="BA17" s="335"/>
      <c r="BB17" s="335"/>
      <c r="BC17" s="335"/>
      <c r="BD17" s="335"/>
      <c r="BE17" s="336" t="s">
        <v>221</v>
      </c>
      <c r="BF17" s="337"/>
      <c r="BG17" s="337"/>
      <c r="BH17" s="338"/>
      <c r="BI17" s="334">
        <v>2250194260</v>
      </c>
      <c r="BJ17" s="335"/>
      <c r="BK17" s="335"/>
      <c r="BL17" s="335"/>
      <c r="BM17" s="335"/>
      <c r="BN17" s="335"/>
      <c r="BO17" s="335"/>
      <c r="BP17" s="335"/>
      <c r="BQ17" s="336" t="s">
        <v>220</v>
      </c>
      <c r="BR17" s="337"/>
      <c r="BS17" s="337"/>
      <c r="BT17" s="338"/>
    </row>
    <row r="18" spans="1:72" s="22" customFormat="1" ht="11.25" thickBot="1">
      <c r="A18" s="55" t="s">
        <v>15</v>
      </c>
      <c r="B18" s="55"/>
      <c r="M18" s="84"/>
      <c r="N18" s="84"/>
      <c r="O18" s="84"/>
      <c r="P18" s="84"/>
      <c r="Q18" s="84"/>
      <c r="R18" s="84"/>
      <c r="S18" s="84"/>
      <c r="T18" s="84"/>
      <c r="U18" s="84"/>
      <c r="V18" s="84"/>
      <c r="W18" s="84"/>
      <c r="X18" s="84"/>
    </row>
    <row r="19" spans="1:72" s="17" customFormat="1" ht="12" customHeight="1">
      <c r="A19" s="339" t="s">
        <v>16</v>
      </c>
      <c r="B19" s="340"/>
      <c r="C19" s="340"/>
      <c r="D19" s="340"/>
      <c r="E19" s="340"/>
      <c r="F19" s="340"/>
      <c r="G19" s="340"/>
      <c r="H19" s="340"/>
      <c r="I19" s="340"/>
      <c r="J19" s="340"/>
      <c r="K19" s="340"/>
      <c r="L19" s="340"/>
      <c r="M19" s="339" t="s">
        <v>125</v>
      </c>
      <c r="N19" s="340"/>
      <c r="O19" s="340"/>
      <c r="P19" s="340"/>
      <c r="Q19" s="340"/>
      <c r="R19" s="340"/>
      <c r="S19" s="340"/>
      <c r="T19" s="340"/>
      <c r="U19" s="355"/>
      <c r="V19" s="355"/>
      <c r="W19" s="355"/>
      <c r="X19" s="356"/>
      <c r="Y19" s="339">
        <v>24</v>
      </c>
      <c r="Z19" s="340"/>
      <c r="AA19" s="340"/>
      <c r="AB19" s="340"/>
      <c r="AC19" s="340"/>
      <c r="AD19" s="340"/>
      <c r="AE19" s="340"/>
      <c r="AF19" s="340"/>
      <c r="AG19" s="355"/>
      <c r="AH19" s="355"/>
      <c r="AI19" s="355"/>
      <c r="AJ19" s="356"/>
      <c r="AK19" s="339">
        <v>25</v>
      </c>
      <c r="AL19" s="340"/>
      <c r="AM19" s="340"/>
      <c r="AN19" s="340"/>
      <c r="AO19" s="340"/>
      <c r="AP19" s="340"/>
      <c r="AQ19" s="340"/>
      <c r="AR19" s="340"/>
      <c r="AS19" s="355"/>
      <c r="AT19" s="355"/>
      <c r="AU19" s="355"/>
      <c r="AV19" s="356"/>
      <c r="AW19" s="339">
        <v>26</v>
      </c>
      <c r="AX19" s="340"/>
      <c r="AY19" s="340"/>
      <c r="AZ19" s="340"/>
      <c r="BA19" s="340"/>
      <c r="BB19" s="340"/>
      <c r="BC19" s="340"/>
      <c r="BD19" s="340"/>
      <c r="BE19" s="355"/>
      <c r="BF19" s="355"/>
      <c r="BG19" s="355"/>
      <c r="BH19" s="356"/>
      <c r="BI19" s="339">
        <v>27</v>
      </c>
      <c r="BJ19" s="340"/>
      <c r="BK19" s="340"/>
      <c r="BL19" s="340"/>
      <c r="BM19" s="340"/>
      <c r="BN19" s="340"/>
      <c r="BO19" s="340"/>
      <c r="BP19" s="340"/>
      <c r="BQ19" s="355"/>
      <c r="BR19" s="355"/>
      <c r="BS19" s="355"/>
      <c r="BT19" s="356"/>
    </row>
    <row r="20" spans="1:72" s="23" customFormat="1" ht="12" customHeight="1">
      <c r="A20" s="341"/>
      <c r="B20" s="342"/>
      <c r="C20" s="342"/>
      <c r="D20" s="342"/>
      <c r="E20" s="342"/>
      <c r="F20" s="342"/>
      <c r="G20" s="342"/>
      <c r="H20" s="342"/>
      <c r="I20" s="342"/>
      <c r="J20" s="342"/>
      <c r="K20" s="342"/>
      <c r="L20" s="342"/>
      <c r="M20" s="341"/>
      <c r="N20" s="342"/>
      <c r="O20" s="342"/>
      <c r="P20" s="342"/>
      <c r="Q20" s="342"/>
      <c r="R20" s="342"/>
      <c r="S20" s="342"/>
      <c r="T20" s="342"/>
      <c r="U20" s="364" t="s">
        <v>5</v>
      </c>
      <c r="V20" s="365"/>
      <c r="W20" s="365"/>
      <c r="X20" s="366"/>
      <c r="Y20" s="341"/>
      <c r="Z20" s="342"/>
      <c r="AA20" s="342"/>
      <c r="AB20" s="342"/>
      <c r="AC20" s="342"/>
      <c r="AD20" s="342"/>
      <c r="AE20" s="342"/>
      <c r="AF20" s="342"/>
      <c r="AG20" s="364" t="s">
        <v>5</v>
      </c>
      <c r="AH20" s="365"/>
      <c r="AI20" s="365"/>
      <c r="AJ20" s="366"/>
      <c r="AK20" s="341"/>
      <c r="AL20" s="342"/>
      <c r="AM20" s="342"/>
      <c r="AN20" s="342"/>
      <c r="AO20" s="342"/>
      <c r="AP20" s="342"/>
      <c r="AQ20" s="342"/>
      <c r="AR20" s="342"/>
      <c r="AS20" s="364" t="s">
        <v>5</v>
      </c>
      <c r="AT20" s="365"/>
      <c r="AU20" s="365"/>
      <c r="AV20" s="366"/>
      <c r="AW20" s="341"/>
      <c r="AX20" s="342"/>
      <c r="AY20" s="342"/>
      <c r="AZ20" s="342"/>
      <c r="BA20" s="342"/>
      <c r="BB20" s="342"/>
      <c r="BC20" s="342"/>
      <c r="BD20" s="342"/>
      <c r="BE20" s="364" t="s">
        <v>5</v>
      </c>
      <c r="BF20" s="365"/>
      <c r="BG20" s="365"/>
      <c r="BH20" s="366"/>
      <c r="BI20" s="341"/>
      <c r="BJ20" s="342"/>
      <c r="BK20" s="342"/>
      <c r="BL20" s="342"/>
      <c r="BM20" s="342"/>
      <c r="BN20" s="342"/>
      <c r="BO20" s="342"/>
      <c r="BP20" s="342"/>
      <c r="BQ20" s="364" t="s">
        <v>5</v>
      </c>
      <c r="BR20" s="365"/>
      <c r="BS20" s="365"/>
      <c r="BT20" s="366"/>
    </row>
    <row r="21" spans="1:72" s="17" customFormat="1" ht="13.5" customHeight="1">
      <c r="A21" s="99"/>
      <c r="B21" s="363" t="s">
        <v>6</v>
      </c>
      <c r="C21" s="363"/>
      <c r="D21" s="363"/>
      <c r="E21" s="363"/>
      <c r="F21" s="363"/>
      <c r="G21" s="363"/>
      <c r="H21" s="363"/>
      <c r="I21" s="363"/>
      <c r="J21" s="363"/>
      <c r="K21" s="363"/>
      <c r="L21" s="100"/>
      <c r="M21" s="358">
        <v>25139318710</v>
      </c>
      <c r="N21" s="359"/>
      <c r="O21" s="359"/>
      <c r="P21" s="359"/>
      <c r="Q21" s="359"/>
      <c r="R21" s="359"/>
      <c r="S21" s="359"/>
      <c r="T21" s="359"/>
      <c r="U21" s="360">
        <v>-7.2</v>
      </c>
      <c r="V21" s="361"/>
      <c r="W21" s="361"/>
      <c r="X21" s="362"/>
      <c r="Y21" s="358">
        <f>SUM(Y22:AF30)</f>
        <v>25592894910</v>
      </c>
      <c r="Z21" s="359"/>
      <c r="AA21" s="359"/>
      <c r="AB21" s="359"/>
      <c r="AC21" s="359"/>
      <c r="AD21" s="359"/>
      <c r="AE21" s="359"/>
      <c r="AF21" s="359"/>
      <c r="AG21" s="360">
        <v>1.8</v>
      </c>
      <c r="AH21" s="361"/>
      <c r="AI21" s="361"/>
      <c r="AJ21" s="362"/>
      <c r="AK21" s="358">
        <f>SUM(AK22:AR30)</f>
        <v>26257817613</v>
      </c>
      <c r="AL21" s="359"/>
      <c r="AM21" s="359"/>
      <c r="AN21" s="359"/>
      <c r="AO21" s="359"/>
      <c r="AP21" s="359"/>
      <c r="AQ21" s="359"/>
      <c r="AR21" s="359"/>
      <c r="AS21" s="360">
        <f>ROUND((AK21/Y21-1)*100,1)</f>
        <v>2.6</v>
      </c>
      <c r="AT21" s="361"/>
      <c r="AU21" s="361"/>
      <c r="AV21" s="362"/>
      <c r="AW21" s="358">
        <f>SUM(AW22:BD30)</f>
        <v>27841041499</v>
      </c>
      <c r="AX21" s="359"/>
      <c r="AY21" s="359"/>
      <c r="AZ21" s="359"/>
      <c r="BA21" s="359"/>
      <c r="BB21" s="359"/>
      <c r="BC21" s="359"/>
      <c r="BD21" s="359"/>
      <c r="BE21" s="360">
        <f>ROUND((AW21/AK21-1)*100,1)</f>
        <v>6</v>
      </c>
      <c r="BF21" s="361"/>
      <c r="BG21" s="361"/>
      <c r="BH21" s="362"/>
      <c r="BI21" s="358">
        <f>SUM(BI22:BP30)</f>
        <v>28742983888</v>
      </c>
      <c r="BJ21" s="359"/>
      <c r="BK21" s="359"/>
      <c r="BL21" s="359"/>
      <c r="BM21" s="359"/>
      <c r="BN21" s="359"/>
      <c r="BO21" s="359"/>
      <c r="BP21" s="359"/>
      <c r="BQ21" s="360">
        <f>ROUND((BI21/AW21-1)*100,1)</f>
        <v>3.2</v>
      </c>
      <c r="BR21" s="361"/>
      <c r="BS21" s="361"/>
      <c r="BT21" s="362"/>
    </row>
    <row r="22" spans="1:72" s="17" customFormat="1" ht="13.5" customHeight="1">
      <c r="A22" s="93"/>
      <c r="B22" s="343" t="s">
        <v>7</v>
      </c>
      <c r="C22" s="343"/>
      <c r="D22" s="343"/>
      <c r="E22" s="343"/>
      <c r="F22" s="343"/>
      <c r="G22" s="343"/>
      <c r="H22" s="343"/>
      <c r="I22" s="343"/>
      <c r="J22" s="343"/>
      <c r="K22" s="343"/>
      <c r="L22" s="37"/>
      <c r="M22" s="344">
        <v>15292913379</v>
      </c>
      <c r="N22" s="345"/>
      <c r="O22" s="345"/>
      <c r="P22" s="345"/>
      <c r="Q22" s="345"/>
      <c r="R22" s="345"/>
      <c r="S22" s="345"/>
      <c r="T22" s="345"/>
      <c r="U22" s="346">
        <v>-13.2</v>
      </c>
      <c r="V22" s="347"/>
      <c r="W22" s="347"/>
      <c r="X22" s="348"/>
      <c r="Y22" s="344">
        <v>15401587756</v>
      </c>
      <c r="Z22" s="345"/>
      <c r="AA22" s="345"/>
      <c r="AB22" s="345"/>
      <c r="AC22" s="345"/>
      <c r="AD22" s="345"/>
      <c r="AE22" s="345"/>
      <c r="AF22" s="345"/>
      <c r="AG22" s="346">
        <v>0.7</v>
      </c>
      <c r="AH22" s="347"/>
      <c r="AI22" s="347"/>
      <c r="AJ22" s="348"/>
      <c r="AK22" s="344">
        <v>16021058387</v>
      </c>
      <c r="AL22" s="345"/>
      <c r="AM22" s="345"/>
      <c r="AN22" s="345"/>
      <c r="AO22" s="345"/>
      <c r="AP22" s="345"/>
      <c r="AQ22" s="345"/>
      <c r="AR22" s="345"/>
      <c r="AS22" s="346">
        <f>ROUND((AK22/Y22-1)*100,1)</f>
        <v>4</v>
      </c>
      <c r="AT22" s="347"/>
      <c r="AU22" s="347"/>
      <c r="AV22" s="348"/>
      <c r="AW22" s="344">
        <v>17794724769</v>
      </c>
      <c r="AX22" s="345"/>
      <c r="AY22" s="345"/>
      <c r="AZ22" s="345"/>
      <c r="BA22" s="345"/>
      <c r="BB22" s="345"/>
      <c r="BC22" s="345"/>
      <c r="BD22" s="345"/>
      <c r="BE22" s="346">
        <f>ROUND((AW22/AK22-1)*100,1)</f>
        <v>11.1</v>
      </c>
      <c r="BF22" s="347"/>
      <c r="BG22" s="347"/>
      <c r="BH22" s="348"/>
      <c r="BI22" s="344">
        <v>16803659972</v>
      </c>
      <c r="BJ22" s="345"/>
      <c r="BK22" s="345"/>
      <c r="BL22" s="345"/>
      <c r="BM22" s="345"/>
      <c r="BN22" s="345"/>
      <c r="BO22" s="345"/>
      <c r="BP22" s="345"/>
      <c r="BQ22" s="346">
        <f>ROUND((BI22/AW22-1)*100,1)</f>
        <v>-5.6</v>
      </c>
      <c r="BR22" s="347"/>
      <c r="BS22" s="347"/>
      <c r="BT22" s="348"/>
    </row>
    <row r="23" spans="1:72" s="17" customFormat="1" ht="13.5" customHeight="1">
      <c r="A23" s="93"/>
      <c r="B23" s="343" t="s">
        <v>8</v>
      </c>
      <c r="C23" s="343"/>
      <c r="D23" s="343"/>
      <c r="E23" s="343"/>
      <c r="F23" s="343"/>
      <c r="G23" s="343"/>
      <c r="H23" s="343"/>
      <c r="I23" s="343"/>
      <c r="J23" s="343"/>
      <c r="K23" s="343"/>
      <c r="L23" s="37"/>
      <c r="M23" s="344">
        <v>363329173</v>
      </c>
      <c r="N23" s="345"/>
      <c r="O23" s="345"/>
      <c r="P23" s="345"/>
      <c r="Q23" s="345"/>
      <c r="R23" s="345"/>
      <c r="S23" s="345"/>
      <c r="T23" s="345"/>
      <c r="U23" s="346">
        <v>0.2</v>
      </c>
      <c r="V23" s="347"/>
      <c r="W23" s="347"/>
      <c r="X23" s="348"/>
      <c r="Y23" s="344" t="s">
        <v>212</v>
      </c>
      <c r="Z23" s="345"/>
      <c r="AA23" s="345"/>
      <c r="AB23" s="345"/>
      <c r="AC23" s="345"/>
      <c r="AD23" s="345"/>
      <c r="AE23" s="345"/>
      <c r="AF23" s="345"/>
      <c r="AG23" s="346" t="s">
        <v>213</v>
      </c>
      <c r="AH23" s="347"/>
      <c r="AI23" s="347"/>
      <c r="AJ23" s="348"/>
      <c r="AK23" s="344" t="s">
        <v>212</v>
      </c>
      <c r="AL23" s="345"/>
      <c r="AM23" s="345"/>
      <c r="AN23" s="345"/>
      <c r="AO23" s="345"/>
      <c r="AP23" s="345"/>
      <c r="AQ23" s="345"/>
      <c r="AR23" s="345"/>
      <c r="AS23" s="346" t="s">
        <v>212</v>
      </c>
      <c r="AT23" s="347"/>
      <c r="AU23" s="347"/>
      <c r="AV23" s="348"/>
      <c r="AW23" s="344" t="s">
        <v>221</v>
      </c>
      <c r="AX23" s="345"/>
      <c r="AY23" s="345"/>
      <c r="AZ23" s="345"/>
      <c r="BA23" s="345"/>
      <c r="BB23" s="345"/>
      <c r="BC23" s="345"/>
      <c r="BD23" s="345"/>
      <c r="BE23" s="346" t="s">
        <v>212</v>
      </c>
      <c r="BF23" s="347"/>
      <c r="BG23" s="347"/>
      <c r="BH23" s="348"/>
      <c r="BI23" s="344" t="s">
        <v>221</v>
      </c>
      <c r="BJ23" s="345"/>
      <c r="BK23" s="345"/>
      <c r="BL23" s="345"/>
      <c r="BM23" s="345"/>
      <c r="BN23" s="345"/>
      <c r="BO23" s="345"/>
      <c r="BP23" s="345"/>
      <c r="BQ23" s="346" t="s">
        <v>212</v>
      </c>
      <c r="BR23" s="347"/>
      <c r="BS23" s="347"/>
      <c r="BT23" s="348"/>
    </row>
    <row r="24" spans="1:72" s="17" customFormat="1" ht="13.5" customHeight="1">
      <c r="A24" s="93"/>
      <c r="B24" s="343" t="s">
        <v>9</v>
      </c>
      <c r="C24" s="343"/>
      <c r="D24" s="343"/>
      <c r="E24" s="343"/>
      <c r="F24" s="343"/>
      <c r="G24" s="343"/>
      <c r="H24" s="343"/>
      <c r="I24" s="343"/>
      <c r="J24" s="343"/>
      <c r="K24" s="343"/>
      <c r="L24" s="37"/>
      <c r="M24" s="344">
        <v>4300029009</v>
      </c>
      <c r="N24" s="345"/>
      <c r="O24" s="345"/>
      <c r="P24" s="345"/>
      <c r="Q24" s="345"/>
      <c r="R24" s="345"/>
      <c r="S24" s="345"/>
      <c r="T24" s="345"/>
      <c r="U24" s="346">
        <v>3.9</v>
      </c>
      <c r="V24" s="347"/>
      <c r="W24" s="347"/>
      <c r="X24" s="348"/>
      <c r="Y24" s="344">
        <v>4439400167</v>
      </c>
      <c r="Z24" s="345"/>
      <c r="AA24" s="345"/>
      <c r="AB24" s="345"/>
      <c r="AC24" s="345"/>
      <c r="AD24" s="345"/>
      <c r="AE24" s="345"/>
      <c r="AF24" s="345"/>
      <c r="AG24" s="346">
        <v>3.2</v>
      </c>
      <c r="AH24" s="347"/>
      <c r="AI24" s="347"/>
      <c r="AJ24" s="348"/>
      <c r="AK24" s="344">
        <v>4488674594</v>
      </c>
      <c r="AL24" s="345"/>
      <c r="AM24" s="345"/>
      <c r="AN24" s="345"/>
      <c r="AO24" s="345"/>
      <c r="AP24" s="345"/>
      <c r="AQ24" s="345"/>
      <c r="AR24" s="345"/>
      <c r="AS24" s="346">
        <f>ROUND((AK24/Y24-1)*100,1)</f>
        <v>1.1000000000000001</v>
      </c>
      <c r="AT24" s="347"/>
      <c r="AU24" s="347"/>
      <c r="AV24" s="348"/>
      <c r="AW24" s="344">
        <v>4419906646</v>
      </c>
      <c r="AX24" s="345"/>
      <c r="AY24" s="345"/>
      <c r="AZ24" s="345"/>
      <c r="BA24" s="345"/>
      <c r="BB24" s="345"/>
      <c r="BC24" s="345"/>
      <c r="BD24" s="345"/>
      <c r="BE24" s="346">
        <f>ROUND((AW24/AK24-1)*100,1)</f>
        <v>-1.5</v>
      </c>
      <c r="BF24" s="347"/>
      <c r="BG24" s="347"/>
      <c r="BH24" s="348"/>
      <c r="BI24" s="344">
        <v>5217981789</v>
      </c>
      <c r="BJ24" s="345"/>
      <c r="BK24" s="345"/>
      <c r="BL24" s="345"/>
      <c r="BM24" s="345"/>
      <c r="BN24" s="345"/>
      <c r="BO24" s="345"/>
      <c r="BP24" s="345"/>
      <c r="BQ24" s="346">
        <f>ROUND((BI24/AW24-1)*100,1)</f>
        <v>18.100000000000001</v>
      </c>
      <c r="BR24" s="347"/>
      <c r="BS24" s="347"/>
      <c r="BT24" s="348"/>
    </row>
    <row r="25" spans="1:72" s="17" customFormat="1" ht="13.5" customHeight="1">
      <c r="A25" s="93"/>
      <c r="B25" s="357" t="s">
        <v>10</v>
      </c>
      <c r="C25" s="357"/>
      <c r="D25" s="357"/>
      <c r="E25" s="357"/>
      <c r="F25" s="357"/>
      <c r="G25" s="357"/>
      <c r="H25" s="357"/>
      <c r="I25" s="357"/>
      <c r="J25" s="357"/>
      <c r="K25" s="357"/>
      <c r="L25" s="37"/>
      <c r="M25" s="344">
        <v>333299378</v>
      </c>
      <c r="N25" s="345"/>
      <c r="O25" s="345"/>
      <c r="P25" s="345"/>
      <c r="Q25" s="345"/>
      <c r="R25" s="345"/>
      <c r="S25" s="345"/>
      <c r="T25" s="345"/>
      <c r="U25" s="346">
        <v>5.7</v>
      </c>
      <c r="V25" s="347"/>
      <c r="W25" s="347"/>
      <c r="X25" s="348"/>
      <c r="Y25" s="344">
        <v>376953142</v>
      </c>
      <c r="Z25" s="345"/>
      <c r="AA25" s="345"/>
      <c r="AB25" s="345"/>
      <c r="AC25" s="345"/>
      <c r="AD25" s="345"/>
      <c r="AE25" s="345"/>
      <c r="AF25" s="345"/>
      <c r="AG25" s="346">
        <v>13.1</v>
      </c>
      <c r="AH25" s="347"/>
      <c r="AI25" s="347"/>
      <c r="AJ25" s="348"/>
      <c r="AK25" s="344">
        <v>382468762</v>
      </c>
      <c r="AL25" s="345"/>
      <c r="AM25" s="345"/>
      <c r="AN25" s="345"/>
      <c r="AO25" s="345"/>
      <c r="AP25" s="345"/>
      <c r="AQ25" s="345"/>
      <c r="AR25" s="345"/>
      <c r="AS25" s="346">
        <f>ROUND((AK25/Y25-1)*100,1)</f>
        <v>1.5</v>
      </c>
      <c r="AT25" s="347"/>
      <c r="AU25" s="347"/>
      <c r="AV25" s="348"/>
      <c r="AW25" s="344">
        <v>397151685</v>
      </c>
      <c r="AX25" s="345"/>
      <c r="AY25" s="345"/>
      <c r="AZ25" s="345"/>
      <c r="BA25" s="345"/>
      <c r="BB25" s="345"/>
      <c r="BC25" s="345"/>
      <c r="BD25" s="345"/>
      <c r="BE25" s="346">
        <f>ROUND((AW25/AK25-1)*100,1)</f>
        <v>3.8</v>
      </c>
      <c r="BF25" s="347"/>
      <c r="BG25" s="347"/>
      <c r="BH25" s="348"/>
      <c r="BI25" s="344">
        <v>398587163</v>
      </c>
      <c r="BJ25" s="345"/>
      <c r="BK25" s="345"/>
      <c r="BL25" s="345"/>
      <c r="BM25" s="345"/>
      <c r="BN25" s="345"/>
      <c r="BO25" s="345"/>
      <c r="BP25" s="345"/>
      <c r="BQ25" s="346">
        <f>ROUND((BI25/AW25-1)*100,1)</f>
        <v>0.4</v>
      </c>
      <c r="BR25" s="347"/>
      <c r="BS25" s="347"/>
      <c r="BT25" s="348"/>
    </row>
    <row r="26" spans="1:72" s="17" customFormat="1" ht="13.5" customHeight="1">
      <c r="A26" s="93"/>
      <c r="B26" s="343" t="s">
        <v>11</v>
      </c>
      <c r="C26" s="343"/>
      <c r="D26" s="343"/>
      <c r="E26" s="343"/>
      <c r="F26" s="343"/>
      <c r="G26" s="343"/>
      <c r="H26" s="343"/>
      <c r="I26" s="343"/>
      <c r="J26" s="343"/>
      <c r="K26" s="343"/>
      <c r="L26" s="37"/>
      <c r="M26" s="344" t="s">
        <v>212</v>
      </c>
      <c r="N26" s="345"/>
      <c r="O26" s="345"/>
      <c r="P26" s="345"/>
      <c r="Q26" s="345"/>
      <c r="R26" s="345"/>
      <c r="S26" s="345"/>
      <c r="T26" s="345"/>
      <c r="U26" s="346" t="s">
        <v>213</v>
      </c>
      <c r="V26" s="347"/>
      <c r="W26" s="347"/>
      <c r="X26" s="348"/>
      <c r="Y26" s="344" t="s">
        <v>212</v>
      </c>
      <c r="Z26" s="345"/>
      <c r="AA26" s="345"/>
      <c r="AB26" s="345"/>
      <c r="AC26" s="345"/>
      <c r="AD26" s="345"/>
      <c r="AE26" s="345"/>
      <c r="AF26" s="345"/>
      <c r="AG26" s="346" t="s">
        <v>212</v>
      </c>
      <c r="AH26" s="347"/>
      <c r="AI26" s="347"/>
      <c r="AJ26" s="348"/>
      <c r="AK26" s="344" t="s">
        <v>212</v>
      </c>
      <c r="AL26" s="345"/>
      <c r="AM26" s="345"/>
      <c r="AN26" s="345"/>
      <c r="AO26" s="345"/>
      <c r="AP26" s="345"/>
      <c r="AQ26" s="345"/>
      <c r="AR26" s="345"/>
      <c r="AS26" s="346" t="s">
        <v>212</v>
      </c>
      <c r="AT26" s="347"/>
      <c r="AU26" s="347"/>
      <c r="AV26" s="348"/>
      <c r="AW26" s="344" t="s">
        <v>221</v>
      </c>
      <c r="AX26" s="345"/>
      <c r="AY26" s="345"/>
      <c r="AZ26" s="345"/>
      <c r="BA26" s="345"/>
      <c r="BB26" s="345"/>
      <c r="BC26" s="345"/>
      <c r="BD26" s="345"/>
      <c r="BE26" s="346" t="s">
        <v>212</v>
      </c>
      <c r="BF26" s="347"/>
      <c r="BG26" s="347"/>
      <c r="BH26" s="348"/>
      <c r="BI26" s="344" t="s">
        <v>221</v>
      </c>
      <c r="BJ26" s="345"/>
      <c r="BK26" s="345"/>
      <c r="BL26" s="345"/>
      <c r="BM26" s="345"/>
      <c r="BN26" s="345"/>
      <c r="BO26" s="345"/>
      <c r="BP26" s="345"/>
      <c r="BQ26" s="346" t="s">
        <v>212</v>
      </c>
      <c r="BR26" s="347"/>
      <c r="BS26" s="347"/>
      <c r="BT26" s="348"/>
    </row>
    <row r="27" spans="1:72" s="17" customFormat="1" ht="13.5" customHeight="1">
      <c r="A27" s="93"/>
      <c r="B27" s="343" t="s">
        <v>12</v>
      </c>
      <c r="C27" s="343"/>
      <c r="D27" s="343"/>
      <c r="E27" s="343"/>
      <c r="F27" s="343"/>
      <c r="G27" s="343"/>
      <c r="H27" s="343"/>
      <c r="I27" s="343"/>
      <c r="J27" s="343"/>
      <c r="K27" s="343"/>
      <c r="L27" s="37"/>
      <c r="M27" s="344">
        <v>2014002967</v>
      </c>
      <c r="N27" s="345"/>
      <c r="O27" s="345"/>
      <c r="P27" s="345"/>
      <c r="Q27" s="345"/>
      <c r="R27" s="345"/>
      <c r="S27" s="345"/>
      <c r="T27" s="345"/>
      <c r="U27" s="346">
        <v>10.199999999999999</v>
      </c>
      <c r="V27" s="347"/>
      <c r="W27" s="347"/>
      <c r="X27" s="348"/>
      <c r="Y27" s="344">
        <v>2194236666</v>
      </c>
      <c r="Z27" s="345"/>
      <c r="AA27" s="345"/>
      <c r="AB27" s="345"/>
      <c r="AC27" s="345"/>
      <c r="AD27" s="345"/>
      <c r="AE27" s="345"/>
      <c r="AF27" s="345"/>
      <c r="AG27" s="346">
        <v>8.9</v>
      </c>
      <c r="AH27" s="347"/>
      <c r="AI27" s="347"/>
      <c r="AJ27" s="348"/>
      <c r="AK27" s="344">
        <v>2273604382</v>
      </c>
      <c r="AL27" s="345"/>
      <c r="AM27" s="345"/>
      <c r="AN27" s="345"/>
      <c r="AO27" s="345"/>
      <c r="AP27" s="345"/>
      <c r="AQ27" s="345"/>
      <c r="AR27" s="345"/>
      <c r="AS27" s="346">
        <f>ROUND((AK27/Y27-1)*100,1)</f>
        <v>3.6</v>
      </c>
      <c r="AT27" s="347"/>
      <c r="AU27" s="347"/>
      <c r="AV27" s="348"/>
      <c r="AW27" s="344">
        <v>2385506622</v>
      </c>
      <c r="AX27" s="345"/>
      <c r="AY27" s="345"/>
      <c r="AZ27" s="345"/>
      <c r="BA27" s="345"/>
      <c r="BB27" s="345"/>
      <c r="BC27" s="345"/>
      <c r="BD27" s="345"/>
      <c r="BE27" s="346">
        <f>ROUND((AW27/AK27-1)*100,1)</f>
        <v>4.9000000000000004</v>
      </c>
      <c r="BF27" s="347"/>
      <c r="BG27" s="347"/>
      <c r="BH27" s="348"/>
      <c r="BI27" s="344">
        <v>2470867988</v>
      </c>
      <c r="BJ27" s="345"/>
      <c r="BK27" s="345"/>
      <c r="BL27" s="345"/>
      <c r="BM27" s="345"/>
      <c r="BN27" s="345"/>
      <c r="BO27" s="345"/>
      <c r="BP27" s="345"/>
      <c r="BQ27" s="346">
        <f>ROUND((BI27/AW27-1)*100,1)</f>
        <v>3.6</v>
      </c>
      <c r="BR27" s="347"/>
      <c r="BS27" s="347"/>
      <c r="BT27" s="348"/>
    </row>
    <row r="28" spans="1:72" s="17" customFormat="1" ht="13.5" customHeight="1">
      <c r="A28" s="93"/>
      <c r="B28" s="343" t="s">
        <v>13</v>
      </c>
      <c r="C28" s="343"/>
      <c r="D28" s="343"/>
      <c r="E28" s="343"/>
      <c r="F28" s="343"/>
      <c r="G28" s="343"/>
      <c r="H28" s="343"/>
      <c r="I28" s="343"/>
      <c r="J28" s="343"/>
      <c r="K28" s="343"/>
      <c r="L28" s="37"/>
      <c r="M28" s="344">
        <v>1760200013</v>
      </c>
      <c r="N28" s="345"/>
      <c r="O28" s="345"/>
      <c r="P28" s="345"/>
      <c r="Q28" s="345"/>
      <c r="R28" s="345"/>
      <c r="S28" s="345"/>
      <c r="T28" s="345"/>
      <c r="U28" s="346">
        <v>2</v>
      </c>
      <c r="V28" s="347"/>
      <c r="W28" s="347"/>
      <c r="X28" s="348"/>
      <c r="Y28" s="344">
        <v>1857944405</v>
      </c>
      <c r="Z28" s="345"/>
      <c r="AA28" s="345"/>
      <c r="AB28" s="345"/>
      <c r="AC28" s="345"/>
      <c r="AD28" s="345"/>
      <c r="AE28" s="345"/>
      <c r="AF28" s="345"/>
      <c r="AG28" s="346">
        <v>5.6</v>
      </c>
      <c r="AH28" s="347"/>
      <c r="AI28" s="347"/>
      <c r="AJ28" s="348"/>
      <c r="AK28" s="344">
        <v>1834006095</v>
      </c>
      <c r="AL28" s="345"/>
      <c r="AM28" s="345"/>
      <c r="AN28" s="345"/>
      <c r="AO28" s="345"/>
      <c r="AP28" s="345"/>
      <c r="AQ28" s="345"/>
      <c r="AR28" s="345"/>
      <c r="AS28" s="346">
        <f>ROUND((AK28/Y28-1)*100,1)</f>
        <v>-1.3</v>
      </c>
      <c r="AT28" s="347"/>
      <c r="AU28" s="347"/>
      <c r="AV28" s="348"/>
      <c r="AW28" s="344">
        <v>1688062970</v>
      </c>
      <c r="AX28" s="345"/>
      <c r="AY28" s="345"/>
      <c r="AZ28" s="345"/>
      <c r="BA28" s="345"/>
      <c r="BB28" s="345"/>
      <c r="BC28" s="345"/>
      <c r="BD28" s="345"/>
      <c r="BE28" s="346">
        <f>ROUND((AW28/AK28-1)*100,1)</f>
        <v>-8</v>
      </c>
      <c r="BF28" s="347"/>
      <c r="BG28" s="347"/>
      <c r="BH28" s="348"/>
      <c r="BI28" s="344" t="s">
        <v>221</v>
      </c>
      <c r="BJ28" s="345"/>
      <c r="BK28" s="345"/>
      <c r="BL28" s="345"/>
      <c r="BM28" s="345"/>
      <c r="BN28" s="345"/>
      <c r="BO28" s="345"/>
      <c r="BP28" s="345"/>
      <c r="BQ28" s="346" t="s">
        <v>218</v>
      </c>
      <c r="BR28" s="347"/>
      <c r="BS28" s="347"/>
      <c r="BT28" s="348"/>
    </row>
    <row r="29" spans="1:72" s="17" customFormat="1" ht="13.5" customHeight="1">
      <c r="A29" s="93"/>
      <c r="B29" s="343" t="s">
        <v>14</v>
      </c>
      <c r="C29" s="343"/>
      <c r="D29" s="343"/>
      <c r="E29" s="343"/>
      <c r="F29" s="343"/>
      <c r="G29" s="343"/>
      <c r="H29" s="343"/>
      <c r="I29" s="343"/>
      <c r="J29" s="343"/>
      <c r="K29" s="343"/>
      <c r="L29" s="37"/>
      <c r="M29" s="344">
        <v>1075544791</v>
      </c>
      <c r="N29" s="345"/>
      <c r="O29" s="345"/>
      <c r="P29" s="345"/>
      <c r="Q29" s="345"/>
      <c r="R29" s="345"/>
      <c r="S29" s="345"/>
      <c r="T29" s="345"/>
      <c r="U29" s="346">
        <v>-1.8</v>
      </c>
      <c r="V29" s="347"/>
      <c r="W29" s="347"/>
      <c r="X29" s="348"/>
      <c r="Y29" s="344">
        <f>700922642+621850132</f>
        <v>1322772774</v>
      </c>
      <c r="Z29" s="345"/>
      <c r="AA29" s="345"/>
      <c r="AB29" s="345"/>
      <c r="AC29" s="345"/>
      <c r="AD29" s="345"/>
      <c r="AE29" s="345"/>
      <c r="AF29" s="345"/>
      <c r="AG29" s="346">
        <v>23</v>
      </c>
      <c r="AH29" s="347"/>
      <c r="AI29" s="347"/>
      <c r="AJ29" s="348"/>
      <c r="AK29" s="344">
        <v>1258005393</v>
      </c>
      <c r="AL29" s="345"/>
      <c r="AM29" s="345"/>
      <c r="AN29" s="345"/>
      <c r="AO29" s="345"/>
      <c r="AP29" s="345"/>
      <c r="AQ29" s="345"/>
      <c r="AR29" s="345"/>
      <c r="AS29" s="346">
        <f>ROUND((AK29/Y29-1)*100,1)</f>
        <v>-4.9000000000000004</v>
      </c>
      <c r="AT29" s="347"/>
      <c r="AU29" s="347"/>
      <c r="AV29" s="348"/>
      <c r="AW29" s="344">
        <v>1155688807</v>
      </c>
      <c r="AX29" s="345"/>
      <c r="AY29" s="345"/>
      <c r="AZ29" s="345"/>
      <c r="BA29" s="345"/>
      <c r="BB29" s="345"/>
      <c r="BC29" s="345"/>
      <c r="BD29" s="345"/>
      <c r="BE29" s="346">
        <f>ROUND((AW29/AK29-1)*100,1)</f>
        <v>-8.1</v>
      </c>
      <c r="BF29" s="347"/>
      <c r="BG29" s="347"/>
      <c r="BH29" s="348"/>
      <c r="BI29" s="344">
        <v>1240121289</v>
      </c>
      <c r="BJ29" s="345"/>
      <c r="BK29" s="345"/>
      <c r="BL29" s="345"/>
      <c r="BM29" s="345"/>
      <c r="BN29" s="345"/>
      <c r="BO29" s="345"/>
      <c r="BP29" s="345"/>
      <c r="BQ29" s="346">
        <f>ROUND((BI29/AW29-1)*100,1)</f>
        <v>7.3</v>
      </c>
      <c r="BR29" s="347"/>
      <c r="BS29" s="347"/>
      <c r="BT29" s="348"/>
    </row>
    <row r="30" spans="1:72" s="17" customFormat="1" ht="13.5" customHeight="1">
      <c r="A30" s="95"/>
      <c r="B30" s="349" t="s">
        <v>219</v>
      </c>
      <c r="C30" s="349"/>
      <c r="D30" s="349"/>
      <c r="E30" s="349"/>
      <c r="F30" s="349"/>
      <c r="G30" s="349"/>
      <c r="H30" s="349"/>
      <c r="I30" s="349"/>
      <c r="J30" s="349"/>
      <c r="K30" s="349"/>
      <c r="L30" s="41"/>
      <c r="M30" s="334" t="s">
        <v>221</v>
      </c>
      <c r="N30" s="335"/>
      <c r="O30" s="335"/>
      <c r="P30" s="335"/>
      <c r="Q30" s="335"/>
      <c r="R30" s="335"/>
      <c r="S30" s="335"/>
      <c r="T30" s="335"/>
      <c r="U30" s="336" t="s">
        <v>221</v>
      </c>
      <c r="V30" s="337"/>
      <c r="W30" s="337"/>
      <c r="X30" s="338"/>
      <c r="Y30" s="334" t="s">
        <v>221</v>
      </c>
      <c r="Z30" s="335"/>
      <c r="AA30" s="335"/>
      <c r="AB30" s="335"/>
      <c r="AC30" s="335"/>
      <c r="AD30" s="335"/>
      <c r="AE30" s="335"/>
      <c r="AF30" s="335"/>
      <c r="AG30" s="336" t="s">
        <v>221</v>
      </c>
      <c r="AH30" s="337"/>
      <c r="AI30" s="337"/>
      <c r="AJ30" s="338"/>
      <c r="AK30" s="334" t="s">
        <v>221</v>
      </c>
      <c r="AL30" s="335"/>
      <c r="AM30" s="335"/>
      <c r="AN30" s="335"/>
      <c r="AO30" s="335"/>
      <c r="AP30" s="335"/>
      <c r="AQ30" s="335"/>
      <c r="AR30" s="335"/>
      <c r="AS30" s="336" t="s">
        <v>221</v>
      </c>
      <c r="AT30" s="337"/>
      <c r="AU30" s="337"/>
      <c r="AV30" s="338"/>
      <c r="AW30" s="334" t="s">
        <v>221</v>
      </c>
      <c r="AX30" s="335"/>
      <c r="AY30" s="335"/>
      <c r="AZ30" s="335"/>
      <c r="BA30" s="335"/>
      <c r="BB30" s="335"/>
      <c r="BC30" s="335"/>
      <c r="BD30" s="335"/>
      <c r="BE30" s="336" t="s">
        <v>221</v>
      </c>
      <c r="BF30" s="337"/>
      <c r="BG30" s="337"/>
      <c r="BH30" s="338"/>
      <c r="BI30" s="334">
        <v>2611765687</v>
      </c>
      <c r="BJ30" s="335"/>
      <c r="BK30" s="335"/>
      <c r="BL30" s="335"/>
      <c r="BM30" s="335"/>
      <c r="BN30" s="335"/>
      <c r="BO30" s="335"/>
      <c r="BP30" s="335"/>
      <c r="BQ30" s="336" t="s">
        <v>220</v>
      </c>
      <c r="BR30" s="337"/>
      <c r="BS30" s="337"/>
      <c r="BT30" s="338"/>
    </row>
    <row r="31" spans="1:72" s="17" customFormat="1" ht="10.5">
      <c r="A31" s="42" t="s">
        <v>262</v>
      </c>
    </row>
    <row r="32" spans="1:72" ht="17.25" customHeight="1">
      <c r="A32" s="6"/>
      <c r="B32" s="1"/>
      <c r="C32" s="1"/>
      <c r="D32" s="1"/>
      <c r="E32" s="1"/>
      <c r="F32" s="1"/>
      <c r="G32" s="1"/>
      <c r="H32" s="1"/>
      <c r="I32" s="1"/>
      <c r="J32" s="1"/>
    </row>
    <row r="33" ht="17.25" customHeight="1"/>
    <row r="34" ht="17.25" customHeight="1"/>
    <row r="35" ht="17.25" customHeight="1"/>
    <row r="36" ht="17.25" customHeight="1"/>
  </sheetData>
  <mergeCells count="252">
    <mergeCell ref="U7:X7"/>
    <mergeCell ref="AG7:AJ7"/>
    <mergeCell ref="AS7:AV7"/>
    <mergeCell ref="BE7:BH7"/>
    <mergeCell ref="BQ7:BT7"/>
    <mergeCell ref="AW6:BD7"/>
    <mergeCell ref="BI8:BP8"/>
    <mergeCell ref="BQ8:BT8"/>
    <mergeCell ref="BI9:BP9"/>
    <mergeCell ref="BQ9:BT9"/>
    <mergeCell ref="BI10:BP10"/>
    <mergeCell ref="BQ10:BT10"/>
    <mergeCell ref="BI11:BP11"/>
    <mergeCell ref="BQ11:BT11"/>
    <mergeCell ref="BI12:BP12"/>
    <mergeCell ref="BQ12:BT12"/>
    <mergeCell ref="BI13:BP13"/>
    <mergeCell ref="BQ13:BT13"/>
    <mergeCell ref="BI14:BP14"/>
    <mergeCell ref="BQ14:BT14"/>
    <mergeCell ref="BI15:BP15"/>
    <mergeCell ref="BQ15:BT15"/>
    <mergeCell ref="AG20:AJ20"/>
    <mergeCell ref="A6:L7"/>
    <mergeCell ref="M6:T7"/>
    <mergeCell ref="U6:X6"/>
    <mergeCell ref="Y6:AF7"/>
    <mergeCell ref="AG6:AJ6"/>
    <mergeCell ref="AS6:AV6"/>
    <mergeCell ref="BE6:BH6"/>
    <mergeCell ref="BI6:BP7"/>
    <mergeCell ref="BQ6:BT6"/>
    <mergeCell ref="AK6:AR7"/>
    <mergeCell ref="B8:K8"/>
    <mergeCell ref="M8:T8"/>
    <mergeCell ref="U8:X8"/>
    <mergeCell ref="Y8:AF8"/>
    <mergeCell ref="AG8:AJ8"/>
    <mergeCell ref="AK8:AR8"/>
    <mergeCell ref="AS8:AV8"/>
    <mergeCell ref="AW8:BD8"/>
    <mergeCell ref="BE8:BH8"/>
    <mergeCell ref="B9:K9"/>
    <mergeCell ref="M9:T9"/>
    <mergeCell ref="U9:X9"/>
    <mergeCell ref="Y9:AF9"/>
    <mergeCell ref="AG9:AJ9"/>
    <mergeCell ref="AK9:AR9"/>
    <mergeCell ref="AS9:AV9"/>
    <mergeCell ref="AW9:BD9"/>
    <mergeCell ref="BE9:BH9"/>
    <mergeCell ref="B10:K10"/>
    <mergeCell ref="M10:T10"/>
    <mergeCell ref="U10:X10"/>
    <mergeCell ref="Y10:AF10"/>
    <mergeCell ref="AG10:AJ10"/>
    <mergeCell ref="AK10:AR10"/>
    <mergeCell ref="AS10:AV10"/>
    <mergeCell ref="AW10:BD10"/>
    <mergeCell ref="BE10:BH10"/>
    <mergeCell ref="B11:K11"/>
    <mergeCell ref="M11:T11"/>
    <mergeCell ref="U11:X11"/>
    <mergeCell ref="Y11:AF11"/>
    <mergeCell ref="AG11:AJ11"/>
    <mergeCell ref="AK11:AR11"/>
    <mergeCell ref="AS11:AV11"/>
    <mergeCell ref="AW11:BD11"/>
    <mergeCell ref="BE11:BH11"/>
    <mergeCell ref="B12:K12"/>
    <mergeCell ref="M12:T12"/>
    <mergeCell ref="U12:X12"/>
    <mergeCell ref="Y12:AF12"/>
    <mergeCell ref="AG12:AJ12"/>
    <mergeCell ref="AK12:AR12"/>
    <mergeCell ref="AS12:AV12"/>
    <mergeCell ref="AW12:BD12"/>
    <mergeCell ref="BE12:BH12"/>
    <mergeCell ref="B13:K13"/>
    <mergeCell ref="M13:T13"/>
    <mergeCell ref="U13:X13"/>
    <mergeCell ref="Y13:AF13"/>
    <mergeCell ref="AG13:AJ13"/>
    <mergeCell ref="AK13:AR13"/>
    <mergeCell ref="AS13:AV13"/>
    <mergeCell ref="AW13:BD13"/>
    <mergeCell ref="BE13:BH13"/>
    <mergeCell ref="B14:K14"/>
    <mergeCell ref="M14:T14"/>
    <mergeCell ref="U14:X14"/>
    <mergeCell ref="Y14:AF14"/>
    <mergeCell ref="AG14:AJ14"/>
    <mergeCell ref="AK14:AR14"/>
    <mergeCell ref="AS14:AV14"/>
    <mergeCell ref="AW14:BD14"/>
    <mergeCell ref="BE14:BH14"/>
    <mergeCell ref="B15:K15"/>
    <mergeCell ref="M15:T15"/>
    <mergeCell ref="U15:X15"/>
    <mergeCell ref="Y15:AF15"/>
    <mergeCell ref="AG15:AJ15"/>
    <mergeCell ref="AK15:AR15"/>
    <mergeCell ref="AS15:AV15"/>
    <mergeCell ref="AW15:BD15"/>
    <mergeCell ref="BE15:BH15"/>
    <mergeCell ref="B16:K16"/>
    <mergeCell ref="M16:T16"/>
    <mergeCell ref="U16:X16"/>
    <mergeCell ref="Y16:AF16"/>
    <mergeCell ref="AG16:AJ16"/>
    <mergeCell ref="AK16:AR16"/>
    <mergeCell ref="AS16:AV16"/>
    <mergeCell ref="AW16:BD16"/>
    <mergeCell ref="BE16:BH16"/>
    <mergeCell ref="AS20:AV20"/>
    <mergeCell ref="BE20:BH20"/>
    <mergeCell ref="BQ16:BT16"/>
    <mergeCell ref="BE19:BH19"/>
    <mergeCell ref="U19:X19"/>
    <mergeCell ref="AG19:AJ19"/>
    <mergeCell ref="AS19:AV19"/>
    <mergeCell ref="BQ19:BT19"/>
    <mergeCell ref="BI16:BP16"/>
    <mergeCell ref="BQ20:BT20"/>
    <mergeCell ref="U20:X20"/>
    <mergeCell ref="BI21:BP21"/>
    <mergeCell ref="BQ21:BT21"/>
    <mergeCell ref="B22:K22"/>
    <mergeCell ref="M22:T22"/>
    <mergeCell ref="U22:X22"/>
    <mergeCell ref="Y22:AF22"/>
    <mergeCell ref="AG22:AJ22"/>
    <mergeCell ref="AK22:AR22"/>
    <mergeCell ref="AS22:AV22"/>
    <mergeCell ref="BE22:BH22"/>
    <mergeCell ref="BI22:BP22"/>
    <mergeCell ref="BQ22:BT22"/>
    <mergeCell ref="AW22:BD22"/>
    <mergeCell ref="B21:K21"/>
    <mergeCell ref="M21:T21"/>
    <mergeCell ref="U21:X21"/>
    <mergeCell ref="Y21:AF21"/>
    <mergeCell ref="AG21:AJ21"/>
    <mergeCell ref="AK21:AR21"/>
    <mergeCell ref="AS21:AV21"/>
    <mergeCell ref="AW21:BD21"/>
    <mergeCell ref="BE21:BH21"/>
    <mergeCell ref="U23:X23"/>
    <mergeCell ref="Y23:AF23"/>
    <mergeCell ref="AG23:AJ23"/>
    <mergeCell ref="AK23:AR23"/>
    <mergeCell ref="B24:K24"/>
    <mergeCell ref="M24:T24"/>
    <mergeCell ref="U24:X24"/>
    <mergeCell ref="Y24:AF24"/>
    <mergeCell ref="AG24:AJ24"/>
    <mergeCell ref="B25:K25"/>
    <mergeCell ref="M25:T25"/>
    <mergeCell ref="U25:X25"/>
    <mergeCell ref="Y25:AF25"/>
    <mergeCell ref="AG25:AJ25"/>
    <mergeCell ref="BQ24:BT24"/>
    <mergeCell ref="AS23:AV23"/>
    <mergeCell ref="AW23:BD23"/>
    <mergeCell ref="BE23:BH23"/>
    <mergeCell ref="BI23:BP23"/>
    <mergeCell ref="BQ23:BT23"/>
    <mergeCell ref="AK25:AR25"/>
    <mergeCell ref="AK24:AR24"/>
    <mergeCell ref="AS24:AV24"/>
    <mergeCell ref="AW24:BD24"/>
    <mergeCell ref="BE24:BH24"/>
    <mergeCell ref="BI24:BP24"/>
    <mergeCell ref="AS25:AV25"/>
    <mergeCell ref="AW25:BD25"/>
    <mergeCell ref="BE25:BH25"/>
    <mergeCell ref="BI25:BP25"/>
    <mergeCell ref="BQ25:BT25"/>
    <mergeCell ref="B23:K23"/>
    <mergeCell ref="M23:T23"/>
    <mergeCell ref="AK28:AR28"/>
    <mergeCell ref="Y27:AF27"/>
    <mergeCell ref="AG27:AJ27"/>
    <mergeCell ref="BI26:BP26"/>
    <mergeCell ref="BQ26:BT26"/>
    <mergeCell ref="AK27:AR27"/>
    <mergeCell ref="B26:K26"/>
    <mergeCell ref="M26:T26"/>
    <mergeCell ref="U26:X26"/>
    <mergeCell ref="Y26:AF26"/>
    <mergeCell ref="AG26:AJ26"/>
    <mergeCell ref="B28:K28"/>
    <mergeCell ref="M28:T28"/>
    <mergeCell ref="U28:X28"/>
    <mergeCell ref="B27:K27"/>
    <mergeCell ref="M27:T27"/>
    <mergeCell ref="U27:X27"/>
    <mergeCell ref="B30:K30"/>
    <mergeCell ref="M30:T30"/>
    <mergeCell ref="U30:X30"/>
    <mergeCell ref="Y30:AF30"/>
    <mergeCell ref="AG30:AJ30"/>
    <mergeCell ref="Y28:AF28"/>
    <mergeCell ref="AG28:AJ28"/>
    <mergeCell ref="BQ29:BT29"/>
    <mergeCell ref="B17:K17"/>
    <mergeCell ref="M17:T17"/>
    <mergeCell ref="U17:X17"/>
    <mergeCell ref="Y17:AF17"/>
    <mergeCell ref="AG17:AJ17"/>
    <mergeCell ref="AK17:AR17"/>
    <mergeCell ref="AS17:AV17"/>
    <mergeCell ref="AW17:BD17"/>
    <mergeCell ref="BE17:BH17"/>
    <mergeCell ref="AK26:AR26"/>
    <mergeCell ref="AS26:AV26"/>
    <mergeCell ref="AW26:BD26"/>
    <mergeCell ref="BE26:BH26"/>
    <mergeCell ref="BI28:BP28"/>
    <mergeCell ref="BQ28:BT28"/>
    <mergeCell ref="AS27:AV27"/>
    <mergeCell ref="AW27:BD27"/>
    <mergeCell ref="BE27:BH27"/>
    <mergeCell ref="BI27:BP27"/>
    <mergeCell ref="BQ27:BT27"/>
    <mergeCell ref="AS28:AV28"/>
    <mergeCell ref="AW28:BD28"/>
    <mergeCell ref="BE28:BH28"/>
    <mergeCell ref="AK30:AR30"/>
    <mergeCell ref="AS30:AV30"/>
    <mergeCell ref="AW30:BD30"/>
    <mergeCell ref="BE30:BH30"/>
    <mergeCell ref="BI30:BP30"/>
    <mergeCell ref="BQ30:BT30"/>
    <mergeCell ref="BI17:BP17"/>
    <mergeCell ref="BQ17:BT17"/>
    <mergeCell ref="A19:L20"/>
    <mergeCell ref="M19:T20"/>
    <mergeCell ref="Y19:AF20"/>
    <mergeCell ref="AK19:AR20"/>
    <mergeCell ref="AW19:BD20"/>
    <mergeCell ref="BI19:BP20"/>
    <mergeCell ref="B29:K29"/>
    <mergeCell ref="M29:T29"/>
    <mergeCell ref="U29:X29"/>
    <mergeCell ref="Y29:AF29"/>
    <mergeCell ref="AG29:AJ29"/>
    <mergeCell ref="AK29:AR29"/>
    <mergeCell ref="AS29:AV29"/>
    <mergeCell ref="AW29:BD29"/>
    <mergeCell ref="BE29:BH29"/>
    <mergeCell ref="BI29:BP29"/>
  </mergeCells>
  <phoneticPr fontId="1"/>
  <printOptions horizontalCentered="1"/>
  <pageMargins left="0.59055118110236227" right="0.59055118110236227" top="0.39370078740157483" bottom="0.59055118110236227" header="0.51181102362204722" footer="0.19685039370078741"/>
  <pageSetup paperSize="11" firstPageNumber="156" orientation="portrait" useFirstPageNumber="1" r:id="rId1"/>
  <headerFooter alignWithMargins="0">
    <oddFooter>&amp;C&amp;"ＭＳ Ｐ明朝,標準"&amp;9- &amp;P -</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CM39"/>
  <sheetViews>
    <sheetView showGridLines="0" view="pageBreakPreview" zoomScaleNormal="100" zoomScaleSheetLayoutView="100" workbookViewId="0">
      <selection activeCell="G37" sqref="G37"/>
    </sheetView>
  </sheetViews>
  <sheetFormatPr defaultRowHeight="13.5"/>
  <cols>
    <col min="1" max="1" width="1.625" style="7" customWidth="1"/>
    <col min="2" max="2" width="2.625" style="7" customWidth="1"/>
    <col min="3" max="3" width="5.125" style="7" bestFit="1" customWidth="1"/>
    <col min="4" max="4" width="14.75" style="7" customWidth="1"/>
    <col min="5" max="5" width="1.5" style="7" customWidth="1"/>
    <col min="6" max="8" width="11.625" style="7" customWidth="1"/>
    <col min="9" max="19" width="9.625" style="7" customWidth="1"/>
    <col min="20" max="16384" width="9" style="7"/>
  </cols>
  <sheetData>
    <row r="1" spans="1:16" s="24" customFormat="1" ht="9">
      <c r="H1" s="26" t="s">
        <v>195</v>
      </c>
    </row>
    <row r="3" spans="1:16" s="3" customFormat="1" ht="11.25">
      <c r="A3" s="46" t="s">
        <v>261</v>
      </c>
      <c r="B3" s="47"/>
      <c r="C3" s="47"/>
      <c r="D3" s="47"/>
      <c r="E3" s="47"/>
      <c r="F3" s="47"/>
      <c r="G3" s="47"/>
      <c r="H3" s="47"/>
      <c r="I3" s="27"/>
      <c r="J3" s="27"/>
      <c r="K3" s="27"/>
      <c r="L3" s="27"/>
      <c r="M3" s="27"/>
      <c r="N3" s="27"/>
      <c r="O3" s="27"/>
      <c r="P3" s="27"/>
    </row>
    <row r="4" spans="1:16" ht="14.25" thickBot="1">
      <c r="A4" s="13"/>
      <c r="B4" s="13"/>
      <c r="C4" s="13"/>
      <c r="D4" s="13"/>
      <c r="E4" s="13"/>
      <c r="F4" s="13"/>
      <c r="G4" s="13"/>
      <c r="H4" s="4" t="s">
        <v>172</v>
      </c>
      <c r="I4" s="13"/>
      <c r="J4" s="13"/>
      <c r="K4" s="10"/>
      <c r="L4" s="13"/>
      <c r="M4" s="13"/>
      <c r="N4" s="13"/>
      <c r="O4" s="13"/>
      <c r="P4" s="11"/>
    </row>
    <row r="5" spans="1:16" s="57" customFormat="1" ht="15" customHeight="1">
      <c r="A5" s="420" t="s">
        <v>4</v>
      </c>
      <c r="B5" s="421"/>
      <c r="C5" s="421"/>
      <c r="D5" s="421"/>
      <c r="E5" s="422"/>
      <c r="F5" s="429" t="s">
        <v>216</v>
      </c>
      <c r="G5" s="430"/>
      <c r="H5" s="431"/>
      <c r="I5" s="29"/>
      <c r="J5" s="29"/>
      <c r="K5" s="29"/>
      <c r="L5" s="29"/>
    </row>
    <row r="6" spans="1:16" s="57" customFormat="1" ht="15" customHeight="1">
      <c r="A6" s="423"/>
      <c r="B6" s="424"/>
      <c r="C6" s="424"/>
      <c r="D6" s="424"/>
      <c r="E6" s="425"/>
      <c r="F6" s="298" t="s">
        <v>71</v>
      </c>
      <c r="G6" s="298" t="s">
        <v>72</v>
      </c>
      <c r="H6" s="298" t="s">
        <v>17</v>
      </c>
      <c r="I6" s="29"/>
      <c r="J6" s="29"/>
      <c r="K6" s="29"/>
      <c r="L6" s="29"/>
    </row>
    <row r="7" spans="1:16" s="57" customFormat="1" ht="15" customHeight="1">
      <c r="A7" s="267" t="s">
        <v>139</v>
      </c>
      <c r="B7" s="268"/>
      <c r="C7" s="268"/>
      <c r="D7" s="268"/>
      <c r="E7" s="268"/>
      <c r="F7" s="299"/>
      <c r="G7" s="300"/>
      <c r="H7" s="299"/>
      <c r="I7" s="55"/>
      <c r="J7" s="29"/>
      <c r="K7" s="55"/>
      <c r="L7" s="61"/>
    </row>
    <row r="8" spans="1:16" s="57" customFormat="1" ht="15" customHeight="1">
      <c r="A8" s="418" t="s">
        <v>140</v>
      </c>
      <c r="B8" s="419"/>
      <c r="C8" s="419"/>
      <c r="D8" s="419"/>
      <c r="E8" s="272"/>
      <c r="F8" s="301"/>
      <c r="G8" s="302"/>
      <c r="H8" s="301"/>
      <c r="I8" s="55"/>
      <c r="J8" s="29"/>
      <c r="K8" s="55"/>
      <c r="L8" s="61"/>
    </row>
    <row r="9" spans="1:16" s="60" customFormat="1" ht="15" customHeight="1">
      <c r="A9" s="276" t="s">
        <v>141</v>
      </c>
      <c r="B9" s="277"/>
      <c r="C9" s="277"/>
      <c r="D9" s="277"/>
      <c r="E9" s="277"/>
      <c r="F9" s="179">
        <f>SUM(F10:F12)</f>
        <v>906000</v>
      </c>
      <c r="G9" s="179">
        <f>SUM(G10:G12)</f>
        <v>906000</v>
      </c>
      <c r="H9" s="179">
        <f>SUM(H10:H12)</f>
        <v>883640</v>
      </c>
      <c r="I9" s="66"/>
      <c r="J9" s="67"/>
      <c r="K9" s="66"/>
      <c r="L9" s="59"/>
    </row>
    <row r="10" spans="1:16" s="57" customFormat="1" ht="15" customHeight="1">
      <c r="A10" s="278"/>
      <c r="B10" s="279"/>
      <c r="C10" s="279" t="s">
        <v>229</v>
      </c>
      <c r="D10" s="280" t="s">
        <v>142</v>
      </c>
      <c r="E10" s="281"/>
      <c r="F10" s="183">
        <v>751156</v>
      </c>
      <c r="G10" s="162">
        <v>751156</v>
      </c>
      <c r="H10" s="162">
        <v>723359</v>
      </c>
      <c r="I10" s="55"/>
      <c r="J10" s="29"/>
      <c r="K10" s="55"/>
      <c r="L10" s="61"/>
    </row>
    <row r="11" spans="1:16" s="57" customFormat="1" ht="15" customHeight="1">
      <c r="A11" s="278"/>
      <c r="B11" s="279"/>
      <c r="C11" s="279" t="s">
        <v>230</v>
      </c>
      <c r="D11" s="280" t="s">
        <v>143</v>
      </c>
      <c r="E11" s="281"/>
      <c r="F11" s="183">
        <v>154843</v>
      </c>
      <c r="G11" s="162">
        <v>154843</v>
      </c>
      <c r="H11" s="162">
        <v>160277</v>
      </c>
      <c r="I11" s="55"/>
      <c r="J11" s="29"/>
      <c r="K11" s="55"/>
      <c r="L11" s="61"/>
    </row>
    <row r="12" spans="1:16" s="57" customFormat="1" ht="15" customHeight="1">
      <c r="A12" s="278"/>
      <c r="B12" s="279"/>
      <c r="C12" s="279" t="s">
        <v>231</v>
      </c>
      <c r="D12" s="280" t="s">
        <v>144</v>
      </c>
      <c r="E12" s="281"/>
      <c r="F12" s="183">
        <v>1</v>
      </c>
      <c r="G12" s="162">
        <v>1</v>
      </c>
      <c r="H12" s="186">
        <v>4</v>
      </c>
      <c r="I12" s="55"/>
      <c r="J12" s="29"/>
      <c r="K12" s="55"/>
      <c r="L12" s="61"/>
    </row>
    <row r="13" spans="1:16" s="57" customFormat="1" ht="6.75" customHeight="1">
      <c r="A13" s="278"/>
      <c r="B13" s="279"/>
      <c r="C13" s="279"/>
      <c r="D13" s="280"/>
      <c r="E13" s="281"/>
      <c r="F13" s="183"/>
      <c r="G13" s="162"/>
      <c r="H13" s="164"/>
      <c r="I13" s="55"/>
      <c r="J13" s="29"/>
      <c r="K13" s="55"/>
      <c r="L13" s="61"/>
    </row>
    <row r="14" spans="1:16" s="57" customFormat="1" ht="15" customHeight="1">
      <c r="A14" s="418" t="s">
        <v>145</v>
      </c>
      <c r="B14" s="419"/>
      <c r="C14" s="419"/>
      <c r="D14" s="419"/>
      <c r="E14" s="275"/>
      <c r="F14" s="183"/>
      <c r="G14" s="162"/>
      <c r="H14" s="164"/>
      <c r="I14" s="55"/>
      <c r="J14" s="29"/>
      <c r="K14" s="55"/>
      <c r="L14" s="61"/>
    </row>
    <row r="15" spans="1:16" s="71" customFormat="1" ht="15" customHeight="1">
      <c r="A15" s="276" t="s">
        <v>246</v>
      </c>
      <c r="B15" s="277"/>
      <c r="C15" s="277"/>
      <c r="D15" s="277"/>
      <c r="E15" s="282"/>
      <c r="F15" s="179">
        <f>SUM(F16:F19)</f>
        <v>748000</v>
      </c>
      <c r="G15" s="179">
        <f>SUM(G16:G19)</f>
        <v>758000</v>
      </c>
      <c r="H15" s="179">
        <f>SUM(H16:H19)</f>
        <v>704266</v>
      </c>
      <c r="I15" s="68"/>
      <c r="J15" s="69"/>
      <c r="K15" s="68"/>
      <c r="L15" s="70"/>
    </row>
    <row r="16" spans="1:16" s="57" customFormat="1" ht="15" customHeight="1">
      <c r="A16" s="278"/>
      <c r="B16" s="279"/>
      <c r="C16" s="279" t="s">
        <v>229</v>
      </c>
      <c r="D16" s="280" t="s">
        <v>146</v>
      </c>
      <c r="E16" s="281"/>
      <c r="F16" s="183">
        <v>721198</v>
      </c>
      <c r="G16" s="162">
        <v>721198</v>
      </c>
      <c r="H16" s="162">
        <v>671722</v>
      </c>
      <c r="I16" s="55"/>
      <c r="J16" s="29"/>
      <c r="K16" s="55"/>
      <c r="L16" s="61"/>
    </row>
    <row r="17" spans="1:16" s="57" customFormat="1" ht="15" customHeight="1">
      <c r="A17" s="278"/>
      <c r="B17" s="279"/>
      <c r="C17" s="279" t="s">
        <v>230</v>
      </c>
      <c r="D17" s="280" t="s">
        <v>147</v>
      </c>
      <c r="E17" s="281"/>
      <c r="F17" s="183">
        <v>24802</v>
      </c>
      <c r="G17" s="162">
        <v>34802</v>
      </c>
      <c r="H17" s="162">
        <v>32319</v>
      </c>
      <c r="I17" s="55"/>
      <c r="J17" s="29"/>
      <c r="K17" s="55"/>
      <c r="L17" s="61"/>
    </row>
    <row r="18" spans="1:16" s="57" customFormat="1" ht="15" customHeight="1">
      <c r="A18" s="278"/>
      <c r="B18" s="279"/>
      <c r="C18" s="279" t="s">
        <v>231</v>
      </c>
      <c r="D18" s="280" t="s">
        <v>148</v>
      </c>
      <c r="E18" s="281"/>
      <c r="F18" s="183">
        <v>1000</v>
      </c>
      <c r="G18" s="162">
        <v>1000</v>
      </c>
      <c r="H18" s="162">
        <v>225</v>
      </c>
      <c r="I18" s="55"/>
      <c r="J18" s="29"/>
      <c r="K18" s="55"/>
      <c r="L18" s="61"/>
    </row>
    <row r="19" spans="1:16" s="57" customFormat="1" ht="15" customHeight="1">
      <c r="A19" s="278"/>
      <c r="B19" s="279"/>
      <c r="C19" s="279" t="s">
        <v>233</v>
      </c>
      <c r="D19" s="280" t="s">
        <v>149</v>
      </c>
      <c r="E19" s="280"/>
      <c r="F19" s="183">
        <v>1000</v>
      </c>
      <c r="G19" s="183">
        <v>1000</v>
      </c>
      <c r="H19" s="186">
        <v>0</v>
      </c>
      <c r="I19" s="55"/>
      <c r="J19" s="29"/>
      <c r="K19" s="55"/>
      <c r="L19" s="61"/>
    </row>
    <row r="20" spans="1:16" s="57" customFormat="1" ht="9.75" customHeight="1">
      <c r="A20" s="273"/>
      <c r="B20" s="272"/>
      <c r="C20" s="272"/>
      <c r="D20" s="272"/>
      <c r="E20" s="272"/>
      <c r="F20" s="183"/>
      <c r="G20" s="183"/>
      <c r="H20" s="183"/>
      <c r="I20" s="55"/>
      <c r="J20" s="29"/>
      <c r="K20" s="55"/>
      <c r="L20" s="61"/>
    </row>
    <row r="21" spans="1:16" s="57" customFormat="1" ht="15" customHeight="1">
      <c r="A21" s="283" t="s">
        <v>150</v>
      </c>
      <c r="B21" s="284"/>
      <c r="C21" s="284"/>
      <c r="D21" s="284"/>
      <c r="E21" s="284"/>
      <c r="F21" s="303"/>
      <c r="G21" s="303"/>
      <c r="H21" s="303"/>
      <c r="I21" s="55"/>
      <c r="J21" s="29"/>
      <c r="K21" s="55"/>
      <c r="L21" s="61"/>
      <c r="M21" s="61"/>
      <c r="N21" s="61"/>
      <c r="O21" s="61"/>
      <c r="P21" s="72"/>
    </row>
    <row r="22" spans="1:16" s="57" customFormat="1" ht="15" customHeight="1">
      <c r="A22" s="418" t="s">
        <v>140</v>
      </c>
      <c r="B22" s="419"/>
      <c r="C22" s="419"/>
      <c r="D22" s="419"/>
      <c r="E22" s="272"/>
      <c r="F22" s="303"/>
      <c r="G22" s="303"/>
      <c r="H22" s="303"/>
      <c r="I22" s="29"/>
      <c r="J22" s="29"/>
      <c r="K22" s="55"/>
      <c r="L22" s="29"/>
      <c r="M22" s="62"/>
      <c r="N22" s="62"/>
      <c r="O22" s="62"/>
      <c r="P22" s="29"/>
    </row>
    <row r="23" spans="1:16" s="60" customFormat="1" ht="15" customHeight="1">
      <c r="A23" s="276" t="s">
        <v>151</v>
      </c>
      <c r="B23" s="277"/>
      <c r="C23" s="277"/>
      <c r="D23" s="277"/>
      <c r="E23" s="277"/>
      <c r="F23" s="179">
        <f>SUM(F24:F26)</f>
        <v>201000</v>
      </c>
      <c r="G23" s="179">
        <f>SUM(G24:G26)</f>
        <v>256149</v>
      </c>
      <c r="H23" s="179">
        <f>SUM(H24:H26)</f>
        <v>251394</v>
      </c>
      <c r="I23" s="73"/>
      <c r="J23" s="73"/>
      <c r="K23" s="73"/>
      <c r="L23" s="73"/>
      <c r="M23" s="73"/>
      <c r="N23" s="73"/>
      <c r="O23" s="73"/>
      <c r="P23" s="73"/>
    </row>
    <row r="24" spans="1:16" s="57" customFormat="1" ht="15" customHeight="1">
      <c r="A24" s="288"/>
      <c r="B24" s="289"/>
      <c r="C24" s="279" t="s">
        <v>229</v>
      </c>
      <c r="D24" s="280" t="s">
        <v>152</v>
      </c>
      <c r="E24" s="289"/>
      <c r="F24" s="186">
        <v>87000</v>
      </c>
      <c r="G24" s="186">
        <v>87000</v>
      </c>
      <c r="H24" s="186">
        <v>87000</v>
      </c>
      <c r="I24" s="63"/>
      <c r="M24" s="63"/>
      <c r="N24" s="63"/>
      <c r="O24" s="63"/>
      <c r="P24" s="63"/>
    </row>
    <row r="25" spans="1:16" s="57" customFormat="1" ht="15" customHeight="1">
      <c r="A25" s="278"/>
      <c r="B25" s="279"/>
      <c r="C25" s="279" t="s">
        <v>230</v>
      </c>
      <c r="D25" s="280" t="s">
        <v>153</v>
      </c>
      <c r="E25" s="281"/>
      <c r="F25" s="183">
        <v>102649</v>
      </c>
      <c r="G25" s="162">
        <v>157798</v>
      </c>
      <c r="H25" s="164">
        <v>153043</v>
      </c>
    </row>
    <row r="26" spans="1:16" s="57" customFormat="1" ht="15" customHeight="1">
      <c r="A26" s="278"/>
      <c r="B26" s="279"/>
      <c r="C26" s="279" t="s">
        <v>231</v>
      </c>
      <c r="D26" s="280" t="s">
        <v>154</v>
      </c>
      <c r="E26" s="281"/>
      <c r="F26" s="186">
        <v>11351</v>
      </c>
      <c r="G26" s="162">
        <v>11351</v>
      </c>
      <c r="H26" s="162">
        <v>11351</v>
      </c>
    </row>
    <row r="27" spans="1:16" s="57" customFormat="1" ht="9" customHeight="1">
      <c r="A27" s="278"/>
      <c r="B27" s="279"/>
      <c r="C27" s="279"/>
      <c r="D27" s="280"/>
      <c r="E27" s="281"/>
      <c r="F27" s="186"/>
      <c r="G27" s="162"/>
      <c r="H27" s="162"/>
    </row>
    <row r="28" spans="1:16" s="57" customFormat="1" ht="15" customHeight="1">
      <c r="A28" s="418" t="s">
        <v>145</v>
      </c>
      <c r="B28" s="419"/>
      <c r="C28" s="419"/>
      <c r="D28" s="419"/>
      <c r="E28" s="275"/>
      <c r="F28" s="183"/>
      <c r="G28" s="162"/>
      <c r="H28" s="162"/>
    </row>
    <row r="29" spans="1:16" s="60" customFormat="1" ht="15" customHeight="1">
      <c r="A29" s="276" t="s">
        <v>155</v>
      </c>
      <c r="B29" s="277"/>
      <c r="C29" s="277"/>
      <c r="D29" s="277"/>
      <c r="E29" s="282"/>
      <c r="F29" s="179">
        <f>SUM(F30:F32)</f>
        <v>551000</v>
      </c>
      <c r="G29" s="179">
        <f>SUM(G30:G32)</f>
        <v>613152</v>
      </c>
      <c r="H29" s="179">
        <f>SUM(H30:H32)</f>
        <v>535856</v>
      </c>
    </row>
    <row r="30" spans="1:16" s="57" customFormat="1" ht="15" customHeight="1">
      <c r="A30" s="278"/>
      <c r="B30" s="279"/>
      <c r="C30" s="279" t="s">
        <v>229</v>
      </c>
      <c r="D30" s="280" t="s">
        <v>156</v>
      </c>
      <c r="E30" s="281"/>
      <c r="F30" s="183">
        <v>479926</v>
      </c>
      <c r="G30" s="162">
        <v>542078</v>
      </c>
      <c r="H30" s="162">
        <v>464789</v>
      </c>
    </row>
    <row r="31" spans="1:16" s="57" customFormat="1" ht="15" customHeight="1">
      <c r="A31" s="278"/>
      <c r="B31" s="279"/>
      <c r="C31" s="279" t="s">
        <v>230</v>
      </c>
      <c r="D31" s="280" t="s">
        <v>157</v>
      </c>
      <c r="E31" s="281"/>
      <c r="F31" s="183">
        <v>69189</v>
      </c>
      <c r="G31" s="162">
        <v>69189</v>
      </c>
      <c r="H31" s="162">
        <v>69188</v>
      </c>
    </row>
    <row r="32" spans="1:16" s="57" customFormat="1" ht="15" customHeight="1">
      <c r="A32" s="278"/>
      <c r="B32" s="279"/>
      <c r="C32" s="279" t="s">
        <v>231</v>
      </c>
      <c r="D32" s="280" t="s">
        <v>247</v>
      </c>
      <c r="E32" s="281"/>
      <c r="F32" s="186">
        <v>1885</v>
      </c>
      <c r="G32" s="186">
        <v>1885</v>
      </c>
      <c r="H32" s="186">
        <v>1879</v>
      </c>
    </row>
    <row r="33" spans="1:91" s="57" customFormat="1" ht="15" customHeight="1">
      <c r="A33" s="294"/>
      <c r="B33" s="295"/>
      <c r="C33" s="295"/>
      <c r="D33" s="296"/>
      <c r="E33" s="297"/>
      <c r="F33" s="333"/>
      <c r="G33" s="332"/>
      <c r="H33" s="333"/>
    </row>
    <row r="34" spans="1:91" s="57" customFormat="1" ht="10.5">
      <c r="A34" s="55" t="s">
        <v>243</v>
      </c>
      <c r="B34" s="55"/>
      <c r="C34" s="55"/>
      <c r="D34" s="55"/>
      <c r="E34" s="55"/>
      <c r="F34" s="56"/>
      <c r="G34" s="56"/>
      <c r="H34" s="56"/>
    </row>
    <row r="35" spans="1:91" s="65" customFormat="1" ht="9.75">
      <c r="A35" s="304" t="s">
        <v>244</v>
      </c>
      <c r="B35" s="44"/>
      <c r="C35" s="44"/>
      <c r="D35" s="44"/>
      <c r="E35" s="44"/>
    </row>
    <row r="36" spans="1:91" s="65" customFormat="1" ht="9.75">
      <c r="A36" s="24" t="s">
        <v>248</v>
      </c>
    </row>
    <row r="39" spans="1:91">
      <c r="CM39" s="9"/>
    </row>
  </sheetData>
  <mergeCells count="6">
    <mergeCell ref="A28:D28"/>
    <mergeCell ref="A5:E6"/>
    <mergeCell ref="F5:H5"/>
    <mergeCell ref="A8:D8"/>
    <mergeCell ref="A14:D14"/>
    <mergeCell ref="A22:D22"/>
  </mergeCells>
  <phoneticPr fontId="1"/>
  <printOptions horizontalCentered="1"/>
  <pageMargins left="0.59055118110236227" right="0.59055118110236227" top="0.39370078740157483" bottom="0.59055118110236227" header="0.51181102362204722" footer="0.19685039370078741"/>
  <pageSetup paperSize="11" orientation="portrait" r:id="rId1"/>
  <headerFooter alignWithMargins="0">
    <oddFooter>&amp;C&amp;"ＭＳ Ｐ明朝,標準"&amp;9- 169 -</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BT33"/>
  <sheetViews>
    <sheetView showGridLines="0" view="pageBreakPreview" zoomScaleNormal="100" zoomScaleSheetLayoutView="100" workbookViewId="0">
      <selection activeCell="P24" sqref="P24"/>
    </sheetView>
  </sheetViews>
  <sheetFormatPr defaultRowHeight="13.5"/>
  <cols>
    <col min="1" max="72" width="1.75" style="80" customWidth="1"/>
    <col min="73" max="16384" width="9" style="80"/>
  </cols>
  <sheetData>
    <row r="1" spans="1:72" s="18" customFormat="1" ht="9">
      <c r="A1" s="24" t="s">
        <v>0</v>
      </c>
      <c r="BT1" s="26" t="s">
        <v>0</v>
      </c>
    </row>
    <row r="3" spans="1:72" s="81" customFormat="1" ht="11.25">
      <c r="A3" s="46"/>
      <c r="B3" s="47"/>
      <c r="C3" s="47"/>
      <c r="D3" s="47"/>
      <c r="E3" s="47"/>
      <c r="F3" s="47"/>
      <c r="G3" s="47"/>
      <c r="H3" s="47"/>
      <c r="I3" s="47"/>
      <c r="J3" s="47"/>
      <c r="K3" s="47"/>
      <c r="L3" s="47"/>
      <c r="M3" s="47"/>
      <c r="N3" s="47"/>
      <c r="O3" s="47"/>
      <c r="P3" s="47"/>
      <c r="Q3" s="47"/>
      <c r="R3" s="49"/>
      <c r="S3" s="47"/>
      <c r="T3" s="49"/>
      <c r="U3" s="47"/>
      <c r="V3" s="49"/>
      <c r="AJ3" s="87" t="s">
        <v>210</v>
      </c>
      <c r="AK3" s="6" t="s">
        <v>249</v>
      </c>
    </row>
    <row r="4" spans="1:72" s="82" customFormat="1" ht="11.25" thickBot="1">
      <c r="A4" s="22"/>
      <c r="B4" s="29"/>
      <c r="C4" s="29"/>
      <c r="D4" s="29"/>
      <c r="E4" s="29"/>
      <c r="F4" s="29"/>
      <c r="G4" s="29"/>
      <c r="H4" s="29"/>
      <c r="I4" s="29"/>
      <c r="J4" s="29"/>
      <c r="K4" s="29"/>
      <c r="L4" s="29"/>
      <c r="M4" s="29"/>
      <c r="N4" s="29"/>
      <c r="O4" s="22"/>
      <c r="P4" s="30"/>
      <c r="Q4" s="22"/>
      <c r="R4" s="30"/>
      <c r="S4" s="22"/>
      <c r="T4" s="30"/>
      <c r="U4" s="22"/>
      <c r="BT4" s="30" t="s">
        <v>193</v>
      </c>
    </row>
    <row r="5" spans="1:72" s="82" customFormat="1" ht="15.95" customHeight="1">
      <c r="A5" s="74"/>
      <c r="B5" s="340" t="s">
        <v>4</v>
      </c>
      <c r="C5" s="340"/>
      <c r="D5" s="340"/>
      <c r="E5" s="340"/>
      <c r="F5" s="340"/>
      <c r="G5" s="340"/>
      <c r="H5" s="340"/>
      <c r="I5" s="340"/>
      <c r="J5" s="340"/>
      <c r="K5" s="340"/>
      <c r="L5" s="75"/>
      <c r="M5" s="354" t="s">
        <v>125</v>
      </c>
      <c r="N5" s="355"/>
      <c r="O5" s="355"/>
      <c r="P5" s="355"/>
      <c r="Q5" s="355"/>
      <c r="R5" s="355"/>
      <c r="S5" s="355"/>
      <c r="T5" s="355"/>
      <c r="U5" s="355"/>
      <c r="V5" s="355"/>
      <c r="W5" s="355"/>
      <c r="X5" s="356"/>
      <c r="Y5" s="354">
        <v>24</v>
      </c>
      <c r="Z5" s="355"/>
      <c r="AA5" s="355"/>
      <c r="AB5" s="355"/>
      <c r="AC5" s="355"/>
      <c r="AD5" s="355"/>
      <c r="AE5" s="355"/>
      <c r="AF5" s="355"/>
      <c r="AG5" s="355"/>
      <c r="AH5" s="355"/>
      <c r="AI5" s="355"/>
      <c r="AJ5" s="356"/>
      <c r="AK5" s="354">
        <v>25</v>
      </c>
      <c r="AL5" s="355"/>
      <c r="AM5" s="355"/>
      <c r="AN5" s="355"/>
      <c r="AO5" s="355"/>
      <c r="AP5" s="355"/>
      <c r="AQ5" s="355"/>
      <c r="AR5" s="355"/>
      <c r="AS5" s="355"/>
      <c r="AT5" s="355"/>
      <c r="AU5" s="355"/>
      <c r="AV5" s="356"/>
      <c r="AW5" s="354">
        <v>26</v>
      </c>
      <c r="AX5" s="355"/>
      <c r="AY5" s="355"/>
      <c r="AZ5" s="355"/>
      <c r="BA5" s="355"/>
      <c r="BB5" s="355"/>
      <c r="BC5" s="355"/>
      <c r="BD5" s="355"/>
      <c r="BE5" s="355"/>
      <c r="BF5" s="355"/>
      <c r="BG5" s="355"/>
      <c r="BH5" s="356"/>
      <c r="BI5" s="354">
        <v>27</v>
      </c>
      <c r="BJ5" s="355"/>
      <c r="BK5" s="355"/>
      <c r="BL5" s="355"/>
      <c r="BM5" s="355"/>
      <c r="BN5" s="355"/>
      <c r="BO5" s="355"/>
      <c r="BP5" s="355"/>
      <c r="BQ5" s="355"/>
      <c r="BR5" s="355"/>
      <c r="BS5" s="355"/>
      <c r="BT5" s="356"/>
    </row>
    <row r="6" spans="1:72" s="82" customFormat="1" ht="15.95" customHeight="1">
      <c r="A6" s="76"/>
      <c r="B6" s="352"/>
      <c r="C6" s="352"/>
      <c r="D6" s="352"/>
      <c r="E6" s="352"/>
      <c r="F6" s="352"/>
      <c r="G6" s="352"/>
      <c r="H6" s="352"/>
      <c r="I6" s="352"/>
      <c r="J6" s="352"/>
      <c r="K6" s="352"/>
      <c r="L6" s="77"/>
      <c r="M6" s="351" t="s">
        <v>17</v>
      </c>
      <c r="N6" s="352"/>
      <c r="O6" s="352"/>
      <c r="P6" s="352"/>
      <c r="Q6" s="352"/>
      <c r="R6" s="352"/>
      <c r="S6" s="352"/>
      <c r="T6" s="352"/>
      <c r="U6" s="380" t="s">
        <v>18</v>
      </c>
      <c r="V6" s="381"/>
      <c r="W6" s="381"/>
      <c r="X6" s="382"/>
      <c r="Y6" s="351" t="s">
        <v>17</v>
      </c>
      <c r="Z6" s="352"/>
      <c r="AA6" s="352"/>
      <c r="AB6" s="352"/>
      <c r="AC6" s="352"/>
      <c r="AD6" s="352"/>
      <c r="AE6" s="352"/>
      <c r="AF6" s="352"/>
      <c r="AG6" s="380" t="s">
        <v>18</v>
      </c>
      <c r="AH6" s="381"/>
      <c r="AI6" s="381"/>
      <c r="AJ6" s="382"/>
      <c r="AK6" s="351" t="s">
        <v>17</v>
      </c>
      <c r="AL6" s="352"/>
      <c r="AM6" s="352"/>
      <c r="AN6" s="352"/>
      <c r="AO6" s="352"/>
      <c r="AP6" s="352"/>
      <c r="AQ6" s="352"/>
      <c r="AR6" s="352"/>
      <c r="AS6" s="380" t="s">
        <v>18</v>
      </c>
      <c r="AT6" s="381"/>
      <c r="AU6" s="381"/>
      <c r="AV6" s="382"/>
      <c r="AW6" s="351" t="s">
        <v>17</v>
      </c>
      <c r="AX6" s="352"/>
      <c r="AY6" s="352"/>
      <c r="AZ6" s="352"/>
      <c r="BA6" s="352"/>
      <c r="BB6" s="352"/>
      <c r="BC6" s="352"/>
      <c r="BD6" s="352"/>
      <c r="BE6" s="380" t="s">
        <v>18</v>
      </c>
      <c r="BF6" s="381"/>
      <c r="BG6" s="381"/>
      <c r="BH6" s="382"/>
      <c r="BI6" s="351" t="s">
        <v>17</v>
      </c>
      <c r="BJ6" s="352"/>
      <c r="BK6" s="352"/>
      <c r="BL6" s="352"/>
      <c r="BM6" s="352"/>
      <c r="BN6" s="352"/>
      <c r="BO6" s="352"/>
      <c r="BP6" s="352"/>
      <c r="BQ6" s="380" t="s">
        <v>18</v>
      </c>
      <c r="BR6" s="381"/>
      <c r="BS6" s="381"/>
      <c r="BT6" s="382"/>
    </row>
    <row r="7" spans="1:72" s="306" customFormat="1" ht="20.100000000000001" customHeight="1">
      <c r="A7" s="305"/>
      <c r="B7" s="373" t="s">
        <v>19</v>
      </c>
      <c r="C7" s="373"/>
      <c r="D7" s="373"/>
      <c r="E7" s="373"/>
      <c r="F7" s="373"/>
      <c r="G7" s="373"/>
      <c r="H7" s="373"/>
      <c r="I7" s="373"/>
      <c r="J7" s="373"/>
      <c r="K7" s="373"/>
      <c r="L7" s="39"/>
      <c r="M7" s="476">
        <f>SUM(M8:T16)</f>
        <v>6947754</v>
      </c>
      <c r="N7" s="477"/>
      <c r="O7" s="477"/>
      <c r="P7" s="477"/>
      <c r="Q7" s="477"/>
      <c r="R7" s="477"/>
      <c r="S7" s="477"/>
      <c r="T7" s="477"/>
      <c r="U7" s="462">
        <v>100</v>
      </c>
      <c r="V7" s="463"/>
      <c r="W7" s="463"/>
      <c r="X7" s="464"/>
      <c r="Y7" s="476">
        <f>SUM(Y8:AF16)</f>
        <v>7083210</v>
      </c>
      <c r="Z7" s="477"/>
      <c r="AA7" s="477"/>
      <c r="AB7" s="477"/>
      <c r="AC7" s="477"/>
      <c r="AD7" s="477"/>
      <c r="AE7" s="477"/>
      <c r="AF7" s="477"/>
      <c r="AG7" s="462">
        <v>100</v>
      </c>
      <c r="AH7" s="463"/>
      <c r="AI7" s="463"/>
      <c r="AJ7" s="464"/>
      <c r="AK7" s="476">
        <f>SUM(AK8:AR16)</f>
        <v>7215843</v>
      </c>
      <c r="AL7" s="477"/>
      <c r="AM7" s="477"/>
      <c r="AN7" s="477"/>
      <c r="AO7" s="477"/>
      <c r="AP7" s="477"/>
      <c r="AQ7" s="477"/>
      <c r="AR7" s="477"/>
      <c r="AS7" s="462">
        <v>100</v>
      </c>
      <c r="AT7" s="463"/>
      <c r="AU7" s="463"/>
      <c r="AV7" s="464"/>
      <c r="AW7" s="476">
        <f>SUM(AW9:BD16)</f>
        <v>7473745</v>
      </c>
      <c r="AX7" s="477"/>
      <c r="AY7" s="477"/>
      <c r="AZ7" s="477"/>
      <c r="BA7" s="477"/>
      <c r="BB7" s="477"/>
      <c r="BC7" s="477"/>
      <c r="BD7" s="477"/>
      <c r="BE7" s="462">
        <f>SUM(BE9:BH16)</f>
        <v>99.999999999999986</v>
      </c>
      <c r="BF7" s="463"/>
      <c r="BG7" s="463"/>
      <c r="BH7" s="464"/>
      <c r="BI7" s="476">
        <f>SUM(BI9:BP16)</f>
        <v>7580724</v>
      </c>
      <c r="BJ7" s="477"/>
      <c r="BK7" s="477"/>
      <c r="BL7" s="477"/>
      <c r="BM7" s="477"/>
      <c r="BN7" s="477"/>
      <c r="BO7" s="477"/>
      <c r="BP7" s="477"/>
      <c r="BQ7" s="462">
        <f>SUM(BQ9:BT16)</f>
        <v>100</v>
      </c>
      <c r="BR7" s="463"/>
      <c r="BS7" s="463"/>
      <c r="BT7" s="464"/>
    </row>
    <row r="8" spans="1:72" s="82" customFormat="1" ht="20.100000000000001" customHeight="1">
      <c r="A8" s="35"/>
      <c r="B8" s="528" t="s">
        <v>158</v>
      </c>
      <c r="C8" s="528"/>
      <c r="D8" s="528"/>
      <c r="E8" s="528"/>
      <c r="F8" s="528"/>
      <c r="G8" s="528"/>
      <c r="H8" s="528"/>
      <c r="I8" s="528"/>
      <c r="J8" s="528"/>
      <c r="K8" s="528"/>
      <c r="L8" s="307"/>
      <c r="M8" s="435"/>
      <c r="N8" s="436"/>
      <c r="O8" s="436"/>
      <c r="P8" s="436"/>
      <c r="Q8" s="436"/>
      <c r="R8" s="436"/>
      <c r="S8" s="436"/>
      <c r="T8" s="436"/>
      <c r="U8" s="437"/>
      <c r="V8" s="438"/>
      <c r="W8" s="438"/>
      <c r="X8" s="439"/>
      <c r="Y8" s="435"/>
      <c r="Z8" s="436"/>
      <c r="AA8" s="436"/>
      <c r="AB8" s="436"/>
      <c r="AC8" s="436"/>
      <c r="AD8" s="436"/>
      <c r="AE8" s="436"/>
      <c r="AF8" s="436"/>
      <c r="AG8" s="437"/>
      <c r="AH8" s="438"/>
      <c r="AI8" s="438"/>
      <c r="AJ8" s="439"/>
      <c r="AK8" s="435"/>
      <c r="AL8" s="436"/>
      <c r="AM8" s="436"/>
      <c r="AN8" s="436"/>
      <c r="AO8" s="436"/>
      <c r="AP8" s="436"/>
      <c r="AQ8" s="436"/>
      <c r="AR8" s="436"/>
      <c r="AS8" s="437"/>
      <c r="AT8" s="438"/>
      <c r="AU8" s="438"/>
      <c r="AV8" s="439"/>
      <c r="AW8" s="435"/>
      <c r="AX8" s="436"/>
      <c r="AY8" s="436"/>
      <c r="AZ8" s="436"/>
      <c r="BA8" s="436"/>
      <c r="BB8" s="436"/>
      <c r="BC8" s="436"/>
      <c r="BD8" s="436"/>
      <c r="BE8" s="437"/>
      <c r="BF8" s="438"/>
      <c r="BG8" s="438"/>
      <c r="BH8" s="439"/>
      <c r="BI8" s="435"/>
      <c r="BJ8" s="436"/>
      <c r="BK8" s="436"/>
      <c r="BL8" s="436"/>
      <c r="BM8" s="436"/>
      <c r="BN8" s="436"/>
      <c r="BO8" s="436"/>
      <c r="BP8" s="436"/>
      <c r="BQ8" s="437"/>
      <c r="BR8" s="438"/>
      <c r="BS8" s="438"/>
      <c r="BT8" s="439"/>
    </row>
    <row r="9" spans="1:72" s="82" customFormat="1" ht="20.100000000000001" customHeight="1">
      <c r="A9" s="35"/>
      <c r="B9" s="342" t="s">
        <v>159</v>
      </c>
      <c r="C9" s="342"/>
      <c r="D9" s="342"/>
      <c r="E9" s="36"/>
      <c r="F9" s="343" t="s">
        <v>160</v>
      </c>
      <c r="G9" s="343"/>
      <c r="H9" s="343"/>
      <c r="I9" s="343"/>
      <c r="J9" s="343"/>
      <c r="K9" s="343"/>
      <c r="L9" s="143"/>
      <c r="M9" s="435">
        <v>2337524</v>
      </c>
      <c r="N9" s="436"/>
      <c r="O9" s="436"/>
      <c r="P9" s="436"/>
      <c r="Q9" s="436"/>
      <c r="R9" s="436"/>
      <c r="S9" s="436"/>
      <c r="T9" s="436"/>
      <c r="U9" s="437">
        <v>33.6</v>
      </c>
      <c r="V9" s="438"/>
      <c r="W9" s="438"/>
      <c r="X9" s="439"/>
      <c r="Y9" s="435">
        <v>2593924</v>
      </c>
      <c r="Z9" s="436"/>
      <c r="AA9" s="436"/>
      <c r="AB9" s="436"/>
      <c r="AC9" s="436"/>
      <c r="AD9" s="436"/>
      <c r="AE9" s="436"/>
      <c r="AF9" s="436"/>
      <c r="AG9" s="437">
        <v>36.6</v>
      </c>
      <c r="AH9" s="438"/>
      <c r="AI9" s="438"/>
      <c r="AJ9" s="439"/>
      <c r="AK9" s="435">
        <v>2655983</v>
      </c>
      <c r="AL9" s="436"/>
      <c r="AM9" s="436"/>
      <c r="AN9" s="436"/>
      <c r="AO9" s="436"/>
      <c r="AP9" s="436"/>
      <c r="AQ9" s="436"/>
      <c r="AR9" s="436"/>
      <c r="AS9" s="437">
        <v>36.81</v>
      </c>
      <c r="AT9" s="438"/>
      <c r="AU9" s="438"/>
      <c r="AV9" s="439"/>
      <c r="AW9" s="435">
        <v>2776370</v>
      </c>
      <c r="AX9" s="436"/>
      <c r="AY9" s="436"/>
      <c r="AZ9" s="436"/>
      <c r="BA9" s="436"/>
      <c r="BB9" s="436"/>
      <c r="BC9" s="436"/>
      <c r="BD9" s="436"/>
      <c r="BE9" s="459">
        <f>AW9/AW7*100</f>
        <v>37.148310519023596</v>
      </c>
      <c r="BF9" s="460"/>
      <c r="BG9" s="460"/>
      <c r="BH9" s="461"/>
      <c r="BI9" s="435">
        <v>2909989</v>
      </c>
      <c r="BJ9" s="436"/>
      <c r="BK9" s="436"/>
      <c r="BL9" s="436"/>
      <c r="BM9" s="436"/>
      <c r="BN9" s="436"/>
      <c r="BO9" s="436"/>
      <c r="BP9" s="436"/>
      <c r="BQ9" s="459">
        <f>BI9/BI7*100</f>
        <v>38.386689714597182</v>
      </c>
      <c r="BR9" s="460"/>
      <c r="BS9" s="460"/>
      <c r="BT9" s="461"/>
    </row>
    <row r="10" spans="1:72" s="82" customFormat="1" ht="20.100000000000001" customHeight="1">
      <c r="A10" s="35"/>
      <c r="B10" s="342"/>
      <c r="C10" s="342"/>
      <c r="D10" s="342"/>
      <c r="E10" s="36"/>
      <c r="F10" s="343" t="s">
        <v>161</v>
      </c>
      <c r="G10" s="343"/>
      <c r="H10" s="343"/>
      <c r="I10" s="343"/>
      <c r="J10" s="343"/>
      <c r="K10" s="343"/>
      <c r="L10" s="143"/>
      <c r="M10" s="435">
        <v>560706</v>
      </c>
      <c r="N10" s="436"/>
      <c r="O10" s="436"/>
      <c r="P10" s="436"/>
      <c r="Q10" s="436"/>
      <c r="R10" s="436"/>
      <c r="S10" s="436"/>
      <c r="T10" s="436"/>
      <c r="U10" s="437">
        <v>8.1</v>
      </c>
      <c r="V10" s="438"/>
      <c r="W10" s="438"/>
      <c r="X10" s="439"/>
      <c r="Y10" s="435">
        <v>509062</v>
      </c>
      <c r="Z10" s="436"/>
      <c r="AA10" s="436"/>
      <c r="AB10" s="436"/>
      <c r="AC10" s="436"/>
      <c r="AD10" s="436"/>
      <c r="AE10" s="436"/>
      <c r="AF10" s="436"/>
      <c r="AG10" s="437">
        <v>7.2</v>
      </c>
      <c r="AH10" s="438"/>
      <c r="AI10" s="438"/>
      <c r="AJ10" s="439"/>
      <c r="AK10" s="435">
        <v>474155</v>
      </c>
      <c r="AL10" s="436"/>
      <c r="AM10" s="436"/>
      <c r="AN10" s="436"/>
      <c r="AO10" s="436"/>
      <c r="AP10" s="436"/>
      <c r="AQ10" s="436"/>
      <c r="AR10" s="436"/>
      <c r="AS10" s="437">
        <v>6.57</v>
      </c>
      <c r="AT10" s="438"/>
      <c r="AU10" s="438"/>
      <c r="AV10" s="439"/>
      <c r="AW10" s="435">
        <v>543067</v>
      </c>
      <c r="AX10" s="436"/>
      <c r="AY10" s="436"/>
      <c r="AZ10" s="436"/>
      <c r="BA10" s="436"/>
      <c r="BB10" s="436"/>
      <c r="BC10" s="436"/>
      <c r="BD10" s="436"/>
      <c r="BE10" s="459">
        <f>AW10/AW7*100</f>
        <v>7.266330333721581</v>
      </c>
      <c r="BF10" s="460"/>
      <c r="BG10" s="460"/>
      <c r="BH10" s="461"/>
      <c r="BI10" s="435">
        <v>479674</v>
      </c>
      <c r="BJ10" s="436"/>
      <c r="BK10" s="436"/>
      <c r="BL10" s="436"/>
      <c r="BM10" s="436"/>
      <c r="BN10" s="436"/>
      <c r="BO10" s="436"/>
      <c r="BP10" s="436"/>
      <c r="BQ10" s="459">
        <f>BI10/BI7*100</f>
        <v>6.3275486615790255</v>
      </c>
      <c r="BR10" s="460"/>
      <c r="BS10" s="460"/>
      <c r="BT10" s="461"/>
    </row>
    <row r="11" spans="1:72" s="82" customFormat="1" ht="20.100000000000001" customHeight="1">
      <c r="A11" s="35"/>
      <c r="B11" s="343" t="s">
        <v>162</v>
      </c>
      <c r="C11" s="343"/>
      <c r="D11" s="343"/>
      <c r="E11" s="343"/>
      <c r="F11" s="343"/>
      <c r="G11" s="343"/>
      <c r="H11" s="343"/>
      <c r="I11" s="343"/>
      <c r="J11" s="343"/>
      <c r="K11" s="343"/>
      <c r="L11" s="37"/>
      <c r="M11" s="435">
        <v>3159722</v>
      </c>
      <c r="N11" s="436"/>
      <c r="O11" s="436"/>
      <c r="P11" s="436"/>
      <c r="Q11" s="436"/>
      <c r="R11" s="436"/>
      <c r="S11" s="436"/>
      <c r="T11" s="436"/>
      <c r="U11" s="437">
        <v>45.5</v>
      </c>
      <c r="V11" s="438"/>
      <c r="W11" s="438"/>
      <c r="X11" s="439"/>
      <c r="Y11" s="435">
        <v>3084030</v>
      </c>
      <c r="Z11" s="436"/>
      <c r="AA11" s="436"/>
      <c r="AB11" s="436"/>
      <c r="AC11" s="436"/>
      <c r="AD11" s="436"/>
      <c r="AE11" s="436"/>
      <c r="AF11" s="436"/>
      <c r="AG11" s="437">
        <v>43.5</v>
      </c>
      <c r="AH11" s="438"/>
      <c r="AI11" s="438"/>
      <c r="AJ11" s="439"/>
      <c r="AK11" s="435">
        <v>3120931</v>
      </c>
      <c r="AL11" s="436"/>
      <c r="AM11" s="436"/>
      <c r="AN11" s="436"/>
      <c r="AO11" s="436"/>
      <c r="AP11" s="436"/>
      <c r="AQ11" s="436"/>
      <c r="AR11" s="436"/>
      <c r="AS11" s="437">
        <v>43.15</v>
      </c>
      <c r="AT11" s="438"/>
      <c r="AU11" s="438"/>
      <c r="AV11" s="439"/>
      <c r="AW11" s="435">
        <v>3187916</v>
      </c>
      <c r="AX11" s="436"/>
      <c r="AY11" s="436"/>
      <c r="AZ11" s="436"/>
      <c r="BA11" s="436"/>
      <c r="BB11" s="436"/>
      <c r="BC11" s="436"/>
      <c r="BD11" s="436"/>
      <c r="BE11" s="459">
        <f>AW11/AW7*100</f>
        <v>42.65486713822856</v>
      </c>
      <c r="BF11" s="460"/>
      <c r="BG11" s="460"/>
      <c r="BH11" s="461"/>
      <c r="BI11" s="435">
        <v>3223673</v>
      </c>
      <c r="BJ11" s="436"/>
      <c r="BK11" s="436"/>
      <c r="BL11" s="436"/>
      <c r="BM11" s="436"/>
      <c r="BN11" s="436"/>
      <c r="BO11" s="436"/>
      <c r="BP11" s="436"/>
      <c r="BQ11" s="459">
        <f>BI11/BI7*100</f>
        <v>42.524605829205761</v>
      </c>
      <c r="BR11" s="460"/>
      <c r="BS11" s="460"/>
      <c r="BT11" s="461"/>
    </row>
    <row r="12" spans="1:72" s="82" customFormat="1" ht="20.100000000000001" customHeight="1">
      <c r="A12" s="35"/>
      <c r="B12" s="343" t="s">
        <v>163</v>
      </c>
      <c r="C12" s="343"/>
      <c r="D12" s="343"/>
      <c r="E12" s="343"/>
      <c r="F12" s="343"/>
      <c r="G12" s="343"/>
      <c r="H12" s="343"/>
      <c r="I12" s="343"/>
      <c r="J12" s="343"/>
      <c r="K12" s="343"/>
      <c r="L12" s="37"/>
      <c r="M12" s="435">
        <v>80995</v>
      </c>
      <c r="N12" s="436"/>
      <c r="O12" s="436"/>
      <c r="P12" s="436"/>
      <c r="Q12" s="436"/>
      <c r="R12" s="436"/>
      <c r="S12" s="436"/>
      <c r="T12" s="436"/>
      <c r="U12" s="437">
        <v>1.2</v>
      </c>
      <c r="V12" s="438"/>
      <c r="W12" s="438"/>
      <c r="X12" s="439"/>
      <c r="Y12" s="435">
        <v>83089</v>
      </c>
      <c r="Z12" s="436"/>
      <c r="AA12" s="436"/>
      <c r="AB12" s="436"/>
      <c r="AC12" s="436"/>
      <c r="AD12" s="436"/>
      <c r="AE12" s="436"/>
      <c r="AF12" s="436"/>
      <c r="AG12" s="437">
        <v>1.2</v>
      </c>
      <c r="AH12" s="438"/>
      <c r="AI12" s="438"/>
      <c r="AJ12" s="439"/>
      <c r="AK12" s="435">
        <v>87954</v>
      </c>
      <c r="AL12" s="436"/>
      <c r="AM12" s="436"/>
      <c r="AN12" s="436"/>
      <c r="AO12" s="436"/>
      <c r="AP12" s="436"/>
      <c r="AQ12" s="436"/>
      <c r="AR12" s="436"/>
      <c r="AS12" s="437">
        <v>1.22</v>
      </c>
      <c r="AT12" s="438"/>
      <c r="AU12" s="438"/>
      <c r="AV12" s="439"/>
      <c r="AW12" s="435">
        <v>92079</v>
      </c>
      <c r="AX12" s="436"/>
      <c r="AY12" s="436"/>
      <c r="AZ12" s="436"/>
      <c r="BA12" s="436"/>
      <c r="BB12" s="436"/>
      <c r="BC12" s="436"/>
      <c r="BD12" s="436"/>
      <c r="BE12" s="459">
        <f>AW12/AW7*100</f>
        <v>1.2320329366335083</v>
      </c>
      <c r="BF12" s="460"/>
      <c r="BG12" s="460"/>
      <c r="BH12" s="461"/>
      <c r="BI12" s="435">
        <v>95985</v>
      </c>
      <c r="BJ12" s="436"/>
      <c r="BK12" s="436"/>
      <c r="BL12" s="436"/>
      <c r="BM12" s="436"/>
      <c r="BN12" s="436"/>
      <c r="BO12" s="436"/>
      <c r="BP12" s="436"/>
      <c r="BQ12" s="459">
        <f>BI12/BI7*100</f>
        <v>1.2661719381948215</v>
      </c>
      <c r="BR12" s="460"/>
      <c r="BS12" s="460"/>
      <c r="BT12" s="461"/>
    </row>
    <row r="13" spans="1:72" s="82" customFormat="1" ht="20.100000000000001" customHeight="1">
      <c r="A13" s="35"/>
      <c r="B13" s="343" t="s">
        <v>164</v>
      </c>
      <c r="C13" s="343"/>
      <c r="D13" s="343"/>
      <c r="E13" s="343"/>
      <c r="F13" s="343"/>
      <c r="G13" s="343"/>
      <c r="H13" s="343"/>
      <c r="I13" s="343"/>
      <c r="J13" s="343"/>
      <c r="K13" s="343"/>
      <c r="L13" s="37"/>
      <c r="M13" s="435">
        <v>477596</v>
      </c>
      <c r="N13" s="436"/>
      <c r="O13" s="436"/>
      <c r="P13" s="436"/>
      <c r="Q13" s="436"/>
      <c r="R13" s="436"/>
      <c r="S13" s="436"/>
      <c r="T13" s="436"/>
      <c r="U13" s="437">
        <v>6.9</v>
      </c>
      <c r="V13" s="438"/>
      <c r="W13" s="438"/>
      <c r="X13" s="439"/>
      <c r="Y13" s="435">
        <v>488205</v>
      </c>
      <c r="Z13" s="436"/>
      <c r="AA13" s="436"/>
      <c r="AB13" s="436"/>
      <c r="AC13" s="436"/>
      <c r="AD13" s="436"/>
      <c r="AE13" s="436"/>
      <c r="AF13" s="436"/>
      <c r="AG13" s="437">
        <v>6.9</v>
      </c>
      <c r="AH13" s="438"/>
      <c r="AI13" s="438"/>
      <c r="AJ13" s="439"/>
      <c r="AK13" s="435">
        <v>547621</v>
      </c>
      <c r="AL13" s="436"/>
      <c r="AM13" s="436"/>
      <c r="AN13" s="436"/>
      <c r="AO13" s="436"/>
      <c r="AP13" s="436"/>
      <c r="AQ13" s="436"/>
      <c r="AR13" s="436"/>
      <c r="AS13" s="437">
        <v>7.59</v>
      </c>
      <c r="AT13" s="438"/>
      <c r="AU13" s="438"/>
      <c r="AV13" s="439"/>
      <c r="AW13" s="435">
        <v>538688</v>
      </c>
      <c r="AX13" s="436"/>
      <c r="AY13" s="436"/>
      <c r="AZ13" s="436"/>
      <c r="BA13" s="436"/>
      <c r="BB13" s="436"/>
      <c r="BC13" s="436"/>
      <c r="BD13" s="436"/>
      <c r="BE13" s="459">
        <f>AW13/AW7*100</f>
        <v>7.207738556774415</v>
      </c>
      <c r="BF13" s="460"/>
      <c r="BG13" s="460"/>
      <c r="BH13" s="461"/>
      <c r="BI13" s="435">
        <v>533641</v>
      </c>
      <c r="BJ13" s="436"/>
      <c r="BK13" s="436"/>
      <c r="BL13" s="436"/>
      <c r="BM13" s="436"/>
      <c r="BN13" s="436"/>
      <c r="BO13" s="436"/>
      <c r="BP13" s="436"/>
      <c r="BQ13" s="459">
        <f>BI13/BI7*100</f>
        <v>7.0394463642258973</v>
      </c>
      <c r="BR13" s="460"/>
      <c r="BS13" s="460"/>
      <c r="BT13" s="461"/>
    </row>
    <row r="14" spans="1:72" s="82" customFormat="1" ht="20.100000000000001" customHeight="1">
      <c r="A14" s="35"/>
      <c r="B14" s="343" t="s">
        <v>165</v>
      </c>
      <c r="C14" s="343"/>
      <c r="D14" s="343"/>
      <c r="E14" s="343"/>
      <c r="F14" s="343"/>
      <c r="G14" s="343"/>
      <c r="H14" s="343"/>
      <c r="I14" s="343"/>
      <c r="J14" s="343"/>
      <c r="K14" s="343"/>
      <c r="L14" s="37"/>
      <c r="M14" s="454" t="s">
        <v>2</v>
      </c>
      <c r="N14" s="455"/>
      <c r="O14" s="455"/>
      <c r="P14" s="455"/>
      <c r="Q14" s="455"/>
      <c r="R14" s="455"/>
      <c r="S14" s="455"/>
      <c r="T14" s="455"/>
      <c r="U14" s="456" t="s">
        <v>2</v>
      </c>
      <c r="V14" s="457"/>
      <c r="W14" s="457"/>
      <c r="X14" s="458"/>
      <c r="Y14" s="454" t="s">
        <v>2</v>
      </c>
      <c r="Z14" s="455"/>
      <c r="AA14" s="455"/>
      <c r="AB14" s="455"/>
      <c r="AC14" s="455"/>
      <c r="AD14" s="455"/>
      <c r="AE14" s="455"/>
      <c r="AF14" s="455"/>
      <c r="AG14" s="456" t="s">
        <v>2</v>
      </c>
      <c r="AH14" s="457"/>
      <c r="AI14" s="457"/>
      <c r="AJ14" s="458"/>
      <c r="AK14" s="454" t="s">
        <v>2</v>
      </c>
      <c r="AL14" s="455"/>
      <c r="AM14" s="455"/>
      <c r="AN14" s="455"/>
      <c r="AO14" s="455"/>
      <c r="AP14" s="455"/>
      <c r="AQ14" s="455"/>
      <c r="AR14" s="455"/>
      <c r="AS14" s="456" t="s">
        <v>2</v>
      </c>
      <c r="AT14" s="457"/>
      <c r="AU14" s="457"/>
      <c r="AV14" s="458"/>
      <c r="AW14" s="454" t="s">
        <v>2</v>
      </c>
      <c r="AX14" s="455"/>
      <c r="AY14" s="455"/>
      <c r="AZ14" s="455"/>
      <c r="BA14" s="455"/>
      <c r="BB14" s="455"/>
      <c r="BC14" s="455"/>
      <c r="BD14" s="455"/>
      <c r="BE14" s="456" t="s">
        <v>2</v>
      </c>
      <c r="BF14" s="457"/>
      <c r="BG14" s="457"/>
      <c r="BH14" s="458"/>
      <c r="BI14" s="454" t="s">
        <v>250</v>
      </c>
      <c r="BJ14" s="455"/>
      <c r="BK14" s="455"/>
      <c r="BL14" s="455"/>
      <c r="BM14" s="455"/>
      <c r="BN14" s="455"/>
      <c r="BO14" s="455"/>
      <c r="BP14" s="455"/>
      <c r="BQ14" s="448" t="s">
        <v>250</v>
      </c>
      <c r="BR14" s="449"/>
      <c r="BS14" s="449"/>
      <c r="BT14" s="450"/>
    </row>
    <row r="15" spans="1:72" s="82" customFormat="1" ht="20.100000000000001" customHeight="1">
      <c r="A15" s="35"/>
      <c r="B15" s="528" t="s">
        <v>166</v>
      </c>
      <c r="C15" s="528"/>
      <c r="D15" s="528"/>
      <c r="E15" s="528"/>
      <c r="F15" s="528"/>
      <c r="G15" s="528"/>
      <c r="H15" s="528"/>
      <c r="I15" s="528"/>
      <c r="J15" s="528"/>
      <c r="K15" s="528"/>
      <c r="L15" s="307"/>
      <c r="M15" s="435"/>
      <c r="N15" s="436"/>
      <c r="O15" s="436"/>
      <c r="P15" s="436"/>
      <c r="Q15" s="436"/>
      <c r="R15" s="436"/>
      <c r="S15" s="436"/>
      <c r="T15" s="436"/>
      <c r="U15" s="437"/>
      <c r="V15" s="438"/>
      <c r="W15" s="438"/>
      <c r="X15" s="439"/>
      <c r="Y15" s="435"/>
      <c r="Z15" s="436"/>
      <c r="AA15" s="436"/>
      <c r="AB15" s="436"/>
      <c r="AC15" s="436"/>
      <c r="AD15" s="436"/>
      <c r="AE15" s="436"/>
      <c r="AF15" s="436"/>
      <c r="AG15" s="437"/>
      <c r="AH15" s="438"/>
      <c r="AI15" s="438"/>
      <c r="AJ15" s="439"/>
      <c r="AK15" s="435"/>
      <c r="AL15" s="436"/>
      <c r="AM15" s="436"/>
      <c r="AN15" s="436"/>
      <c r="AO15" s="436"/>
      <c r="AP15" s="436"/>
      <c r="AQ15" s="436"/>
      <c r="AR15" s="436"/>
      <c r="AS15" s="437"/>
      <c r="AT15" s="438"/>
      <c r="AU15" s="438"/>
      <c r="AV15" s="439"/>
      <c r="AW15" s="435"/>
      <c r="AX15" s="436"/>
      <c r="AY15" s="436"/>
      <c r="AZ15" s="436"/>
      <c r="BA15" s="436"/>
      <c r="BB15" s="436"/>
      <c r="BC15" s="436"/>
      <c r="BD15" s="436"/>
      <c r="BE15" s="451"/>
      <c r="BF15" s="452"/>
      <c r="BG15" s="452"/>
      <c r="BH15" s="453"/>
      <c r="BI15" s="435"/>
      <c r="BJ15" s="436"/>
      <c r="BK15" s="436"/>
      <c r="BL15" s="436"/>
      <c r="BM15" s="436"/>
      <c r="BN15" s="436"/>
      <c r="BO15" s="436"/>
      <c r="BP15" s="436"/>
      <c r="BQ15" s="451"/>
      <c r="BR15" s="452"/>
      <c r="BS15" s="452"/>
      <c r="BT15" s="453"/>
    </row>
    <row r="16" spans="1:72" s="82" customFormat="1" ht="20.100000000000001" customHeight="1">
      <c r="A16" s="76"/>
      <c r="B16" s="349" t="s">
        <v>167</v>
      </c>
      <c r="C16" s="349"/>
      <c r="D16" s="349"/>
      <c r="E16" s="349"/>
      <c r="F16" s="349"/>
      <c r="G16" s="349"/>
      <c r="H16" s="349"/>
      <c r="I16" s="349"/>
      <c r="J16" s="349"/>
      <c r="K16" s="349"/>
      <c r="L16" s="37"/>
      <c r="M16" s="440">
        <v>331211</v>
      </c>
      <c r="N16" s="441"/>
      <c r="O16" s="441"/>
      <c r="P16" s="441"/>
      <c r="Q16" s="441"/>
      <c r="R16" s="441"/>
      <c r="S16" s="441"/>
      <c r="T16" s="441"/>
      <c r="U16" s="442">
        <v>4.8</v>
      </c>
      <c r="V16" s="443"/>
      <c r="W16" s="443"/>
      <c r="X16" s="444"/>
      <c r="Y16" s="440">
        <v>324900</v>
      </c>
      <c r="Z16" s="441"/>
      <c r="AA16" s="441"/>
      <c r="AB16" s="441"/>
      <c r="AC16" s="441"/>
      <c r="AD16" s="441"/>
      <c r="AE16" s="441"/>
      <c r="AF16" s="441"/>
      <c r="AG16" s="442">
        <v>4.5999999999999996</v>
      </c>
      <c r="AH16" s="443"/>
      <c r="AI16" s="443"/>
      <c r="AJ16" s="444"/>
      <c r="AK16" s="440">
        <v>329199</v>
      </c>
      <c r="AL16" s="441"/>
      <c r="AM16" s="441"/>
      <c r="AN16" s="441"/>
      <c r="AO16" s="441"/>
      <c r="AP16" s="441"/>
      <c r="AQ16" s="441"/>
      <c r="AR16" s="441"/>
      <c r="AS16" s="442">
        <v>4.5599999999999996</v>
      </c>
      <c r="AT16" s="443"/>
      <c r="AU16" s="443"/>
      <c r="AV16" s="444"/>
      <c r="AW16" s="440">
        <v>335625</v>
      </c>
      <c r="AX16" s="441"/>
      <c r="AY16" s="441"/>
      <c r="AZ16" s="441"/>
      <c r="BA16" s="441"/>
      <c r="BB16" s="441"/>
      <c r="BC16" s="441"/>
      <c r="BD16" s="441"/>
      <c r="BE16" s="445">
        <f>AW16/AW7*100</f>
        <v>4.4907205156183414</v>
      </c>
      <c r="BF16" s="446"/>
      <c r="BG16" s="446"/>
      <c r="BH16" s="447"/>
      <c r="BI16" s="440">
        <v>337762</v>
      </c>
      <c r="BJ16" s="441"/>
      <c r="BK16" s="441"/>
      <c r="BL16" s="441"/>
      <c r="BM16" s="441"/>
      <c r="BN16" s="441"/>
      <c r="BO16" s="441"/>
      <c r="BP16" s="441"/>
      <c r="BQ16" s="445">
        <f>BI16/BI7*100</f>
        <v>4.4555374921973154</v>
      </c>
      <c r="BR16" s="446"/>
      <c r="BS16" s="446"/>
      <c r="BT16" s="447"/>
    </row>
    <row r="17" spans="1:72" s="82" customFormat="1" ht="20.100000000000001" customHeight="1">
      <c r="A17" s="308"/>
      <c r="B17" s="526" t="s">
        <v>168</v>
      </c>
      <c r="C17" s="526"/>
      <c r="D17" s="526"/>
      <c r="E17" s="526"/>
      <c r="F17" s="526"/>
      <c r="G17" s="526"/>
      <c r="H17" s="526"/>
      <c r="I17" s="526"/>
      <c r="J17" s="526"/>
      <c r="K17" s="526"/>
      <c r="L17" s="309"/>
      <c r="M17" s="432">
        <v>94.1</v>
      </c>
      <c r="N17" s="433"/>
      <c r="O17" s="433"/>
      <c r="P17" s="433"/>
      <c r="Q17" s="433"/>
      <c r="R17" s="433"/>
      <c r="S17" s="433"/>
      <c r="T17" s="433"/>
      <c r="U17" s="433"/>
      <c r="V17" s="433"/>
      <c r="W17" s="433"/>
      <c r="X17" s="434"/>
      <c r="Y17" s="432">
        <v>94.1</v>
      </c>
      <c r="Z17" s="433"/>
      <c r="AA17" s="433"/>
      <c r="AB17" s="433"/>
      <c r="AC17" s="433"/>
      <c r="AD17" s="433"/>
      <c r="AE17" s="433"/>
      <c r="AF17" s="433"/>
      <c r="AG17" s="433"/>
      <c r="AH17" s="433"/>
      <c r="AI17" s="433"/>
      <c r="AJ17" s="434"/>
      <c r="AK17" s="432">
        <v>95</v>
      </c>
      <c r="AL17" s="433"/>
      <c r="AM17" s="433"/>
      <c r="AN17" s="433"/>
      <c r="AO17" s="433"/>
      <c r="AP17" s="433"/>
      <c r="AQ17" s="433"/>
      <c r="AR17" s="433"/>
      <c r="AS17" s="433"/>
      <c r="AT17" s="433"/>
      <c r="AU17" s="433"/>
      <c r="AV17" s="434"/>
      <c r="AW17" s="432">
        <v>95.9</v>
      </c>
      <c r="AX17" s="433"/>
      <c r="AY17" s="433"/>
      <c r="AZ17" s="433"/>
      <c r="BA17" s="433"/>
      <c r="BB17" s="433"/>
      <c r="BC17" s="433"/>
      <c r="BD17" s="433"/>
      <c r="BE17" s="433"/>
      <c r="BF17" s="433"/>
      <c r="BG17" s="433"/>
      <c r="BH17" s="434"/>
      <c r="BI17" s="432">
        <v>96.6</v>
      </c>
      <c r="BJ17" s="433"/>
      <c r="BK17" s="433"/>
      <c r="BL17" s="433"/>
      <c r="BM17" s="433"/>
      <c r="BN17" s="433"/>
      <c r="BO17" s="433"/>
      <c r="BP17" s="433"/>
      <c r="BQ17" s="433"/>
      <c r="BR17" s="433"/>
      <c r="BS17" s="433"/>
      <c r="BT17" s="434"/>
    </row>
    <row r="18" spans="1:72" s="82" customFormat="1" ht="20.100000000000001" customHeight="1">
      <c r="A18" s="35"/>
      <c r="B18" s="527" t="s">
        <v>169</v>
      </c>
      <c r="C18" s="527"/>
      <c r="D18" s="527"/>
      <c r="E18" s="36"/>
      <c r="F18" s="527" t="s">
        <v>170</v>
      </c>
      <c r="G18" s="527"/>
      <c r="H18" s="527"/>
      <c r="I18" s="527"/>
      <c r="J18" s="527"/>
      <c r="K18" s="527"/>
      <c r="L18" s="36"/>
      <c r="M18" s="497">
        <v>334268</v>
      </c>
      <c r="N18" s="498"/>
      <c r="O18" s="498"/>
      <c r="P18" s="498"/>
      <c r="Q18" s="498"/>
      <c r="R18" s="498"/>
      <c r="S18" s="498"/>
      <c r="T18" s="498"/>
      <c r="U18" s="310" t="s">
        <v>214</v>
      </c>
      <c r="V18" s="310"/>
      <c r="W18" s="310"/>
      <c r="X18" s="311"/>
      <c r="Y18" s="497">
        <f>Y7*1000/21601</f>
        <v>327911.20781445305</v>
      </c>
      <c r="Z18" s="498"/>
      <c r="AA18" s="498"/>
      <c r="AB18" s="498"/>
      <c r="AC18" s="498"/>
      <c r="AD18" s="498"/>
      <c r="AE18" s="498"/>
      <c r="AF18" s="498"/>
      <c r="AG18" s="310" t="s">
        <v>214</v>
      </c>
      <c r="AH18" s="310"/>
      <c r="AI18" s="310"/>
      <c r="AJ18" s="311"/>
      <c r="AK18" s="497">
        <f>AK7*1000/22071</f>
        <v>326937.74636400706</v>
      </c>
      <c r="AL18" s="498"/>
      <c r="AM18" s="498"/>
      <c r="AN18" s="498"/>
      <c r="AO18" s="498"/>
      <c r="AP18" s="498"/>
      <c r="AQ18" s="498"/>
      <c r="AR18" s="498"/>
      <c r="AS18" s="310" t="s">
        <v>214</v>
      </c>
      <c r="AT18" s="310"/>
      <c r="AU18" s="310"/>
      <c r="AV18" s="311"/>
      <c r="AW18" s="497">
        <f>AW7*1000/22391</f>
        <v>333783.43977490958</v>
      </c>
      <c r="AX18" s="498"/>
      <c r="AY18" s="498"/>
      <c r="AZ18" s="498"/>
      <c r="BA18" s="498"/>
      <c r="BB18" s="498"/>
      <c r="BC18" s="498"/>
      <c r="BD18" s="498"/>
      <c r="BE18" s="310" t="s">
        <v>214</v>
      </c>
      <c r="BF18" s="310"/>
      <c r="BG18" s="310"/>
      <c r="BH18" s="311"/>
      <c r="BI18" s="497">
        <f>BI7*1000/22565</f>
        <v>335950.54287613562</v>
      </c>
      <c r="BJ18" s="498"/>
      <c r="BK18" s="498"/>
      <c r="BL18" s="498"/>
      <c r="BM18" s="498"/>
      <c r="BN18" s="498"/>
      <c r="BO18" s="498"/>
      <c r="BP18" s="498"/>
      <c r="BQ18" s="310" t="s">
        <v>214</v>
      </c>
      <c r="BR18" s="310"/>
      <c r="BS18" s="310"/>
      <c r="BT18" s="311"/>
    </row>
    <row r="19" spans="1:72" s="82" customFormat="1" ht="20.100000000000001" customHeight="1">
      <c r="A19" s="76"/>
      <c r="B19" s="349"/>
      <c r="C19" s="349"/>
      <c r="D19" s="349"/>
      <c r="E19" s="40"/>
      <c r="F19" s="349" t="s">
        <v>171</v>
      </c>
      <c r="G19" s="349"/>
      <c r="H19" s="349"/>
      <c r="I19" s="349"/>
      <c r="J19" s="349"/>
      <c r="K19" s="349"/>
      <c r="L19" s="40"/>
      <c r="M19" s="524">
        <v>142034</v>
      </c>
      <c r="N19" s="525"/>
      <c r="O19" s="525"/>
      <c r="P19" s="525"/>
      <c r="Q19" s="525"/>
      <c r="R19" s="525"/>
      <c r="S19" s="525"/>
      <c r="T19" s="525"/>
      <c r="U19" s="312" t="s">
        <v>214</v>
      </c>
      <c r="V19" s="312"/>
      <c r="W19" s="312"/>
      <c r="X19" s="313"/>
      <c r="Y19" s="524">
        <f>Y7*1000/49710</f>
        <v>142490.64574532286</v>
      </c>
      <c r="Z19" s="525"/>
      <c r="AA19" s="525"/>
      <c r="AB19" s="525"/>
      <c r="AC19" s="525"/>
      <c r="AD19" s="525"/>
      <c r="AE19" s="525"/>
      <c r="AF19" s="525"/>
      <c r="AG19" s="312" t="s">
        <v>214</v>
      </c>
      <c r="AH19" s="312"/>
      <c r="AI19" s="312"/>
      <c r="AJ19" s="313"/>
      <c r="AK19" s="524">
        <f>AK7*1000/50539</f>
        <v>142777.71621915748</v>
      </c>
      <c r="AL19" s="525"/>
      <c r="AM19" s="525"/>
      <c r="AN19" s="525"/>
      <c r="AO19" s="525"/>
      <c r="AP19" s="525"/>
      <c r="AQ19" s="525"/>
      <c r="AR19" s="525"/>
      <c r="AS19" s="312" t="s">
        <v>214</v>
      </c>
      <c r="AT19" s="312"/>
      <c r="AU19" s="312"/>
      <c r="AV19" s="313"/>
      <c r="AW19" s="524">
        <f>AW7*1000/51155</f>
        <v>146099.99022578439</v>
      </c>
      <c r="AX19" s="525"/>
      <c r="AY19" s="525"/>
      <c r="AZ19" s="525"/>
      <c r="BA19" s="525"/>
      <c r="BB19" s="525"/>
      <c r="BC19" s="525"/>
      <c r="BD19" s="525"/>
      <c r="BE19" s="312" t="s">
        <v>214</v>
      </c>
      <c r="BF19" s="312"/>
      <c r="BG19" s="312"/>
      <c r="BH19" s="313"/>
      <c r="BI19" s="524">
        <f>BI7*1000/51364</f>
        <v>147588.27194143759</v>
      </c>
      <c r="BJ19" s="525"/>
      <c r="BK19" s="525"/>
      <c r="BL19" s="525"/>
      <c r="BM19" s="525"/>
      <c r="BN19" s="525"/>
      <c r="BO19" s="525"/>
      <c r="BP19" s="525"/>
      <c r="BQ19" s="312" t="s">
        <v>214</v>
      </c>
      <c r="BR19" s="312"/>
      <c r="BS19" s="312"/>
      <c r="BT19" s="313"/>
    </row>
    <row r="20" spans="1:72" s="82" customFormat="1" ht="10.5">
      <c r="A20" s="55" t="s">
        <v>194</v>
      </c>
      <c r="B20" s="29"/>
      <c r="C20" s="29"/>
      <c r="D20" s="29"/>
      <c r="E20" s="29"/>
      <c r="F20" s="36"/>
      <c r="G20" s="36"/>
      <c r="H20" s="36"/>
      <c r="I20" s="36"/>
      <c r="J20" s="36"/>
      <c r="K20" s="36"/>
      <c r="L20" s="36"/>
      <c r="M20" s="314"/>
      <c r="N20" s="314"/>
      <c r="O20" s="314"/>
      <c r="P20" s="314"/>
      <c r="Q20" s="314"/>
      <c r="R20" s="314"/>
      <c r="S20" s="314"/>
      <c r="T20" s="314"/>
      <c r="U20" s="314"/>
      <c r="V20" s="314"/>
      <c r="W20" s="314"/>
      <c r="X20" s="314"/>
      <c r="Y20" s="314"/>
      <c r="Z20" s="314"/>
      <c r="AA20" s="314"/>
      <c r="AB20" s="314"/>
      <c r="AC20" s="314"/>
      <c r="AD20" s="314"/>
      <c r="AE20" s="314"/>
      <c r="AF20" s="314"/>
      <c r="AG20" s="314"/>
      <c r="AH20" s="314"/>
      <c r="AI20" s="314"/>
      <c r="AJ20" s="314"/>
      <c r="AK20" s="314"/>
      <c r="AL20" s="314"/>
      <c r="AM20" s="314"/>
      <c r="AN20" s="314"/>
      <c r="AO20" s="314"/>
      <c r="AP20" s="314"/>
      <c r="AQ20" s="314"/>
      <c r="AR20" s="314"/>
      <c r="AS20" s="314"/>
      <c r="AT20" s="314"/>
      <c r="AU20" s="314"/>
      <c r="AV20" s="314"/>
      <c r="AW20" s="314"/>
      <c r="AX20" s="314"/>
      <c r="AY20" s="314"/>
      <c r="AZ20" s="314"/>
      <c r="BA20" s="314"/>
      <c r="BB20" s="314"/>
      <c r="BC20" s="314"/>
      <c r="BD20" s="314"/>
      <c r="BE20" s="314"/>
      <c r="BF20" s="314"/>
      <c r="BG20" s="314"/>
      <c r="BH20" s="314"/>
      <c r="BI20" s="314"/>
      <c r="BJ20" s="314"/>
      <c r="BK20" s="314"/>
      <c r="BL20" s="314"/>
      <c r="BM20" s="314"/>
      <c r="BN20" s="314"/>
      <c r="BO20" s="314"/>
      <c r="BP20" s="314"/>
      <c r="BQ20" s="314"/>
      <c r="BR20" s="314"/>
      <c r="BS20" s="314"/>
      <c r="BT20" s="314"/>
    </row>
    <row r="21" spans="1:72" s="83" customFormat="1" ht="11.25" customHeight="1">
      <c r="A21" s="83" t="s">
        <v>258</v>
      </c>
      <c r="F21" s="155"/>
      <c r="G21" s="155"/>
      <c r="H21" s="155"/>
      <c r="I21" s="155"/>
      <c r="J21" s="155"/>
      <c r="K21" s="155"/>
      <c r="L21" s="155"/>
      <c r="M21" s="155"/>
      <c r="N21" s="45"/>
      <c r="O21" s="45"/>
      <c r="P21" s="45"/>
      <c r="Q21" s="45"/>
      <c r="R21" s="45"/>
      <c r="S21" s="45"/>
      <c r="T21" s="45"/>
      <c r="U21" s="45"/>
      <c r="V21" s="45"/>
    </row>
    <row r="22" spans="1:72" ht="25.5" customHeight="1"/>
    <row r="23" spans="1:72" s="81" customFormat="1" ht="11.25">
      <c r="A23" s="46"/>
      <c r="B23" s="47"/>
      <c r="C23" s="47"/>
      <c r="D23" s="47"/>
      <c r="E23" s="47"/>
      <c r="F23" s="47"/>
      <c r="G23" s="47"/>
      <c r="H23" s="47"/>
      <c r="AJ23" s="315" t="s">
        <v>211</v>
      </c>
      <c r="AK23" s="316" t="s">
        <v>257</v>
      </c>
    </row>
    <row r="24" spans="1:72" s="82" customFormat="1" ht="11.25" thickBot="1">
      <c r="A24" s="29"/>
      <c r="B24" s="29"/>
      <c r="C24" s="29"/>
      <c r="D24" s="29"/>
      <c r="E24" s="29"/>
      <c r="F24" s="29"/>
      <c r="G24" s="29"/>
      <c r="BT24" s="56" t="s">
        <v>198</v>
      </c>
    </row>
    <row r="25" spans="1:72" s="82" customFormat="1" ht="15.95" customHeight="1">
      <c r="A25" s="339" t="s">
        <v>118</v>
      </c>
      <c r="B25" s="340"/>
      <c r="C25" s="340"/>
      <c r="D25" s="340"/>
      <c r="E25" s="340"/>
      <c r="F25" s="340"/>
      <c r="G25" s="340"/>
      <c r="H25" s="340"/>
      <c r="I25" s="379"/>
      <c r="J25" s="339" t="s">
        <v>215</v>
      </c>
      <c r="K25" s="340"/>
      <c r="L25" s="340"/>
      <c r="M25" s="340"/>
      <c r="N25" s="340"/>
      <c r="O25" s="340"/>
      <c r="P25" s="340"/>
      <c r="Q25" s="340"/>
      <c r="R25" s="379"/>
      <c r="S25" s="339" t="s">
        <v>119</v>
      </c>
      <c r="T25" s="340"/>
      <c r="U25" s="340"/>
      <c r="V25" s="340"/>
      <c r="W25" s="340"/>
      <c r="X25" s="340"/>
      <c r="Y25" s="340"/>
      <c r="Z25" s="340"/>
      <c r="AA25" s="340"/>
      <c r="AB25" s="340"/>
      <c r="AC25" s="340"/>
      <c r="AD25" s="340"/>
      <c r="AE25" s="340"/>
      <c r="AF25" s="340"/>
      <c r="AG25" s="340"/>
      <c r="AH25" s="340"/>
      <c r="AI25" s="340"/>
      <c r="AJ25" s="340"/>
      <c r="AK25" s="340"/>
      <c r="AL25" s="340"/>
      <c r="AM25" s="340"/>
      <c r="AN25" s="340"/>
      <c r="AO25" s="340"/>
      <c r="AP25" s="340"/>
      <c r="AQ25" s="340"/>
      <c r="AR25" s="340"/>
      <c r="AS25" s="340"/>
      <c r="AT25" s="340"/>
      <c r="AU25" s="340"/>
      <c r="AV25" s="340"/>
      <c r="AW25" s="340"/>
      <c r="AX25" s="340"/>
      <c r="AY25" s="340"/>
      <c r="AZ25" s="340"/>
      <c r="BA25" s="340"/>
      <c r="BB25" s="340"/>
      <c r="BC25" s="340"/>
      <c r="BD25" s="340"/>
      <c r="BE25" s="340"/>
      <c r="BF25" s="340"/>
      <c r="BG25" s="340"/>
      <c r="BH25" s="340"/>
      <c r="BI25" s="340"/>
      <c r="BJ25" s="379"/>
      <c r="BK25" s="499" t="s">
        <v>120</v>
      </c>
      <c r="BL25" s="500"/>
      <c r="BM25" s="500"/>
      <c r="BN25" s="500"/>
      <c r="BO25" s="500"/>
      <c r="BP25" s="500"/>
      <c r="BQ25" s="500"/>
      <c r="BR25" s="500"/>
      <c r="BS25" s="500"/>
      <c r="BT25" s="501"/>
    </row>
    <row r="26" spans="1:72" s="82" customFormat="1" ht="15.95" customHeight="1">
      <c r="A26" s="341"/>
      <c r="B26" s="342"/>
      <c r="C26" s="342"/>
      <c r="D26" s="342"/>
      <c r="E26" s="342"/>
      <c r="F26" s="342"/>
      <c r="G26" s="342"/>
      <c r="H26" s="342"/>
      <c r="I26" s="350"/>
      <c r="J26" s="341"/>
      <c r="K26" s="342"/>
      <c r="L26" s="342"/>
      <c r="M26" s="342"/>
      <c r="N26" s="342"/>
      <c r="O26" s="342"/>
      <c r="P26" s="342"/>
      <c r="Q26" s="342"/>
      <c r="R26" s="342"/>
      <c r="S26" s="506" t="s">
        <v>251</v>
      </c>
      <c r="T26" s="507"/>
      <c r="U26" s="507"/>
      <c r="V26" s="507"/>
      <c r="W26" s="507"/>
      <c r="X26" s="507"/>
      <c r="Y26" s="507"/>
      <c r="Z26" s="507"/>
      <c r="AA26" s="507"/>
      <c r="AB26" s="507"/>
      <c r="AC26" s="507"/>
      <c r="AD26" s="507"/>
      <c r="AE26" s="507"/>
      <c r="AF26" s="507"/>
      <c r="AG26" s="507"/>
      <c r="AH26" s="507"/>
      <c r="AI26" s="507"/>
      <c r="AJ26" s="507"/>
      <c r="AK26" s="507"/>
      <c r="AL26" s="507"/>
      <c r="AM26" s="507"/>
      <c r="AN26" s="507"/>
      <c r="AO26" s="507"/>
      <c r="AP26" s="507"/>
      <c r="AQ26" s="507"/>
      <c r="AR26" s="508"/>
      <c r="AS26" s="509" t="s">
        <v>121</v>
      </c>
      <c r="AT26" s="510"/>
      <c r="AU26" s="510"/>
      <c r="AV26" s="510"/>
      <c r="AW26" s="510"/>
      <c r="AX26" s="510"/>
      <c r="AY26" s="510"/>
      <c r="AZ26" s="510"/>
      <c r="BA26" s="511"/>
      <c r="BB26" s="509" t="s">
        <v>122</v>
      </c>
      <c r="BC26" s="510"/>
      <c r="BD26" s="510"/>
      <c r="BE26" s="510"/>
      <c r="BF26" s="510"/>
      <c r="BG26" s="510"/>
      <c r="BH26" s="510"/>
      <c r="BI26" s="510"/>
      <c r="BJ26" s="515"/>
      <c r="BK26" s="502"/>
      <c r="BL26" s="502"/>
      <c r="BM26" s="502"/>
      <c r="BN26" s="502"/>
      <c r="BO26" s="502"/>
      <c r="BP26" s="502"/>
      <c r="BQ26" s="502"/>
      <c r="BR26" s="502"/>
      <c r="BS26" s="502"/>
      <c r="BT26" s="503"/>
    </row>
    <row r="27" spans="1:72" s="82" customFormat="1" ht="15.95" customHeight="1">
      <c r="A27" s="351"/>
      <c r="B27" s="352"/>
      <c r="C27" s="352"/>
      <c r="D27" s="352"/>
      <c r="E27" s="352"/>
      <c r="F27" s="352"/>
      <c r="G27" s="352"/>
      <c r="H27" s="352"/>
      <c r="I27" s="353"/>
      <c r="J27" s="351"/>
      <c r="K27" s="352"/>
      <c r="L27" s="352"/>
      <c r="M27" s="352"/>
      <c r="N27" s="352"/>
      <c r="O27" s="352"/>
      <c r="P27" s="352"/>
      <c r="Q27" s="352"/>
      <c r="R27" s="352"/>
      <c r="S27" s="517" t="s">
        <v>123</v>
      </c>
      <c r="T27" s="518"/>
      <c r="U27" s="518"/>
      <c r="V27" s="518"/>
      <c r="W27" s="518"/>
      <c r="X27" s="518"/>
      <c r="Y27" s="518"/>
      <c r="Z27" s="518"/>
      <c r="AA27" s="518"/>
      <c r="AB27" s="519" t="s">
        <v>124</v>
      </c>
      <c r="AC27" s="520"/>
      <c r="AD27" s="520"/>
      <c r="AE27" s="520"/>
      <c r="AF27" s="520"/>
      <c r="AG27" s="520"/>
      <c r="AH27" s="520"/>
      <c r="AI27" s="520"/>
      <c r="AJ27" s="521"/>
      <c r="AK27" s="522" t="s">
        <v>252</v>
      </c>
      <c r="AL27" s="520"/>
      <c r="AM27" s="520"/>
      <c r="AN27" s="520"/>
      <c r="AO27" s="520"/>
      <c r="AP27" s="520"/>
      <c r="AQ27" s="520"/>
      <c r="AR27" s="523"/>
      <c r="AS27" s="512"/>
      <c r="AT27" s="513"/>
      <c r="AU27" s="513"/>
      <c r="AV27" s="513"/>
      <c r="AW27" s="513"/>
      <c r="AX27" s="513"/>
      <c r="AY27" s="513"/>
      <c r="AZ27" s="513"/>
      <c r="BA27" s="514"/>
      <c r="BB27" s="512"/>
      <c r="BC27" s="513"/>
      <c r="BD27" s="513"/>
      <c r="BE27" s="513"/>
      <c r="BF27" s="513"/>
      <c r="BG27" s="513"/>
      <c r="BH27" s="513"/>
      <c r="BI27" s="513"/>
      <c r="BJ27" s="516"/>
      <c r="BK27" s="504"/>
      <c r="BL27" s="504"/>
      <c r="BM27" s="504"/>
      <c r="BN27" s="504"/>
      <c r="BO27" s="504"/>
      <c r="BP27" s="504"/>
      <c r="BQ27" s="504"/>
      <c r="BR27" s="504"/>
      <c r="BS27" s="504"/>
      <c r="BT27" s="505"/>
    </row>
    <row r="28" spans="1:72" s="82" customFormat="1" ht="20.100000000000001" customHeight="1">
      <c r="A28" s="489" t="s">
        <v>125</v>
      </c>
      <c r="B28" s="490"/>
      <c r="C28" s="490"/>
      <c r="D28" s="490"/>
      <c r="E28" s="490"/>
      <c r="F28" s="490"/>
      <c r="G28" s="490"/>
      <c r="H28" s="490"/>
      <c r="I28" s="491"/>
      <c r="J28" s="492">
        <v>628292</v>
      </c>
      <c r="K28" s="493"/>
      <c r="L28" s="493"/>
      <c r="M28" s="493"/>
      <c r="N28" s="493"/>
      <c r="O28" s="493"/>
      <c r="P28" s="493"/>
      <c r="Q28" s="493"/>
      <c r="R28" s="494"/>
      <c r="S28" s="483">
        <v>3715</v>
      </c>
      <c r="T28" s="487"/>
      <c r="U28" s="487"/>
      <c r="V28" s="487"/>
      <c r="W28" s="487"/>
      <c r="X28" s="487"/>
      <c r="Y28" s="487"/>
      <c r="Z28" s="487"/>
      <c r="AA28" s="487"/>
      <c r="AB28" s="495">
        <v>120666</v>
      </c>
      <c r="AC28" s="487"/>
      <c r="AD28" s="487"/>
      <c r="AE28" s="487"/>
      <c r="AF28" s="487"/>
      <c r="AG28" s="487"/>
      <c r="AH28" s="487"/>
      <c r="AI28" s="487"/>
      <c r="AJ28" s="496"/>
      <c r="AK28" s="486">
        <v>124381</v>
      </c>
      <c r="AL28" s="487"/>
      <c r="AM28" s="487"/>
      <c r="AN28" s="487"/>
      <c r="AO28" s="487"/>
      <c r="AP28" s="487"/>
      <c r="AQ28" s="487"/>
      <c r="AR28" s="488"/>
      <c r="AS28" s="483">
        <v>12038</v>
      </c>
      <c r="AT28" s="487"/>
      <c r="AU28" s="487"/>
      <c r="AV28" s="487"/>
      <c r="AW28" s="487"/>
      <c r="AX28" s="487"/>
      <c r="AY28" s="487"/>
      <c r="AZ28" s="487"/>
      <c r="BA28" s="488"/>
      <c r="BB28" s="483">
        <v>115287</v>
      </c>
      <c r="BC28" s="487"/>
      <c r="BD28" s="487"/>
      <c r="BE28" s="487"/>
      <c r="BF28" s="487"/>
      <c r="BG28" s="487"/>
      <c r="BH28" s="487"/>
      <c r="BI28" s="487"/>
      <c r="BJ28" s="488"/>
      <c r="BK28" s="483">
        <v>3919102</v>
      </c>
      <c r="BL28" s="487"/>
      <c r="BM28" s="487"/>
      <c r="BN28" s="487"/>
      <c r="BO28" s="487"/>
      <c r="BP28" s="487"/>
      <c r="BQ28" s="487"/>
      <c r="BR28" s="487"/>
      <c r="BS28" s="487"/>
      <c r="BT28" s="488"/>
    </row>
    <row r="29" spans="1:72" s="82" customFormat="1" ht="20.100000000000001" customHeight="1">
      <c r="A29" s="478" t="s">
        <v>253</v>
      </c>
      <c r="B29" s="479"/>
      <c r="C29" s="479"/>
      <c r="D29" s="479"/>
      <c r="E29" s="479"/>
      <c r="F29" s="479"/>
      <c r="G29" s="479"/>
      <c r="H29" s="479"/>
      <c r="I29" s="480"/>
      <c r="J29" s="492">
        <v>629709</v>
      </c>
      <c r="K29" s="493"/>
      <c r="L29" s="493"/>
      <c r="M29" s="493"/>
      <c r="N29" s="493"/>
      <c r="O29" s="493"/>
      <c r="P29" s="493"/>
      <c r="Q29" s="493"/>
      <c r="R29" s="494"/>
      <c r="S29" s="483">
        <v>4560</v>
      </c>
      <c r="T29" s="487"/>
      <c r="U29" s="487"/>
      <c r="V29" s="487"/>
      <c r="W29" s="487"/>
      <c r="X29" s="487"/>
      <c r="Y29" s="487"/>
      <c r="Z29" s="487"/>
      <c r="AA29" s="487"/>
      <c r="AB29" s="495">
        <v>124396</v>
      </c>
      <c r="AC29" s="487"/>
      <c r="AD29" s="487"/>
      <c r="AE29" s="487"/>
      <c r="AF29" s="487"/>
      <c r="AG29" s="487"/>
      <c r="AH29" s="487"/>
      <c r="AI29" s="487"/>
      <c r="AJ29" s="496"/>
      <c r="AK29" s="486">
        <v>128956</v>
      </c>
      <c r="AL29" s="487"/>
      <c r="AM29" s="487"/>
      <c r="AN29" s="487"/>
      <c r="AO29" s="487"/>
      <c r="AP29" s="487"/>
      <c r="AQ29" s="487"/>
      <c r="AR29" s="488"/>
      <c r="AS29" s="483">
        <v>12038</v>
      </c>
      <c r="AT29" s="487"/>
      <c r="AU29" s="487"/>
      <c r="AV29" s="487"/>
      <c r="AW29" s="487"/>
      <c r="AX29" s="487"/>
      <c r="AY29" s="487"/>
      <c r="AZ29" s="487"/>
      <c r="BA29" s="488"/>
      <c r="BB29" s="483">
        <v>109669</v>
      </c>
      <c r="BC29" s="487"/>
      <c r="BD29" s="487"/>
      <c r="BE29" s="487"/>
      <c r="BF29" s="487"/>
      <c r="BG29" s="487"/>
      <c r="BH29" s="487"/>
      <c r="BI29" s="487"/>
      <c r="BJ29" s="488"/>
      <c r="BK29" s="483">
        <v>4153635</v>
      </c>
      <c r="BL29" s="487"/>
      <c r="BM29" s="487"/>
      <c r="BN29" s="487"/>
      <c r="BO29" s="487"/>
      <c r="BP29" s="487"/>
      <c r="BQ29" s="487"/>
      <c r="BR29" s="487"/>
      <c r="BS29" s="487"/>
      <c r="BT29" s="488"/>
    </row>
    <row r="30" spans="1:72" s="82" customFormat="1" ht="20.100000000000001" customHeight="1">
      <c r="A30" s="478" t="s">
        <v>254</v>
      </c>
      <c r="B30" s="479"/>
      <c r="C30" s="479"/>
      <c r="D30" s="479"/>
      <c r="E30" s="479"/>
      <c r="F30" s="479"/>
      <c r="G30" s="479"/>
      <c r="H30" s="479"/>
      <c r="I30" s="480"/>
      <c r="J30" s="481">
        <v>631515</v>
      </c>
      <c r="K30" s="481"/>
      <c r="L30" s="481"/>
      <c r="M30" s="481"/>
      <c r="N30" s="481"/>
      <c r="O30" s="481"/>
      <c r="P30" s="481"/>
      <c r="Q30" s="481"/>
      <c r="R30" s="481"/>
      <c r="S30" s="482">
        <v>4285</v>
      </c>
      <c r="T30" s="482"/>
      <c r="U30" s="482"/>
      <c r="V30" s="482"/>
      <c r="W30" s="482"/>
      <c r="X30" s="482"/>
      <c r="Y30" s="482"/>
      <c r="Z30" s="482"/>
      <c r="AA30" s="483"/>
      <c r="AB30" s="484">
        <v>125303</v>
      </c>
      <c r="AC30" s="482"/>
      <c r="AD30" s="482"/>
      <c r="AE30" s="482"/>
      <c r="AF30" s="482"/>
      <c r="AG30" s="482"/>
      <c r="AH30" s="482"/>
      <c r="AI30" s="482"/>
      <c r="AJ30" s="485"/>
      <c r="AK30" s="486">
        <v>129588</v>
      </c>
      <c r="AL30" s="487"/>
      <c r="AM30" s="487"/>
      <c r="AN30" s="487"/>
      <c r="AO30" s="487"/>
      <c r="AP30" s="487"/>
      <c r="AQ30" s="487"/>
      <c r="AR30" s="488"/>
      <c r="AS30" s="482">
        <v>12038</v>
      </c>
      <c r="AT30" s="482"/>
      <c r="AU30" s="482"/>
      <c r="AV30" s="482"/>
      <c r="AW30" s="482"/>
      <c r="AX30" s="482"/>
      <c r="AY30" s="482"/>
      <c r="AZ30" s="482"/>
      <c r="BA30" s="482"/>
      <c r="BB30" s="482">
        <v>110169</v>
      </c>
      <c r="BC30" s="482"/>
      <c r="BD30" s="482"/>
      <c r="BE30" s="482"/>
      <c r="BF30" s="482"/>
      <c r="BG30" s="482"/>
      <c r="BH30" s="482"/>
      <c r="BI30" s="482"/>
      <c r="BJ30" s="482"/>
      <c r="BK30" s="482">
        <v>4413897</v>
      </c>
      <c r="BL30" s="482"/>
      <c r="BM30" s="482"/>
      <c r="BN30" s="482"/>
      <c r="BO30" s="482"/>
      <c r="BP30" s="482"/>
      <c r="BQ30" s="482"/>
      <c r="BR30" s="482"/>
      <c r="BS30" s="482"/>
      <c r="BT30" s="482"/>
    </row>
    <row r="31" spans="1:72" s="82" customFormat="1" ht="20.100000000000001" customHeight="1">
      <c r="A31" s="478" t="s">
        <v>255</v>
      </c>
      <c r="B31" s="479"/>
      <c r="C31" s="479"/>
      <c r="D31" s="479"/>
      <c r="E31" s="479"/>
      <c r="F31" s="479"/>
      <c r="G31" s="479"/>
      <c r="H31" s="479"/>
      <c r="I31" s="480"/>
      <c r="J31" s="481">
        <v>648272</v>
      </c>
      <c r="K31" s="481"/>
      <c r="L31" s="481"/>
      <c r="M31" s="481"/>
      <c r="N31" s="481"/>
      <c r="O31" s="481"/>
      <c r="P31" s="481"/>
      <c r="Q31" s="481"/>
      <c r="R31" s="481"/>
      <c r="S31" s="482">
        <v>3970</v>
      </c>
      <c r="T31" s="482"/>
      <c r="U31" s="482"/>
      <c r="V31" s="482"/>
      <c r="W31" s="482"/>
      <c r="X31" s="482"/>
      <c r="Y31" s="482"/>
      <c r="Z31" s="482"/>
      <c r="AA31" s="483"/>
      <c r="AB31" s="484">
        <v>124748</v>
      </c>
      <c r="AC31" s="482"/>
      <c r="AD31" s="482"/>
      <c r="AE31" s="482"/>
      <c r="AF31" s="482"/>
      <c r="AG31" s="482"/>
      <c r="AH31" s="482"/>
      <c r="AI31" s="482"/>
      <c r="AJ31" s="485"/>
      <c r="AK31" s="486">
        <v>128718</v>
      </c>
      <c r="AL31" s="487"/>
      <c r="AM31" s="487"/>
      <c r="AN31" s="487"/>
      <c r="AO31" s="487"/>
      <c r="AP31" s="487"/>
      <c r="AQ31" s="487"/>
      <c r="AR31" s="488"/>
      <c r="AS31" s="482">
        <v>12038</v>
      </c>
      <c r="AT31" s="482"/>
      <c r="AU31" s="482"/>
      <c r="AV31" s="482"/>
      <c r="AW31" s="482"/>
      <c r="AX31" s="482"/>
      <c r="AY31" s="482"/>
      <c r="AZ31" s="482"/>
      <c r="BA31" s="482"/>
      <c r="BB31" s="482">
        <v>110169</v>
      </c>
      <c r="BC31" s="482"/>
      <c r="BD31" s="482"/>
      <c r="BE31" s="482"/>
      <c r="BF31" s="482"/>
      <c r="BG31" s="482"/>
      <c r="BH31" s="482"/>
      <c r="BI31" s="482"/>
      <c r="BJ31" s="482"/>
      <c r="BK31" s="482">
        <v>4901230</v>
      </c>
      <c r="BL31" s="482"/>
      <c r="BM31" s="482"/>
      <c r="BN31" s="482"/>
      <c r="BO31" s="482"/>
      <c r="BP31" s="482"/>
      <c r="BQ31" s="482"/>
      <c r="BR31" s="482"/>
      <c r="BS31" s="482"/>
      <c r="BT31" s="482"/>
    </row>
    <row r="32" spans="1:72" s="82" customFormat="1" ht="20.100000000000001" customHeight="1">
      <c r="A32" s="466" t="s">
        <v>256</v>
      </c>
      <c r="B32" s="467"/>
      <c r="C32" s="467"/>
      <c r="D32" s="467"/>
      <c r="E32" s="467"/>
      <c r="F32" s="467"/>
      <c r="G32" s="467"/>
      <c r="H32" s="467"/>
      <c r="I32" s="468"/>
      <c r="J32" s="469">
        <v>715377</v>
      </c>
      <c r="K32" s="469"/>
      <c r="L32" s="469"/>
      <c r="M32" s="469"/>
      <c r="N32" s="469"/>
      <c r="O32" s="469"/>
      <c r="P32" s="469"/>
      <c r="Q32" s="469"/>
      <c r="R32" s="469"/>
      <c r="S32" s="465">
        <v>4045</v>
      </c>
      <c r="T32" s="465"/>
      <c r="U32" s="465"/>
      <c r="V32" s="465"/>
      <c r="W32" s="465"/>
      <c r="X32" s="465"/>
      <c r="Y32" s="465"/>
      <c r="Z32" s="465"/>
      <c r="AA32" s="470"/>
      <c r="AB32" s="471">
        <v>127908</v>
      </c>
      <c r="AC32" s="465"/>
      <c r="AD32" s="465"/>
      <c r="AE32" s="465"/>
      <c r="AF32" s="465"/>
      <c r="AG32" s="465"/>
      <c r="AH32" s="465"/>
      <c r="AI32" s="465"/>
      <c r="AJ32" s="472"/>
      <c r="AK32" s="473">
        <v>131953</v>
      </c>
      <c r="AL32" s="474"/>
      <c r="AM32" s="474"/>
      <c r="AN32" s="474"/>
      <c r="AO32" s="474"/>
      <c r="AP32" s="474"/>
      <c r="AQ32" s="474"/>
      <c r="AR32" s="475"/>
      <c r="AS32" s="465">
        <v>12038</v>
      </c>
      <c r="AT32" s="465"/>
      <c r="AU32" s="465"/>
      <c r="AV32" s="465"/>
      <c r="AW32" s="465"/>
      <c r="AX32" s="465"/>
      <c r="AY32" s="465"/>
      <c r="AZ32" s="465"/>
      <c r="BA32" s="465"/>
      <c r="BB32" s="465">
        <v>87169</v>
      </c>
      <c r="BC32" s="465"/>
      <c r="BD32" s="465"/>
      <c r="BE32" s="465"/>
      <c r="BF32" s="465"/>
      <c r="BG32" s="465"/>
      <c r="BH32" s="465"/>
      <c r="BI32" s="465"/>
      <c r="BJ32" s="465"/>
      <c r="BK32" s="465">
        <v>5700694</v>
      </c>
      <c r="BL32" s="465"/>
      <c r="BM32" s="465"/>
      <c r="BN32" s="465"/>
      <c r="BO32" s="465"/>
      <c r="BP32" s="465"/>
      <c r="BQ32" s="465"/>
      <c r="BR32" s="465"/>
      <c r="BS32" s="465"/>
      <c r="BT32" s="465"/>
    </row>
    <row r="33" spans="1:8" s="82" customFormat="1" ht="10.5">
      <c r="A33" s="55" t="s">
        <v>263</v>
      </c>
      <c r="B33" s="29"/>
      <c r="C33" s="29"/>
      <c r="D33" s="29"/>
      <c r="E33" s="29"/>
      <c r="F33" s="29"/>
      <c r="G33" s="29"/>
      <c r="H33" s="62"/>
    </row>
  </sheetData>
  <mergeCells count="196">
    <mergeCell ref="B5:K6"/>
    <mergeCell ref="B7:K7"/>
    <mergeCell ref="AS7:AV7"/>
    <mergeCell ref="AW7:BD7"/>
    <mergeCell ref="BE7:BH7"/>
    <mergeCell ref="BI7:BP7"/>
    <mergeCell ref="M5:X5"/>
    <mergeCell ref="Y5:AJ5"/>
    <mergeCell ref="AK5:AV5"/>
    <mergeCell ref="AW5:BH5"/>
    <mergeCell ref="B8:K8"/>
    <mergeCell ref="B9:D10"/>
    <mergeCell ref="F9:K9"/>
    <mergeCell ref="F10:K10"/>
    <mergeCell ref="B11:K11"/>
    <mergeCell ref="B12:K12"/>
    <mergeCell ref="B13:K13"/>
    <mergeCell ref="B14:K14"/>
    <mergeCell ref="B15:K15"/>
    <mergeCell ref="B16:K16"/>
    <mergeCell ref="BQ16:BT16"/>
    <mergeCell ref="B17:K17"/>
    <mergeCell ref="AW13:BD13"/>
    <mergeCell ref="BE13:BH13"/>
    <mergeCell ref="BI13:BP13"/>
    <mergeCell ref="BQ13:BT13"/>
    <mergeCell ref="B18:D19"/>
    <mergeCell ref="F18:K18"/>
    <mergeCell ref="F19:K19"/>
    <mergeCell ref="M13:T13"/>
    <mergeCell ref="U13:X13"/>
    <mergeCell ref="Y13:AF13"/>
    <mergeCell ref="AG13:AJ13"/>
    <mergeCell ref="AK13:AR13"/>
    <mergeCell ref="AS13:AV13"/>
    <mergeCell ref="M14:T14"/>
    <mergeCell ref="U14:X14"/>
    <mergeCell ref="Y14:AF14"/>
    <mergeCell ref="AG14:AJ14"/>
    <mergeCell ref="AK14:AR14"/>
    <mergeCell ref="AS14:AV14"/>
    <mergeCell ref="M15:T15"/>
    <mergeCell ref="U15:X15"/>
    <mergeCell ref="A25:I27"/>
    <mergeCell ref="J25:R27"/>
    <mergeCell ref="S25:BJ25"/>
    <mergeCell ref="M18:T18"/>
    <mergeCell ref="Y18:AF18"/>
    <mergeCell ref="AK18:AR18"/>
    <mergeCell ref="AW18:BD18"/>
    <mergeCell ref="BK25:BT27"/>
    <mergeCell ref="S26:AR26"/>
    <mergeCell ref="AS26:BA27"/>
    <mergeCell ref="BB26:BJ27"/>
    <mergeCell ref="S27:AA27"/>
    <mergeCell ref="AB27:AJ27"/>
    <mergeCell ref="AK27:AR27"/>
    <mergeCell ref="BI18:BP18"/>
    <mergeCell ref="BI19:BP19"/>
    <mergeCell ref="M19:T19"/>
    <mergeCell ref="Y19:AF19"/>
    <mergeCell ref="AK19:AR19"/>
    <mergeCell ref="AW19:BD19"/>
    <mergeCell ref="A28:I28"/>
    <mergeCell ref="J28:R28"/>
    <mergeCell ref="S28:AA28"/>
    <mergeCell ref="AB28:AJ28"/>
    <mergeCell ref="AK28:AR28"/>
    <mergeCell ref="AS28:BA28"/>
    <mergeCell ref="BB28:BJ28"/>
    <mergeCell ref="BK28:BT28"/>
    <mergeCell ref="A29:I29"/>
    <mergeCell ref="J29:R29"/>
    <mergeCell ref="S29:AA29"/>
    <mergeCell ref="AB29:AJ29"/>
    <mergeCell ref="AK29:AR29"/>
    <mergeCell ref="AS29:BA29"/>
    <mergeCell ref="BB29:BJ29"/>
    <mergeCell ref="BK29:BT29"/>
    <mergeCell ref="A30:I30"/>
    <mergeCell ref="J30:R30"/>
    <mergeCell ref="S30:AA30"/>
    <mergeCell ref="AB30:AJ30"/>
    <mergeCell ref="AK30:AR30"/>
    <mergeCell ref="AS30:BA30"/>
    <mergeCell ref="BB30:BJ30"/>
    <mergeCell ref="BK30:BT30"/>
    <mergeCell ref="J31:R31"/>
    <mergeCell ref="S31:AA31"/>
    <mergeCell ref="AB31:AJ31"/>
    <mergeCell ref="AK31:AR31"/>
    <mergeCell ref="AS31:BA31"/>
    <mergeCell ref="BB31:BJ31"/>
    <mergeCell ref="BK31:BT31"/>
    <mergeCell ref="A31:I31"/>
    <mergeCell ref="BB32:BJ32"/>
    <mergeCell ref="BK32:BT32"/>
    <mergeCell ref="A32:I32"/>
    <mergeCell ref="J32:R32"/>
    <mergeCell ref="S32:AA32"/>
    <mergeCell ref="AB32:AJ32"/>
    <mergeCell ref="AK32:AR32"/>
    <mergeCell ref="AS32:BA32"/>
    <mergeCell ref="BI5:BT5"/>
    <mergeCell ref="M6:T6"/>
    <mergeCell ref="U6:X6"/>
    <mergeCell ref="Y6:AF6"/>
    <mergeCell ref="AG6:AJ6"/>
    <mergeCell ref="AK6:AR6"/>
    <mergeCell ref="AS6:AV6"/>
    <mergeCell ref="AW6:BD6"/>
    <mergeCell ref="BE6:BH6"/>
    <mergeCell ref="BI6:BP6"/>
    <mergeCell ref="BQ6:BT6"/>
    <mergeCell ref="M7:T7"/>
    <mergeCell ref="U7:X7"/>
    <mergeCell ref="Y7:AF7"/>
    <mergeCell ref="AG7:AJ7"/>
    <mergeCell ref="AK7:AR7"/>
    <mergeCell ref="BQ7:BT7"/>
    <mergeCell ref="M8:T8"/>
    <mergeCell ref="U8:X8"/>
    <mergeCell ref="Y8:AF8"/>
    <mergeCell ref="AG8:AJ8"/>
    <mergeCell ref="AK8:AR8"/>
    <mergeCell ref="AS8:AV8"/>
    <mergeCell ref="AW8:BD8"/>
    <mergeCell ref="BE8:BH8"/>
    <mergeCell ref="BI8:BP8"/>
    <mergeCell ref="BQ8:BT8"/>
    <mergeCell ref="BQ9:BT9"/>
    <mergeCell ref="M10:T10"/>
    <mergeCell ref="U10:X10"/>
    <mergeCell ref="Y10:AF10"/>
    <mergeCell ref="AG10:AJ10"/>
    <mergeCell ref="AK10:AR10"/>
    <mergeCell ref="AS10:AV10"/>
    <mergeCell ref="AW10:BD10"/>
    <mergeCell ref="BE10:BH10"/>
    <mergeCell ref="BI10:BP10"/>
    <mergeCell ref="BQ10:BT10"/>
    <mergeCell ref="M9:T9"/>
    <mergeCell ref="U9:X9"/>
    <mergeCell ref="Y9:AF9"/>
    <mergeCell ref="AG9:AJ9"/>
    <mergeCell ref="AK9:AR9"/>
    <mergeCell ref="AS9:AV9"/>
    <mergeCell ref="AW9:BD9"/>
    <mergeCell ref="BE9:BH9"/>
    <mergeCell ref="BI9:BP9"/>
    <mergeCell ref="M11:T11"/>
    <mergeCell ref="U11:X11"/>
    <mergeCell ref="Y11:AF11"/>
    <mergeCell ref="AG11:AJ11"/>
    <mergeCell ref="AK11:AR11"/>
    <mergeCell ref="AS11:AV11"/>
    <mergeCell ref="AW11:BD11"/>
    <mergeCell ref="BE11:BH11"/>
    <mergeCell ref="BI11:BP11"/>
    <mergeCell ref="M12:T12"/>
    <mergeCell ref="U12:X12"/>
    <mergeCell ref="Y12:AF12"/>
    <mergeCell ref="AG12:AJ12"/>
    <mergeCell ref="AK12:AR12"/>
    <mergeCell ref="AS12:AV12"/>
    <mergeCell ref="AW12:BD12"/>
    <mergeCell ref="BE12:BH12"/>
    <mergeCell ref="BI12:BP12"/>
    <mergeCell ref="BQ14:BT14"/>
    <mergeCell ref="AW15:BD15"/>
    <mergeCell ref="BE15:BH15"/>
    <mergeCell ref="BI15:BP15"/>
    <mergeCell ref="AW14:BD14"/>
    <mergeCell ref="BE14:BH14"/>
    <mergeCell ref="BI14:BP14"/>
    <mergeCell ref="BQ15:BT15"/>
    <mergeCell ref="BQ11:BT11"/>
    <mergeCell ref="BQ12:BT12"/>
    <mergeCell ref="M17:X17"/>
    <mergeCell ref="Y17:AJ17"/>
    <mergeCell ref="AK17:AV17"/>
    <mergeCell ref="AW17:BH17"/>
    <mergeCell ref="Y15:AF15"/>
    <mergeCell ref="AG15:AJ15"/>
    <mergeCell ref="AK15:AR15"/>
    <mergeCell ref="AS15:AV15"/>
    <mergeCell ref="BI17:BT17"/>
    <mergeCell ref="M16:T16"/>
    <mergeCell ref="U16:X16"/>
    <mergeCell ref="Y16:AF16"/>
    <mergeCell ref="AG16:AJ16"/>
    <mergeCell ref="AK16:AR16"/>
    <mergeCell ref="AS16:AV16"/>
    <mergeCell ref="AW16:BD16"/>
    <mergeCell ref="BE16:BH16"/>
    <mergeCell ref="BI16:BP16"/>
  </mergeCells>
  <phoneticPr fontId="1"/>
  <printOptions horizontalCentered="1"/>
  <pageMargins left="0.59055118110236227" right="0.59055118110236227" top="0.39370078740157483" bottom="0.59055118110236227" header="0.51181102362204722" footer="0.19685039370078741"/>
  <pageSetup paperSize="11" scale="95" firstPageNumber="170" orientation="portrait" useFirstPageNumber="1" r:id="rId1"/>
  <headerFooter alignWithMargins="0">
    <oddFooter>&amp;C&amp;"ＭＳ Ｐ明朝,標準"&amp;9- &amp;P -</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CM509"/>
  <sheetViews>
    <sheetView showGridLines="0" view="pageBreakPreview" topLeftCell="A2" zoomScaleNormal="100" zoomScaleSheetLayoutView="100" workbookViewId="0">
      <selection activeCell="A33" sqref="A33"/>
    </sheetView>
  </sheetViews>
  <sheetFormatPr defaultRowHeight="13.5"/>
  <cols>
    <col min="1" max="1" width="1.625" style="1" customWidth="1"/>
    <col min="2" max="2" width="18.625" style="1" customWidth="1"/>
    <col min="3" max="3" width="1.625" style="1" customWidth="1"/>
    <col min="4" max="4" width="11.625" style="1" customWidth="1"/>
    <col min="5" max="5" width="7.625" style="1" customWidth="1"/>
    <col min="6" max="6" width="11.625" style="1" customWidth="1"/>
    <col min="7" max="7" width="7.625" style="1" customWidth="1"/>
    <col min="8" max="8" width="11.625" style="1" customWidth="1"/>
    <col min="9" max="9" width="7.625" style="1" customWidth="1"/>
    <col min="10" max="10" width="11.625" style="1" customWidth="1"/>
    <col min="11" max="11" width="7.625" style="1" customWidth="1"/>
    <col min="12" max="12" width="11.625" style="1" customWidth="1"/>
    <col min="13" max="13" width="7.625" style="1" customWidth="1"/>
    <col min="14" max="16384" width="9" style="1"/>
  </cols>
  <sheetData>
    <row r="1" spans="1:13" s="25" customFormat="1" ht="9">
      <c r="A1" s="24" t="s">
        <v>0</v>
      </c>
      <c r="M1" s="26" t="s">
        <v>0</v>
      </c>
    </row>
    <row r="3" spans="1:13" s="5" customFormat="1" ht="11.25">
      <c r="A3" s="223"/>
      <c r="B3" s="27"/>
      <c r="C3" s="27"/>
      <c r="D3" s="27"/>
      <c r="E3" s="27"/>
      <c r="F3" s="27"/>
      <c r="G3" s="28" t="s">
        <v>203</v>
      </c>
      <c r="H3" s="12" t="s">
        <v>204</v>
      </c>
      <c r="J3" s="27"/>
      <c r="L3" s="27"/>
    </row>
    <row r="4" spans="1:13" s="22" customFormat="1" ht="11.25" thickBot="1">
      <c r="B4" s="98"/>
      <c r="C4" s="98"/>
      <c r="D4" s="98"/>
      <c r="E4" s="98"/>
      <c r="F4" s="98"/>
      <c r="G4" s="30"/>
      <c r="H4" s="98"/>
      <c r="I4" s="30"/>
      <c r="J4" s="98"/>
      <c r="K4" s="30"/>
      <c r="L4" s="98"/>
      <c r="M4" s="30" t="s">
        <v>197</v>
      </c>
    </row>
    <row r="5" spans="1:13" s="22" customFormat="1" ht="15.95" customHeight="1">
      <c r="A5" s="339" t="s">
        <v>4</v>
      </c>
      <c r="B5" s="340"/>
      <c r="C5" s="379"/>
      <c r="D5" s="383" t="s">
        <v>125</v>
      </c>
      <c r="E5" s="383"/>
      <c r="F5" s="383">
        <v>24</v>
      </c>
      <c r="G5" s="383"/>
      <c r="H5" s="383">
        <v>25</v>
      </c>
      <c r="I5" s="383"/>
      <c r="J5" s="383">
        <v>26</v>
      </c>
      <c r="K5" s="383"/>
      <c r="L5" s="383">
        <v>27</v>
      </c>
      <c r="M5" s="383"/>
    </row>
    <row r="6" spans="1:13" s="22" customFormat="1" ht="15.95" customHeight="1">
      <c r="A6" s="351"/>
      <c r="B6" s="352"/>
      <c r="C6" s="353"/>
      <c r="D6" s="78" t="s">
        <v>17</v>
      </c>
      <c r="E6" s="321" t="s">
        <v>18</v>
      </c>
      <c r="F6" s="78" t="s">
        <v>17</v>
      </c>
      <c r="G6" s="321" t="s">
        <v>18</v>
      </c>
      <c r="H6" s="78" t="s">
        <v>17</v>
      </c>
      <c r="I6" s="321" t="s">
        <v>18</v>
      </c>
      <c r="J6" s="78" t="s">
        <v>17</v>
      </c>
      <c r="K6" s="321" t="s">
        <v>18</v>
      </c>
      <c r="L6" s="78" t="s">
        <v>17</v>
      </c>
      <c r="M6" s="321" t="s">
        <v>18</v>
      </c>
    </row>
    <row r="7" spans="1:13" s="34" customFormat="1" ht="17.100000000000001" customHeight="1">
      <c r="A7" s="102"/>
      <c r="B7" s="326" t="s">
        <v>19</v>
      </c>
      <c r="C7" s="104"/>
      <c r="D7" s="317">
        <f>SUM(D20:D30)</f>
        <v>15552382</v>
      </c>
      <c r="E7" s="322">
        <v>100</v>
      </c>
      <c r="F7" s="317">
        <f>SUM(F20:F30)</f>
        <v>15722408</v>
      </c>
      <c r="G7" s="322">
        <v>100</v>
      </c>
      <c r="H7" s="317">
        <f>SUM(H20:H30)</f>
        <v>16507360</v>
      </c>
      <c r="I7" s="322">
        <v>100</v>
      </c>
      <c r="J7" s="317">
        <f>J20+J21+J22+J23+J24+J25+J26+J27+J28+J29+J30</f>
        <v>18181401</v>
      </c>
      <c r="K7" s="322">
        <v>100</v>
      </c>
      <c r="L7" s="317">
        <f>L20+L21+L22+L23+L24+L25+L26+L27+L28+L29+L30</f>
        <v>17201714</v>
      </c>
      <c r="M7" s="322">
        <v>100</v>
      </c>
    </row>
    <row r="8" spans="1:13" s="22" customFormat="1" ht="17.100000000000001" customHeight="1">
      <c r="A8" s="97"/>
      <c r="B8" s="94" t="s">
        <v>126</v>
      </c>
      <c r="C8" s="37"/>
      <c r="D8" s="318">
        <v>6947754</v>
      </c>
      <c r="E8" s="323">
        <v>44.7</v>
      </c>
      <c r="F8" s="318">
        <v>7083210</v>
      </c>
      <c r="G8" s="323">
        <v>45</v>
      </c>
      <c r="H8" s="318">
        <v>7215843</v>
      </c>
      <c r="I8" s="323">
        <v>43.7</v>
      </c>
      <c r="J8" s="318">
        <v>7473745</v>
      </c>
      <c r="K8" s="323">
        <v>41.1</v>
      </c>
      <c r="L8" s="318">
        <v>7580724</v>
      </c>
      <c r="M8" s="323">
        <v>44.1</v>
      </c>
    </row>
    <row r="9" spans="1:13" s="22" customFormat="1" ht="17.100000000000001" customHeight="1">
      <c r="A9" s="97"/>
      <c r="B9" s="94" t="s">
        <v>20</v>
      </c>
      <c r="C9" s="37"/>
      <c r="D9" s="318">
        <v>152936</v>
      </c>
      <c r="E9" s="323">
        <v>1</v>
      </c>
      <c r="F9" s="318">
        <v>143760</v>
      </c>
      <c r="G9" s="323">
        <v>0.9</v>
      </c>
      <c r="H9" s="318">
        <v>136687</v>
      </c>
      <c r="I9" s="323">
        <v>0.8</v>
      </c>
      <c r="J9" s="318">
        <v>124637</v>
      </c>
      <c r="K9" s="323">
        <v>0.7</v>
      </c>
      <c r="L9" s="318">
        <v>130513</v>
      </c>
      <c r="M9" s="323">
        <v>0.7</v>
      </c>
    </row>
    <row r="10" spans="1:13" s="22" customFormat="1" ht="17.100000000000001" customHeight="1">
      <c r="A10" s="97"/>
      <c r="B10" s="94" t="s">
        <v>21</v>
      </c>
      <c r="C10" s="37"/>
      <c r="D10" s="318">
        <v>25127</v>
      </c>
      <c r="E10" s="323">
        <v>0.2</v>
      </c>
      <c r="F10" s="318">
        <v>24892</v>
      </c>
      <c r="G10" s="323">
        <v>0.2</v>
      </c>
      <c r="H10" s="318">
        <v>19208</v>
      </c>
      <c r="I10" s="323">
        <v>0.1</v>
      </c>
      <c r="J10" s="318">
        <v>18342</v>
      </c>
      <c r="K10" s="323">
        <v>0.1</v>
      </c>
      <c r="L10" s="318">
        <v>15281</v>
      </c>
      <c r="M10" s="323">
        <v>0.1</v>
      </c>
    </row>
    <row r="11" spans="1:13" s="22" customFormat="1" ht="17.100000000000001" customHeight="1">
      <c r="A11" s="97"/>
      <c r="B11" s="94" t="s">
        <v>22</v>
      </c>
      <c r="C11" s="37"/>
      <c r="D11" s="318">
        <v>10591</v>
      </c>
      <c r="E11" s="323">
        <v>0.1</v>
      </c>
      <c r="F11" s="318">
        <v>11079</v>
      </c>
      <c r="G11" s="323">
        <v>0.1</v>
      </c>
      <c r="H11" s="318">
        <v>22975</v>
      </c>
      <c r="I11" s="323">
        <v>0.1</v>
      </c>
      <c r="J11" s="318">
        <v>44713</v>
      </c>
      <c r="K11" s="323">
        <v>0.2</v>
      </c>
      <c r="L11" s="318">
        <v>35998</v>
      </c>
      <c r="M11" s="323">
        <v>0.2</v>
      </c>
    </row>
    <row r="12" spans="1:13" s="22" customFormat="1" ht="17.100000000000001" customHeight="1">
      <c r="A12" s="97"/>
      <c r="B12" s="94" t="s">
        <v>23</v>
      </c>
      <c r="C12" s="37"/>
      <c r="D12" s="318">
        <v>3134</v>
      </c>
      <c r="E12" s="323">
        <v>0</v>
      </c>
      <c r="F12" s="318">
        <v>3569</v>
      </c>
      <c r="G12" s="323">
        <v>0</v>
      </c>
      <c r="H12" s="318">
        <v>39643</v>
      </c>
      <c r="I12" s="323">
        <v>0.2</v>
      </c>
      <c r="J12" s="318">
        <v>27492</v>
      </c>
      <c r="K12" s="323">
        <v>0.2</v>
      </c>
      <c r="L12" s="318">
        <v>38047</v>
      </c>
      <c r="M12" s="323">
        <v>0.2</v>
      </c>
    </row>
    <row r="13" spans="1:13" s="22" customFormat="1" ht="17.100000000000001" customHeight="1">
      <c r="A13" s="97"/>
      <c r="B13" s="94" t="s">
        <v>24</v>
      </c>
      <c r="C13" s="37"/>
      <c r="D13" s="318">
        <v>493123</v>
      </c>
      <c r="E13" s="323">
        <v>3.2</v>
      </c>
      <c r="F13" s="318">
        <v>504905</v>
      </c>
      <c r="G13" s="323">
        <v>3.2</v>
      </c>
      <c r="H13" s="318">
        <v>500603</v>
      </c>
      <c r="I13" s="323">
        <v>3</v>
      </c>
      <c r="J13" s="318">
        <v>609149</v>
      </c>
      <c r="K13" s="323">
        <v>3.4</v>
      </c>
      <c r="L13" s="318">
        <v>1044112</v>
      </c>
      <c r="M13" s="323">
        <v>6.1</v>
      </c>
    </row>
    <row r="14" spans="1:13" s="22" customFormat="1" ht="17.100000000000001" customHeight="1">
      <c r="A14" s="97"/>
      <c r="B14" s="94" t="s">
        <v>25</v>
      </c>
      <c r="C14" s="37"/>
      <c r="D14" s="318">
        <v>38061</v>
      </c>
      <c r="E14" s="323">
        <v>0.2</v>
      </c>
      <c r="F14" s="318">
        <v>43332</v>
      </c>
      <c r="G14" s="323">
        <v>0.3</v>
      </c>
      <c r="H14" s="318">
        <v>46229</v>
      </c>
      <c r="I14" s="323">
        <v>0.3</v>
      </c>
      <c r="J14" s="318">
        <v>19624</v>
      </c>
      <c r="K14" s="323">
        <v>0.1</v>
      </c>
      <c r="L14" s="318">
        <v>31095</v>
      </c>
      <c r="M14" s="323">
        <v>0.2</v>
      </c>
    </row>
    <row r="15" spans="1:13" s="22" customFormat="1" ht="17.100000000000001" customHeight="1">
      <c r="A15" s="97"/>
      <c r="B15" s="94" t="s">
        <v>26</v>
      </c>
      <c r="C15" s="37"/>
      <c r="D15" s="318">
        <v>1794617</v>
      </c>
      <c r="E15" s="323">
        <v>11.5</v>
      </c>
      <c r="F15" s="318">
        <v>1760781</v>
      </c>
      <c r="G15" s="323">
        <v>11.2</v>
      </c>
      <c r="H15" s="318">
        <v>1737418</v>
      </c>
      <c r="I15" s="323">
        <v>10.5</v>
      </c>
      <c r="J15" s="318">
        <v>1706101</v>
      </c>
      <c r="K15" s="323">
        <v>9.4</v>
      </c>
      <c r="L15" s="318">
        <v>1649337</v>
      </c>
      <c r="M15" s="323">
        <v>9.6</v>
      </c>
    </row>
    <row r="16" spans="1:13" s="22" customFormat="1" ht="17.100000000000001" customHeight="1">
      <c r="A16" s="97"/>
      <c r="B16" s="94" t="s">
        <v>27</v>
      </c>
      <c r="C16" s="37"/>
      <c r="D16" s="318">
        <v>1523316</v>
      </c>
      <c r="E16" s="323">
        <v>9.8000000000000007</v>
      </c>
      <c r="F16" s="318">
        <v>1530178</v>
      </c>
      <c r="G16" s="323">
        <v>9.6999999999999993</v>
      </c>
      <c r="H16" s="318">
        <v>1535133</v>
      </c>
      <c r="I16" s="323">
        <v>9.3000000000000007</v>
      </c>
      <c r="J16" s="318">
        <v>1454518</v>
      </c>
      <c r="K16" s="323">
        <v>8</v>
      </c>
      <c r="L16" s="318">
        <v>1454023</v>
      </c>
      <c r="M16" s="323">
        <v>8.5</v>
      </c>
    </row>
    <row r="17" spans="1:13" s="22" customFormat="1" ht="17.100000000000001" customHeight="1">
      <c r="A17" s="97"/>
      <c r="B17" s="94" t="s">
        <v>28</v>
      </c>
      <c r="C17" s="37"/>
      <c r="D17" s="318">
        <v>271301</v>
      </c>
      <c r="E17" s="323">
        <v>1.7</v>
      </c>
      <c r="F17" s="318">
        <v>230603</v>
      </c>
      <c r="G17" s="323">
        <v>1.5</v>
      </c>
      <c r="H17" s="318">
        <v>202285</v>
      </c>
      <c r="I17" s="323">
        <v>1.2</v>
      </c>
      <c r="J17" s="318">
        <v>251583</v>
      </c>
      <c r="K17" s="323">
        <v>1.4</v>
      </c>
      <c r="L17" s="318">
        <v>195314</v>
      </c>
      <c r="M17" s="323">
        <v>1.1000000000000001</v>
      </c>
    </row>
    <row r="18" spans="1:13" s="22" customFormat="1" ht="17.100000000000001" customHeight="1">
      <c r="A18" s="97"/>
      <c r="B18" s="94" t="s">
        <v>29</v>
      </c>
      <c r="C18" s="37"/>
      <c r="D18" s="318">
        <v>81515</v>
      </c>
      <c r="E18" s="323">
        <v>0.5</v>
      </c>
      <c r="F18" s="318">
        <v>44694</v>
      </c>
      <c r="G18" s="323">
        <v>0.3</v>
      </c>
      <c r="H18" s="318">
        <v>49137</v>
      </c>
      <c r="I18" s="323">
        <v>0.3</v>
      </c>
      <c r="J18" s="318">
        <v>51042</v>
      </c>
      <c r="K18" s="323">
        <v>0.3</v>
      </c>
      <c r="L18" s="318">
        <v>52176</v>
      </c>
      <c r="M18" s="323">
        <v>0.3</v>
      </c>
    </row>
    <row r="19" spans="1:13" s="22" customFormat="1" ht="17.100000000000001" customHeight="1">
      <c r="A19" s="123"/>
      <c r="B19" s="124" t="s">
        <v>30</v>
      </c>
      <c r="C19" s="327"/>
      <c r="D19" s="318">
        <v>12232</v>
      </c>
      <c r="E19" s="323">
        <v>0.1</v>
      </c>
      <c r="F19" s="318">
        <v>11294</v>
      </c>
      <c r="G19" s="323">
        <v>0.1</v>
      </c>
      <c r="H19" s="318">
        <v>10400</v>
      </c>
      <c r="I19" s="323">
        <v>0.1</v>
      </c>
      <c r="J19" s="318">
        <v>9530</v>
      </c>
      <c r="K19" s="323">
        <v>0.1</v>
      </c>
      <c r="L19" s="318">
        <v>10184</v>
      </c>
      <c r="M19" s="323">
        <v>0.1</v>
      </c>
    </row>
    <row r="20" spans="1:13" s="34" customFormat="1" ht="17.100000000000001" customHeight="1">
      <c r="A20" s="328"/>
      <c r="B20" s="329" t="s">
        <v>31</v>
      </c>
      <c r="C20" s="330"/>
      <c r="D20" s="331">
        <f>SUM(D8:D15,D18:D19)</f>
        <v>9559090</v>
      </c>
      <c r="E20" s="324">
        <v>61.5</v>
      </c>
      <c r="F20" s="319">
        <f>SUM(F8:F15,F18:F19)</f>
        <v>9631516</v>
      </c>
      <c r="G20" s="324">
        <v>61.3</v>
      </c>
      <c r="H20" s="319">
        <f>SUM(H8:H15,H18:H19)</f>
        <v>9778143</v>
      </c>
      <c r="I20" s="324">
        <v>59.1</v>
      </c>
      <c r="J20" s="319">
        <f>SUM(J8+J9+J10+J11+J12+J13+J14+J15+J18+J19)</f>
        <v>10084375</v>
      </c>
      <c r="K20" s="324">
        <f>SUM(K8+K9+K10+K11+K12+K13+K14+K15+K18+K19)</f>
        <v>55.600000000000009</v>
      </c>
      <c r="L20" s="319">
        <f>SUM(L8+L9+L10+L11+L12+L13+L14+L15+L18+L19)</f>
        <v>10587467</v>
      </c>
      <c r="M20" s="324">
        <f>SUM(M8+M9+M10+M11+M12+M13+M14+M15+M18+M19)</f>
        <v>61.600000000000016</v>
      </c>
    </row>
    <row r="21" spans="1:13" s="22" customFormat="1" ht="17.100000000000001" customHeight="1">
      <c r="A21" s="97"/>
      <c r="B21" s="94" t="s">
        <v>32</v>
      </c>
      <c r="C21" s="92"/>
      <c r="D21" s="318">
        <v>273686</v>
      </c>
      <c r="E21" s="323">
        <v>1.8</v>
      </c>
      <c r="F21" s="318">
        <v>288515</v>
      </c>
      <c r="G21" s="323">
        <v>1.8</v>
      </c>
      <c r="H21" s="318">
        <v>342893</v>
      </c>
      <c r="I21" s="323">
        <v>2.1</v>
      </c>
      <c r="J21" s="318">
        <v>389348</v>
      </c>
      <c r="K21" s="323">
        <v>2.1</v>
      </c>
      <c r="L21" s="318">
        <v>349136</v>
      </c>
      <c r="M21" s="323">
        <v>2</v>
      </c>
    </row>
    <row r="22" spans="1:13" s="22" customFormat="1" ht="17.100000000000001" customHeight="1">
      <c r="A22" s="97"/>
      <c r="B22" s="94" t="s">
        <v>33</v>
      </c>
      <c r="C22" s="37"/>
      <c r="D22" s="318">
        <v>284091</v>
      </c>
      <c r="E22" s="323">
        <v>1.8</v>
      </c>
      <c r="F22" s="318">
        <v>308486</v>
      </c>
      <c r="G22" s="323">
        <v>2</v>
      </c>
      <c r="H22" s="318">
        <f>257158+27431</f>
        <v>284589</v>
      </c>
      <c r="I22" s="323">
        <v>1.8</v>
      </c>
      <c r="J22" s="318">
        <v>258116</v>
      </c>
      <c r="K22" s="323">
        <v>1.4</v>
      </c>
      <c r="L22" s="318">
        <v>225416</v>
      </c>
      <c r="M22" s="323">
        <v>1.3</v>
      </c>
    </row>
    <row r="23" spans="1:13" s="22" customFormat="1" ht="17.100000000000001" customHeight="1">
      <c r="A23" s="97"/>
      <c r="B23" s="94" t="s">
        <v>34</v>
      </c>
      <c r="C23" s="37"/>
      <c r="D23" s="318">
        <v>2150670</v>
      </c>
      <c r="E23" s="323">
        <v>13.8</v>
      </c>
      <c r="F23" s="318">
        <v>2373137</v>
      </c>
      <c r="G23" s="323">
        <v>15.1</v>
      </c>
      <c r="H23" s="318">
        <v>2527331</v>
      </c>
      <c r="I23" s="323">
        <v>15.3</v>
      </c>
      <c r="J23" s="318">
        <v>3055517</v>
      </c>
      <c r="K23" s="323">
        <v>16.8</v>
      </c>
      <c r="L23" s="318">
        <v>2971758</v>
      </c>
      <c r="M23" s="323">
        <v>17.3</v>
      </c>
    </row>
    <row r="24" spans="1:13" s="22" customFormat="1" ht="17.100000000000001" customHeight="1">
      <c r="A24" s="97"/>
      <c r="B24" s="94" t="s">
        <v>35</v>
      </c>
      <c r="C24" s="37"/>
      <c r="D24" s="318">
        <v>863417</v>
      </c>
      <c r="E24" s="323">
        <v>5.6</v>
      </c>
      <c r="F24" s="318">
        <v>1027757</v>
      </c>
      <c r="G24" s="323">
        <v>6.5</v>
      </c>
      <c r="H24" s="318">
        <v>1098347</v>
      </c>
      <c r="I24" s="323">
        <v>6.7</v>
      </c>
      <c r="J24" s="318">
        <v>1357207</v>
      </c>
      <c r="K24" s="323">
        <v>7.5</v>
      </c>
      <c r="L24" s="318">
        <v>1106197</v>
      </c>
      <c r="M24" s="323">
        <v>6.4</v>
      </c>
    </row>
    <row r="25" spans="1:13" s="22" customFormat="1" ht="17.100000000000001" customHeight="1">
      <c r="A25" s="97"/>
      <c r="B25" s="94" t="s">
        <v>36</v>
      </c>
      <c r="C25" s="37"/>
      <c r="D25" s="318">
        <v>54006</v>
      </c>
      <c r="E25" s="323">
        <v>0.3</v>
      </c>
      <c r="F25" s="318">
        <v>21832</v>
      </c>
      <c r="G25" s="323">
        <v>0.1</v>
      </c>
      <c r="H25" s="318">
        <v>28581</v>
      </c>
      <c r="I25" s="323">
        <v>0.2</v>
      </c>
      <c r="J25" s="318">
        <v>38592</v>
      </c>
      <c r="K25" s="323">
        <v>0.2</v>
      </c>
      <c r="L25" s="318">
        <v>206115</v>
      </c>
      <c r="M25" s="323">
        <v>1.2</v>
      </c>
    </row>
    <row r="26" spans="1:13" s="22" customFormat="1" ht="17.100000000000001" customHeight="1">
      <c r="A26" s="97"/>
      <c r="B26" s="94" t="s">
        <v>37</v>
      </c>
      <c r="C26" s="37"/>
      <c r="D26" s="318">
        <v>1993</v>
      </c>
      <c r="E26" s="323">
        <v>0</v>
      </c>
      <c r="F26" s="318">
        <v>4310</v>
      </c>
      <c r="G26" s="323">
        <v>0</v>
      </c>
      <c r="H26" s="318">
        <v>2733</v>
      </c>
      <c r="I26" s="323">
        <v>0</v>
      </c>
      <c r="J26" s="318">
        <v>3707</v>
      </c>
      <c r="K26" s="323">
        <v>0</v>
      </c>
      <c r="L26" s="318">
        <v>22114</v>
      </c>
      <c r="M26" s="323">
        <v>0.1</v>
      </c>
    </row>
    <row r="27" spans="1:13" s="22" customFormat="1" ht="17.100000000000001" customHeight="1">
      <c r="A27" s="97"/>
      <c r="B27" s="94" t="s">
        <v>38</v>
      </c>
      <c r="C27" s="37"/>
      <c r="D27" s="318">
        <v>13796</v>
      </c>
      <c r="E27" s="323">
        <v>0.1</v>
      </c>
      <c r="F27" s="318">
        <v>12480</v>
      </c>
      <c r="G27" s="323">
        <v>0.1</v>
      </c>
      <c r="H27" s="318">
        <v>10622</v>
      </c>
      <c r="I27" s="323">
        <v>0.1</v>
      </c>
      <c r="J27" s="318">
        <v>60465</v>
      </c>
      <c r="K27" s="323">
        <v>0.3</v>
      </c>
      <c r="L27" s="318">
        <v>11579</v>
      </c>
      <c r="M27" s="323">
        <v>0.1</v>
      </c>
    </row>
    <row r="28" spans="1:13" s="22" customFormat="1" ht="17.100000000000001" customHeight="1">
      <c r="A28" s="97"/>
      <c r="B28" s="94" t="s">
        <v>39</v>
      </c>
      <c r="C28" s="37"/>
      <c r="D28" s="318">
        <v>121798</v>
      </c>
      <c r="E28" s="323">
        <v>0.8</v>
      </c>
      <c r="F28" s="318">
        <v>182836</v>
      </c>
      <c r="G28" s="323">
        <v>1.2</v>
      </c>
      <c r="H28" s="318">
        <v>233365</v>
      </c>
      <c r="I28" s="323">
        <v>1.4</v>
      </c>
      <c r="J28" s="318">
        <v>329989</v>
      </c>
      <c r="K28" s="323">
        <v>1.8</v>
      </c>
      <c r="L28" s="318">
        <v>250998</v>
      </c>
      <c r="M28" s="323">
        <v>1.4</v>
      </c>
    </row>
    <row r="29" spans="1:13" s="22" customFormat="1" ht="17.100000000000001" customHeight="1">
      <c r="A29" s="97"/>
      <c r="B29" s="94" t="s">
        <v>40</v>
      </c>
      <c r="C29" s="37"/>
      <c r="D29" s="318">
        <v>396021</v>
      </c>
      <c r="E29" s="323">
        <v>2.5</v>
      </c>
      <c r="F29" s="318">
        <v>195216</v>
      </c>
      <c r="G29" s="323">
        <v>1.2</v>
      </c>
      <c r="H29" s="318">
        <v>148637</v>
      </c>
      <c r="I29" s="323">
        <v>0.9</v>
      </c>
      <c r="J29" s="318">
        <v>148338</v>
      </c>
      <c r="K29" s="323">
        <v>0.8</v>
      </c>
      <c r="L29" s="318">
        <v>217660</v>
      </c>
      <c r="M29" s="323">
        <v>1.3</v>
      </c>
    </row>
    <row r="30" spans="1:13" s="22" customFormat="1" ht="17.100000000000001" customHeight="1">
      <c r="A30" s="78"/>
      <c r="B30" s="96" t="s">
        <v>127</v>
      </c>
      <c r="C30" s="41"/>
      <c r="D30" s="320">
        <v>1833814</v>
      </c>
      <c r="E30" s="325">
        <v>11.8</v>
      </c>
      <c r="F30" s="320">
        <v>1676323</v>
      </c>
      <c r="G30" s="325">
        <v>10.7</v>
      </c>
      <c r="H30" s="320">
        <v>2052119</v>
      </c>
      <c r="I30" s="325">
        <v>12.4</v>
      </c>
      <c r="J30" s="320">
        <v>2455747</v>
      </c>
      <c r="K30" s="325">
        <v>13.5</v>
      </c>
      <c r="L30" s="320">
        <v>1253274</v>
      </c>
      <c r="M30" s="325">
        <v>7.3</v>
      </c>
    </row>
    <row r="31" spans="1:13" s="22" customFormat="1" ht="10.5">
      <c r="A31" s="42" t="s">
        <v>90</v>
      </c>
      <c r="B31" s="42"/>
      <c r="E31" s="43"/>
      <c r="G31" s="43"/>
    </row>
    <row r="32" spans="1:13" s="45" customFormat="1" ht="9.75">
      <c r="A32" s="44" t="s">
        <v>264</v>
      </c>
      <c r="B32" s="44"/>
    </row>
    <row r="38" spans="91:91">
      <c r="CM38" s="14"/>
    </row>
    <row r="102" ht="18.75" customHeight="1"/>
    <row r="103" ht="18.75" customHeight="1"/>
    <row r="104" ht="18.75" customHeight="1"/>
    <row r="105" ht="18.75" customHeight="1"/>
    <row r="106" ht="18.75" customHeight="1"/>
    <row r="107" ht="18.75" customHeight="1"/>
    <row r="108" ht="18.75" customHeight="1"/>
    <row r="109" ht="18.75" customHeight="1"/>
    <row r="110" ht="18.75" customHeight="1"/>
    <row r="111" ht="18.75" customHeight="1"/>
    <row r="112" ht="18.75" customHeight="1"/>
    <row r="113" ht="18.75" customHeight="1"/>
    <row r="114" ht="18.75" customHeight="1"/>
    <row r="115" ht="18.75" customHeight="1"/>
    <row r="116" ht="18.75" customHeight="1"/>
    <row r="117" ht="18.75" customHeight="1"/>
    <row r="118" ht="18.75" customHeight="1"/>
    <row r="119" ht="18.75" customHeight="1"/>
    <row r="120" ht="18.75" customHeight="1"/>
    <row r="121" ht="18.75" customHeight="1"/>
    <row r="122" ht="18.75" customHeight="1"/>
    <row r="123" ht="18.75" customHeight="1"/>
    <row r="124" ht="18.75" customHeight="1"/>
    <row r="125" ht="18.75" customHeight="1"/>
    <row r="126" ht="18.75" customHeight="1"/>
    <row r="127" ht="18.75" customHeight="1"/>
    <row r="128" ht="18.75" customHeight="1"/>
    <row r="129" ht="18.75" customHeight="1"/>
    <row r="130" ht="18.75" customHeight="1"/>
    <row r="131" ht="18.75" customHeight="1"/>
    <row r="132" ht="18.75" customHeight="1"/>
    <row r="133" ht="18.75" customHeight="1"/>
    <row r="134" ht="18.75" customHeight="1"/>
    <row r="135" ht="18.75" customHeight="1"/>
    <row r="136" ht="18.75" customHeight="1"/>
    <row r="137" ht="18.75" customHeight="1"/>
    <row r="138" ht="18.75" customHeight="1"/>
    <row r="139" ht="18.75" customHeight="1"/>
    <row r="140" ht="18.75" customHeight="1"/>
    <row r="141" ht="18.75" customHeight="1"/>
    <row r="142" ht="18.75" customHeight="1"/>
    <row r="143" ht="18.75" customHeight="1"/>
    <row r="144" ht="18.75" customHeight="1"/>
    <row r="145" ht="18.75" customHeight="1"/>
    <row r="146" ht="18.75" customHeight="1"/>
    <row r="147" ht="18.75" customHeight="1"/>
    <row r="148" ht="18.75" customHeight="1"/>
    <row r="149" ht="18.75" customHeight="1"/>
    <row r="150" ht="18.75" customHeight="1"/>
    <row r="151" ht="18.75" customHeight="1"/>
    <row r="152" ht="18.75" customHeight="1"/>
    <row r="153" ht="18.75" customHeight="1"/>
    <row r="154" ht="18.75" customHeight="1"/>
    <row r="155" ht="18.75" customHeight="1"/>
    <row r="156" ht="18.75" customHeight="1"/>
    <row r="157" ht="18.75" customHeight="1"/>
    <row r="158" ht="18.75" customHeight="1"/>
    <row r="159" ht="18.75" customHeight="1"/>
    <row r="160" ht="18.75" customHeight="1"/>
    <row r="161" ht="18.75" customHeight="1"/>
    <row r="162" ht="18.75" customHeight="1"/>
    <row r="163" ht="18.75" customHeight="1"/>
    <row r="164" ht="18.75" customHeight="1"/>
    <row r="165" ht="18.75" customHeight="1"/>
    <row r="166" ht="18.75" customHeight="1"/>
    <row r="167" ht="18.75" customHeight="1"/>
    <row r="168" ht="18.75" customHeight="1"/>
    <row r="169" ht="18.75" customHeight="1"/>
    <row r="170" ht="18.75" customHeight="1"/>
    <row r="171" ht="18.75" customHeight="1"/>
    <row r="172" ht="18.75" customHeight="1"/>
    <row r="173" ht="18.75" customHeight="1"/>
    <row r="174" ht="18.75" customHeight="1"/>
    <row r="175" ht="18.75" customHeight="1"/>
    <row r="176" ht="18.75" customHeight="1"/>
    <row r="177" ht="18.75" customHeight="1"/>
    <row r="178" ht="18.75" customHeight="1"/>
    <row r="179" ht="18.75" customHeight="1"/>
    <row r="180" ht="18.75" customHeight="1"/>
    <row r="181" ht="18.75" customHeight="1"/>
    <row r="182" ht="18.75" customHeight="1"/>
    <row r="183" ht="18.75" customHeight="1"/>
    <row r="184" ht="18.75" customHeight="1"/>
    <row r="185" ht="18.75" customHeight="1"/>
    <row r="186" ht="18.75" customHeight="1"/>
    <row r="187" ht="18.75" customHeight="1"/>
    <row r="188" ht="18.75" customHeight="1"/>
    <row r="189" ht="18.75" customHeight="1"/>
    <row r="190" ht="18.75" customHeight="1"/>
    <row r="191" ht="18.75" customHeight="1"/>
    <row r="192" ht="18.75" customHeight="1"/>
    <row r="193" ht="18.75" customHeight="1"/>
    <row r="194" ht="18.75" customHeight="1"/>
    <row r="195" ht="18.75" customHeight="1"/>
    <row r="196" ht="18.75" customHeight="1"/>
    <row r="197" ht="18.75" customHeight="1"/>
    <row r="198" ht="18.75" customHeight="1"/>
    <row r="199" ht="18.75" customHeight="1"/>
    <row r="200" ht="18.75" customHeight="1"/>
    <row r="201" ht="18.75" customHeight="1"/>
    <row r="202" ht="18.75" customHeight="1"/>
    <row r="203" ht="18.75" customHeight="1"/>
    <row r="204" ht="18.75" customHeight="1"/>
    <row r="205" ht="18.75" customHeight="1"/>
    <row r="206" ht="18.75" customHeight="1"/>
    <row r="207" ht="18.75" customHeight="1"/>
    <row r="208" ht="18.75" customHeight="1"/>
    <row r="209" ht="18.75" customHeight="1"/>
    <row r="210" ht="18.75" customHeight="1"/>
    <row r="211" ht="18.75" customHeight="1"/>
    <row r="212" ht="18.75" customHeight="1"/>
    <row r="213" ht="18.75" customHeight="1"/>
    <row r="214" ht="18.75" customHeight="1"/>
    <row r="215" ht="18.75" customHeight="1"/>
    <row r="216" ht="18.75" customHeight="1"/>
    <row r="217" ht="18.75" customHeight="1"/>
    <row r="218" ht="18.75" customHeight="1"/>
    <row r="219" ht="18.75" customHeight="1"/>
    <row r="220" ht="18.75" customHeight="1"/>
    <row r="221" ht="18.75" customHeight="1"/>
    <row r="222" ht="18.75" customHeight="1"/>
    <row r="223" ht="18.75" customHeight="1"/>
    <row r="224" ht="18.75" customHeight="1"/>
    <row r="225" ht="18.75" customHeight="1"/>
    <row r="226" ht="18.75" customHeight="1"/>
    <row r="227" ht="18.75" customHeight="1"/>
    <row r="228" ht="18.75" customHeight="1"/>
    <row r="229" ht="18.75" customHeight="1"/>
    <row r="230" ht="18.75" customHeight="1"/>
    <row r="231" ht="18.75" customHeight="1"/>
    <row r="232" ht="18.75" customHeight="1"/>
    <row r="233" ht="18.75" customHeight="1"/>
    <row r="234" ht="18.75" customHeight="1"/>
    <row r="235" ht="18.75" customHeight="1"/>
    <row r="236" ht="18.75" customHeight="1"/>
    <row r="237" ht="18.75" customHeight="1"/>
    <row r="238" ht="18.75" customHeight="1"/>
    <row r="239" ht="18.75" customHeight="1"/>
    <row r="240" ht="18.75" customHeight="1"/>
    <row r="241" ht="18.75" customHeight="1"/>
    <row r="242" ht="18.75" customHeight="1"/>
    <row r="243" ht="18.75" customHeight="1"/>
    <row r="244" ht="18.75" customHeight="1"/>
    <row r="245" ht="18.75" customHeight="1"/>
    <row r="246" ht="18.75" customHeight="1"/>
    <row r="247" ht="18.75" customHeight="1"/>
    <row r="248" ht="18.75" customHeight="1"/>
    <row r="249" ht="18.75" customHeight="1"/>
    <row r="250" ht="18.75" customHeight="1"/>
    <row r="251" ht="18.75" customHeight="1"/>
    <row r="252" ht="18.75" customHeight="1"/>
    <row r="253" ht="18.75" customHeight="1"/>
    <row r="254" ht="18.75" customHeight="1"/>
    <row r="255" ht="18.75" customHeight="1"/>
    <row r="256" ht="18.75" customHeight="1"/>
    <row r="257" ht="18.75" customHeight="1"/>
    <row r="258" ht="18.75" customHeight="1"/>
    <row r="259" ht="18.75" customHeight="1"/>
    <row r="260" ht="18.75" customHeight="1"/>
    <row r="261" ht="18.75" customHeight="1"/>
    <row r="262" ht="18.75" customHeight="1"/>
    <row r="263" ht="18.75" customHeight="1"/>
    <row r="264" ht="18.75" customHeight="1"/>
    <row r="265" ht="18.75" customHeight="1"/>
    <row r="266" ht="18.75" customHeight="1"/>
    <row r="267" ht="18.75" customHeight="1"/>
    <row r="268" ht="18.75" customHeight="1"/>
    <row r="269" ht="18.75" customHeight="1"/>
    <row r="270" ht="18.75" customHeight="1"/>
    <row r="271" ht="18.75" customHeight="1"/>
    <row r="272" ht="18.75" customHeight="1"/>
    <row r="273" ht="18.75" customHeight="1"/>
    <row r="274" ht="18.75" customHeight="1"/>
    <row r="275" ht="18.75" customHeight="1"/>
    <row r="276" ht="18.75" customHeight="1"/>
    <row r="277" ht="18.75" customHeight="1"/>
    <row r="278" ht="18.75" customHeight="1"/>
    <row r="279" ht="18.75" customHeight="1"/>
    <row r="280" ht="18.75" customHeight="1"/>
    <row r="281" ht="18.75" customHeight="1"/>
    <row r="282" ht="18.75" customHeight="1"/>
    <row r="283" ht="18.75" customHeight="1"/>
    <row r="284" ht="18.75" customHeight="1"/>
    <row r="285" ht="18.75" customHeight="1"/>
    <row r="286" ht="18.75" customHeight="1"/>
    <row r="287" ht="18.75" customHeight="1"/>
    <row r="288" ht="18.75" customHeight="1"/>
    <row r="289" ht="18.75" customHeight="1"/>
    <row r="290" ht="18.75" customHeight="1"/>
    <row r="291" ht="18.75" customHeight="1"/>
    <row r="292" ht="18.75" customHeight="1"/>
    <row r="293" ht="18.75" customHeight="1"/>
    <row r="294" ht="18.75" customHeight="1"/>
    <row r="295" ht="18.75" customHeight="1"/>
    <row r="296" ht="18.75" customHeight="1"/>
    <row r="297" ht="18.75" customHeight="1"/>
    <row r="298" ht="18.75" customHeight="1"/>
    <row r="299" ht="18.75" customHeight="1"/>
    <row r="300" ht="18.75" customHeight="1"/>
    <row r="301" ht="18.75" customHeight="1"/>
    <row r="302" ht="18.75" customHeight="1"/>
    <row r="303" ht="18.75" customHeight="1"/>
    <row r="304" ht="18.75" customHeight="1"/>
    <row r="305" ht="18.75" customHeight="1"/>
    <row r="306" ht="18.75" customHeight="1"/>
    <row r="307" ht="18.75" customHeight="1"/>
    <row r="308" ht="18.75" customHeight="1"/>
    <row r="309" ht="18.75" customHeight="1"/>
    <row r="310" ht="18.75" customHeight="1"/>
    <row r="311" ht="18.75" customHeight="1"/>
    <row r="312" ht="18.75" customHeight="1"/>
    <row r="313" ht="18.75" customHeight="1"/>
    <row r="314" ht="18.75" customHeight="1"/>
    <row r="315" ht="18.75" customHeight="1"/>
    <row r="316" ht="18.75" customHeight="1"/>
    <row r="317" ht="18.75" customHeight="1"/>
    <row r="318" ht="18.75" customHeight="1"/>
    <row r="319" ht="18.75" customHeight="1"/>
    <row r="320" ht="18.75" customHeight="1"/>
    <row r="321" ht="18.75" customHeight="1"/>
    <row r="322" ht="18.75" customHeight="1"/>
    <row r="323" ht="18.75" customHeight="1"/>
    <row r="324" ht="18.75" customHeight="1"/>
    <row r="325" ht="18.75" customHeight="1"/>
    <row r="326" ht="18.75" customHeight="1"/>
    <row r="327" ht="18.75" customHeight="1"/>
    <row r="328" ht="18.75" customHeight="1"/>
    <row r="329" ht="18.75" customHeight="1"/>
    <row r="330" ht="18.75" customHeight="1"/>
    <row r="331" ht="18.75" customHeight="1"/>
    <row r="332" ht="18.75" customHeight="1"/>
    <row r="333" ht="18.75" customHeight="1"/>
    <row r="334" ht="18.75" customHeight="1"/>
    <row r="335" ht="18.75" customHeight="1"/>
    <row r="336" ht="18.75" customHeight="1"/>
    <row r="337" ht="18.75" customHeight="1"/>
    <row r="338" ht="18.75" customHeight="1"/>
    <row r="339" ht="18.75" customHeight="1"/>
    <row r="340" ht="18.75" customHeight="1"/>
    <row r="341" ht="18.75" customHeight="1"/>
    <row r="342" ht="18.75" customHeight="1"/>
    <row r="343" ht="18.75" customHeight="1"/>
    <row r="344" ht="18.75" customHeight="1"/>
    <row r="345" ht="18.75" customHeight="1"/>
    <row r="346" ht="18.75" customHeight="1"/>
    <row r="347" ht="18.75" customHeight="1"/>
    <row r="348" ht="18.75" customHeight="1"/>
    <row r="349" ht="18.75" customHeight="1"/>
    <row r="350" ht="18.75" customHeight="1"/>
    <row r="351" ht="18.75" customHeight="1"/>
    <row r="352" ht="18.75" customHeight="1"/>
    <row r="353" ht="18.75" customHeight="1"/>
    <row r="354" ht="18.75" customHeight="1"/>
    <row r="355" ht="18.75" customHeight="1"/>
    <row r="356" ht="18.75" customHeight="1"/>
    <row r="357" ht="18.75" customHeight="1"/>
    <row r="358" ht="18.75" customHeight="1"/>
    <row r="359" ht="18.75" customHeight="1"/>
    <row r="360" ht="18.75" customHeight="1"/>
    <row r="361" ht="18.75" customHeight="1"/>
    <row r="362" ht="18.75" customHeight="1"/>
    <row r="363" ht="18.75" customHeight="1"/>
    <row r="364" ht="18.75" customHeight="1"/>
    <row r="365" ht="18.75" customHeight="1"/>
    <row r="366" ht="18.75" customHeight="1"/>
    <row r="367" ht="18.75" customHeight="1"/>
    <row r="368" ht="18.75" customHeight="1"/>
    <row r="369" ht="18.75" customHeight="1"/>
    <row r="370" ht="18.75" customHeight="1"/>
    <row r="371" ht="18.75" customHeight="1"/>
    <row r="372" ht="18.75" customHeight="1"/>
    <row r="373" ht="18.75" customHeight="1"/>
    <row r="374" ht="18.75" customHeight="1"/>
    <row r="375" ht="18.75" customHeight="1"/>
    <row r="376" ht="18.75" customHeight="1"/>
    <row r="377" ht="18.75" customHeight="1"/>
    <row r="378" ht="18.75" customHeight="1"/>
    <row r="379" ht="18.75" customHeight="1"/>
    <row r="380" ht="18.75" customHeight="1"/>
    <row r="381" ht="18.75" customHeight="1"/>
    <row r="382" ht="18.75" customHeight="1"/>
    <row r="383" ht="18.75" customHeight="1"/>
    <row r="384" ht="18.75" customHeight="1"/>
    <row r="385" ht="18.75" customHeight="1"/>
    <row r="386" ht="18.75" customHeight="1"/>
    <row r="387" ht="18.75" customHeight="1"/>
    <row r="388" ht="18.75" customHeight="1"/>
    <row r="389" ht="18.75" customHeight="1"/>
    <row r="390" ht="18.75" customHeight="1"/>
    <row r="391" ht="18.75" customHeight="1"/>
    <row r="392" ht="18.75" customHeight="1"/>
    <row r="393" ht="18.75" customHeight="1"/>
    <row r="394" ht="18.75" customHeight="1"/>
    <row r="395" ht="18.75" customHeight="1"/>
    <row r="396" ht="18.75" customHeight="1"/>
    <row r="397" ht="18.75" customHeight="1"/>
    <row r="398" ht="18.75" customHeight="1"/>
    <row r="399" ht="18.75" customHeight="1"/>
    <row r="400" ht="18.75" customHeight="1"/>
    <row r="401" ht="18.75" customHeight="1"/>
    <row r="402" ht="18.75" customHeight="1"/>
    <row r="403" ht="18.75" customHeight="1"/>
    <row r="404" ht="18.75" customHeight="1"/>
    <row r="405" ht="18.75" customHeight="1"/>
    <row r="406" ht="18.75" customHeight="1"/>
    <row r="407" ht="18.75" customHeight="1"/>
    <row r="408" ht="18.75" customHeight="1"/>
    <row r="409" ht="18.75" customHeight="1"/>
    <row r="410" ht="18.75" customHeight="1"/>
    <row r="411" ht="18.75" customHeight="1"/>
    <row r="412" ht="18.75" customHeight="1"/>
    <row r="413" ht="18.75" customHeight="1"/>
    <row r="414" ht="18.75" customHeight="1"/>
    <row r="415" ht="18.75" customHeight="1"/>
    <row r="416" ht="18.75" customHeight="1"/>
    <row r="417" ht="18.75" customHeight="1"/>
    <row r="418" ht="18.75" customHeight="1"/>
    <row r="419" ht="18.75" customHeight="1"/>
    <row r="420" ht="18.75" customHeight="1"/>
    <row r="421" ht="18.75" customHeight="1"/>
    <row r="422" ht="18.75" customHeight="1"/>
    <row r="423" ht="18.75" customHeight="1"/>
    <row r="424" ht="18.75" customHeight="1"/>
    <row r="425" ht="18.75" customHeight="1"/>
    <row r="426" ht="18.75" customHeight="1"/>
    <row r="427" ht="18.75" customHeight="1"/>
    <row r="428" ht="18.75" customHeight="1"/>
    <row r="429" ht="18.75" customHeight="1"/>
    <row r="430" ht="18.75" customHeight="1"/>
    <row r="431" ht="18.75" customHeight="1"/>
    <row r="432" ht="18.75" customHeight="1"/>
    <row r="433" ht="18.75" customHeight="1"/>
    <row r="434" ht="18.75" customHeight="1"/>
    <row r="435" ht="18.75" customHeight="1"/>
    <row r="436" ht="18.75" customHeight="1"/>
    <row r="437" ht="18.75" customHeight="1"/>
    <row r="438" ht="18.75" customHeight="1"/>
    <row r="439" ht="18.75" customHeight="1"/>
    <row r="440" ht="18.75" customHeight="1"/>
    <row r="441" ht="18.75" customHeight="1"/>
    <row r="442" ht="18.75" customHeight="1"/>
    <row r="443" ht="18.75" customHeight="1"/>
    <row r="444" ht="18.75" customHeight="1"/>
    <row r="445" ht="18.75" customHeight="1"/>
    <row r="446" ht="18.75" customHeight="1"/>
    <row r="447" ht="18.75" customHeight="1"/>
    <row r="448" ht="18.75" customHeight="1"/>
    <row r="449" ht="18.75" customHeight="1"/>
    <row r="450" ht="18.75" customHeight="1"/>
    <row r="451" ht="18.75" customHeight="1"/>
    <row r="452" ht="18.75" customHeight="1"/>
    <row r="453" ht="18.75" customHeight="1"/>
    <row r="454" ht="18.75" customHeight="1"/>
    <row r="455" ht="18.75" customHeight="1"/>
    <row r="456" ht="18.75" customHeight="1"/>
    <row r="457" ht="18.75" customHeight="1"/>
    <row r="458" ht="18.75" customHeight="1"/>
    <row r="459" ht="18.75" customHeight="1"/>
    <row r="460" ht="18.75" customHeight="1"/>
    <row r="461" ht="18.75" customHeight="1"/>
    <row r="462" ht="18.75" customHeight="1"/>
    <row r="463" ht="18.75" customHeight="1"/>
    <row r="464" ht="18.75" customHeight="1"/>
    <row r="465" ht="18.75" customHeight="1"/>
    <row r="466" ht="18.75" customHeight="1"/>
    <row r="467" ht="18.75" customHeight="1"/>
    <row r="468" ht="18.75" customHeight="1"/>
    <row r="469" ht="18.75" customHeight="1"/>
    <row r="470" ht="18.75" customHeight="1"/>
    <row r="471" ht="18.75" customHeight="1"/>
    <row r="472" ht="18.75" customHeight="1"/>
    <row r="473" ht="18.75" customHeight="1"/>
    <row r="474" ht="18.75" customHeight="1"/>
    <row r="475" ht="18.75" customHeight="1"/>
    <row r="476" ht="18.75" customHeight="1"/>
    <row r="477" ht="18.75" customHeight="1"/>
    <row r="478" ht="18.75" customHeight="1"/>
    <row r="479" ht="18.75" customHeight="1"/>
    <row r="480" ht="18.75" customHeight="1"/>
    <row r="481" ht="18.75" customHeight="1"/>
    <row r="482" ht="18.75" customHeight="1"/>
    <row r="483" ht="18.75" customHeight="1"/>
    <row r="484" ht="18.75" customHeight="1"/>
    <row r="485" ht="18.75" customHeight="1"/>
    <row r="486" ht="18.75" customHeight="1"/>
    <row r="487" ht="18.75" customHeight="1"/>
    <row r="488" ht="18.75" customHeight="1"/>
    <row r="489" ht="18.75" customHeight="1"/>
    <row r="490" ht="18.75" customHeight="1"/>
    <row r="491" ht="18.75" customHeight="1"/>
    <row r="492" ht="18.75" customHeight="1"/>
    <row r="493" ht="18.75" customHeight="1"/>
    <row r="494" ht="18.75" customHeight="1"/>
    <row r="495" ht="18.75" customHeight="1"/>
    <row r="496" ht="18.75" customHeight="1"/>
    <row r="497" ht="18.75" customHeight="1"/>
    <row r="498" ht="18.75" customHeight="1"/>
    <row r="499" ht="18.75" customHeight="1"/>
    <row r="500" ht="18.75" customHeight="1"/>
    <row r="501" ht="18.75" customHeight="1"/>
    <row r="502" ht="18.75" customHeight="1"/>
    <row r="503" ht="18.75" customHeight="1"/>
    <row r="504" ht="18.75" customHeight="1"/>
    <row r="505" ht="18.75" customHeight="1"/>
    <row r="506" ht="18.75" customHeight="1"/>
    <row r="507" ht="18.75" customHeight="1"/>
    <row r="508" ht="18.75" customHeight="1"/>
    <row r="509" ht="18.75" customHeight="1"/>
  </sheetData>
  <mergeCells count="6">
    <mergeCell ref="L5:M5"/>
    <mergeCell ref="A5:C6"/>
    <mergeCell ref="D5:E5"/>
    <mergeCell ref="F5:G5"/>
    <mergeCell ref="H5:I5"/>
    <mergeCell ref="J5:K5"/>
  </mergeCells>
  <phoneticPr fontId="1"/>
  <printOptions horizontalCentered="1"/>
  <pageMargins left="0.59055118110236227" right="0.59055118110236227" top="0.39370078740157483" bottom="0.59055118110236227" header="0.51181102362204722" footer="0.19685039370078741"/>
  <pageSetup paperSize="11" firstPageNumber="158" orientation="portrait" useFirstPageNumber="1" r:id="rId1"/>
  <headerFooter alignWithMargins="0">
    <oddFooter>&amp;C&amp;"ＭＳ Ｐ明朝,標準"&amp;9- &amp;P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CM513"/>
  <sheetViews>
    <sheetView showGridLines="0" view="pageBreakPreview" zoomScaleNormal="100" zoomScaleSheetLayoutView="100" workbookViewId="0">
      <selection activeCell="A23" sqref="A23"/>
    </sheetView>
  </sheetViews>
  <sheetFormatPr defaultRowHeight="13.5"/>
  <cols>
    <col min="1" max="1" width="1.625" style="1" customWidth="1"/>
    <col min="2" max="2" width="18.625" style="1" customWidth="1"/>
    <col min="3" max="3" width="1.625" style="1" customWidth="1"/>
    <col min="4" max="4" width="11.625" style="1" customWidth="1"/>
    <col min="5" max="5" width="7.625" style="1" customWidth="1"/>
    <col min="6" max="6" width="11.625" style="1" customWidth="1"/>
    <col min="7" max="7" width="7.625" style="1" customWidth="1"/>
    <col min="8" max="8" width="11.625" style="1" customWidth="1"/>
    <col min="9" max="9" width="7.625" style="1" customWidth="1"/>
    <col min="10" max="10" width="11.625" style="1" customWidth="1"/>
    <col min="11" max="11" width="7.625" style="1" customWidth="1"/>
    <col min="12" max="12" width="11.625" style="1" customWidth="1"/>
    <col min="13" max="13" width="7.625" style="1" customWidth="1"/>
    <col min="14" max="14" width="11.875" style="1" bestFit="1" customWidth="1"/>
    <col min="15" max="16384" width="9" style="1"/>
  </cols>
  <sheetData>
    <row r="1" spans="1:13" s="25" customFormat="1" ht="9">
      <c r="A1" s="24" t="s">
        <v>195</v>
      </c>
      <c r="M1" s="26" t="s">
        <v>195</v>
      </c>
    </row>
    <row r="3" spans="1:13" s="5" customFormat="1" ht="11.25">
      <c r="B3" s="47"/>
      <c r="C3" s="47"/>
      <c r="D3" s="47"/>
      <c r="E3" s="47"/>
      <c r="F3" s="47"/>
      <c r="G3" s="28" t="s">
        <v>1</v>
      </c>
      <c r="H3" s="12" t="s">
        <v>196</v>
      </c>
      <c r="I3" s="49"/>
      <c r="J3" s="47"/>
      <c r="K3" s="49"/>
      <c r="L3" s="47"/>
      <c r="M3" s="49"/>
    </row>
    <row r="4" spans="1:13" s="22" customFormat="1" ht="21" customHeight="1" thickBot="1">
      <c r="B4" s="29"/>
      <c r="C4" s="29"/>
      <c r="D4" s="29"/>
      <c r="E4" s="29"/>
      <c r="F4" s="29"/>
      <c r="G4" s="30"/>
      <c r="H4" s="29"/>
      <c r="I4" s="30"/>
      <c r="J4" s="29"/>
      <c r="K4" s="30"/>
      <c r="L4" s="29"/>
      <c r="M4" s="30" t="s">
        <v>197</v>
      </c>
    </row>
    <row r="5" spans="1:13" s="22" customFormat="1" ht="15.75" customHeight="1">
      <c r="A5" s="339" t="s">
        <v>4</v>
      </c>
      <c r="B5" s="340"/>
      <c r="C5" s="379"/>
      <c r="D5" s="384" t="s">
        <v>125</v>
      </c>
      <c r="E5" s="384"/>
      <c r="F5" s="384">
        <v>24</v>
      </c>
      <c r="G5" s="384"/>
      <c r="H5" s="384">
        <v>25</v>
      </c>
      <c r="I5" s="384"/>
      <c r="J5" s="384">
        <v>26</v>
      </c>
      <c r="K5" s="384"/>
      <c r="L5" s="384">
        <v>27</v>
      </c>
      <c r="M5" s="384"/>
    </row>
    <row r="6" spans="1:13" s="22" customFormat="1" ht="15.75" customHeight="1">
      <c r="A6" s="351"/>
      <c r="B6" s="352"/>
      <c r="C6" s="353"/>
      <c r="D6" s="76" t="s">
        <v>17</v>
      </c>
      <c r="E6" s="101" t="s">
        <v>18</v>
      </c>
      <c r="F6" s="76" t="s">
        <v>17</v>
      </c>
      <c r="G6" s="101" t="s">
        <v>18</v>
      </c>
      <c r="H6" s="76" t="s">
        <v>17</v>
      </c>
      <c r="I6" s="101" t="s">
        <v>18</v>
      </c>
      <c r="J6" s="76" t="s">
        <v>17</v>
      </c>
      <c r="K6" s="101" t="s">
        <v>18</v>
      </c>
      <c r="L6" s="76" t="s">
        <v>17</v>
      </c>
      <c r="M6" s="101" t="s">
        <v>18</v>
      </c>
    </row>
    <row r="7" spans="1:13" s="34" customFormat="1" ht="16.5" customHeight="1">
      <c r="A7" s="102"/>
      <c r="B7" s="103" t="s">
        <v>19</v>
      </c>
      <c r="C7" s="104"/>
      <c r="D7" s="105">
        <f>SUM(D8:D21)</f>
        <v>15269546</v>
      </c>
      <c r="E7" s="106">
        <v>100</v>
      </c>
      <c r="F7" s="105">
        <f>SUM(F8:F21)</f>
        <v>15379043</v>
      </c>
      <c r="G7" s="106">
        <v>100</v>
      </c>
      <c r="H7" s="105">
        <f>SUM(H8:H21)</f>
        <v>15997371</v>
      </c>
      <c r="I7" s="106">
        <v>100</v>
      </c>
      <c r="J7" s="105">
        <f>SUM(J8:J21)</f>
        <v>17770403</v>
      </c>
      <c r="K7" s="106">
        <v>100</v>
      </c>
      <c r="L7" s="105">
        <f>SUM(L8:L21)</f>
        <v>16777453</v>
      </c>
      <c r="M7" s="106">
        <v>100</v>
      </c>
    </row>
    <row r="8" spans="1:13" s="22" customFormat="1" ht="16.5" customHeight="1">
      <c r="A8" s="35"/>
      <c r="B8" s="36" t="s">
        <v>41</v>
      </c>
      <c r="C8" s="37"/>
      <c r="D8" s="107">
        <v>165042</v>
      </c>
      <c r="E8" s="108">
        <v>1.1000000000000001</v>
      </c>
      <c r="F8" s="107">
        <v>162104</v>
      </c>
      <c r="G8" s="108">
        <v>1.1000000000000001</v>
      </c>
      <c r="H8" s="107">
        <v>165754</v>
      </c>
      <c r="I8" s="108">
        <f>ROUND(H8/H$7*100,1)</f>
        <v>1</v>
      </c>
      <c r="J8" s="107">
        <v>164736</v>
      </c>
      <c r="K8" s="108">
        <f>ROUND(J8/J$7*100,1)</f>
        <v>0.9</v>
      </c>
      <c r="L8" s="107">
        <v>178843</v>
      </c>
      <c r="M8" s="108">
        <f>ROUND(L8/L$7*100,1)</f>
        <v>1.1000000000000001</v>
      </c>
    </row>
    <row r="9" spans="1:13" s="22" customFormat="1" ht="16.5" customHeight="1">
      <c r="A9" s="35"/>
      <c r="B9" s="36" t="s">
        <v>42</v>
      </c>
      <c r="C9" s="37"/>
      <c r="D9" s="107">
        <v>1769003</v>
      </c>
      <c r="E9" s="108">
        <v>11.6</v>
      </c>
      <c r="F9" s="107">
        <v>1460372</v>
      </c>
      <c r="G9" s="108">
        <v>9.5</v>
      </c>
      <c r="H9" s="107">
        <v>1472081</v>
      </c>
      <c r="I9" s="108">
        <f t="shared" ref="I9:I17" si="0">ROUND(H9/H$7*100,1)</f>
        <v>9.1999999999999993</v>
      </c>
      <c r="J9" s="107">
        <v>1721580</v>
      </c>
      <c r="K9" s="108">
        <f>ROUND(J9/J$7*100,1)</f>
        <v>9.6999999999999993</v>
      </c>
      <c r="L9" s="107">
        <v>1956893</v>
      </c>
      <c r="M9" s="108">
        <f t="shared" ref="M9:M16" si="1">ROUND(L9/L$7*100,1)</f>
        <v>11.7</v>
      </c>
    </row>
    <row r="10" spans="1:13" s="22" customFormat="1" ht="16.5" customHeight="1">
      <c r="A10" s="35"/>
      <c r="B10" s="36" t="s">
        <v>43</v>
      </c>
      <c r="C10" s="37"/>
      <c r="D10" s="107">
        <v>5293957</v>
      </c>
      <c r="E10" s="108">
        <v>34.700000000000003</v>
      </c>
      <c r="F10" s="107">
        <v>6156369</v>
      </c>
      <c r="G10" s="108">
        <v>40</v>
      </c>
      <c r="H10" s="107">
        <v>6475730</v>
      </c>
      <c r="I10" s="108">
        <f t="shared" si="0"/>
        <v>40.5</v>
      </c>
      <c r="J10" s="107">
        <v>7117156</v>
      </c>
      <c r="K10" s="108">
        <f>ROUND(J10/J$7*100,1)-0.1</f>
        <v>40</v>
      </c>
      <c r="L10" s="107">
        <v>6982447</v>
      </c>
      <c r="M10" s="108">
        <f>ROUND(L10/L$7*100,1)</f>
        <v>41.6</v>
      </c>
    </row>
    <row r="11" spans="1:13" s="22" customFormat="1" ht="16.5" customHeight="1">
      <c r="A11" s="35"/>
      <c r="B11" s="36" t="s">
        <v>44</v>
      </c>
      <c r="C11" s="37"/>
      <c r="D11" s="107">
        <v>1335431</v>
      </c>
      <c r="E11" s="108">
        <v>8.8000000000000007</v>
      </c>
      <c r="F11" s="107">
        <v>1212410</v>
      </c>
      <c r="G11" s="108">
        <v>7.9</v>
      </c>
      <c r="H11" s="107">
        <v>1007874</v>
      </c>
      <c r="I11" s="108">
        <f t="shared" si="0"/>
        <v>6.3</v>
      </c>
      <c r="J11" s="107">
        <v>1077727</v>
      </c>
      <c r="K11" s="108">
        <f>ROUND(J11/J$7*100,1)</f>
        <v>6.1</v>
      </c>
      <c r="L11" s="107">
        <v>1142377</v>
      </c>
      <c r="M11" s="108">
        <f t="shared" si="1"/>
        <v>6.8</v>
      </c>
    </row>
    <row r="12" spans="1:13" s="22" customFormat="1" ht="16.5" customHeight="1">
      <c r="A12" s="35"/>
      <c r="B12" s="36" t="s">
        <v>45</v>
      </c>
      <c r="C12" s="37"/>
      <c r="D12" s="107">
        <v>67884</v>
      </c>
      <c r="E12" s="108">
        <v>0.4</v>
      </c>
      <c r="F12" s="107">
        <v>78933</v>
      </c>
      <c r="G12" s="108">
        <v>0.5</v>
      </c>
      <c r="H12" s="107">
        <v>35039</v>
      </c>
      <c r="I12" s="108">
        <f t="shared" si="0"/>
        <v>0.2</v>
      </c>
      <c r="J12" s="107">
        <v>27490</v>
      </c>
      <c r="K12" s="108">
        <f>ROUND(J12/J$7*100,1)</f>
        <v>0.2</v>
      </c>
      <c r="L12" s="107">
        <v>24596</v>
      </c>
      <c r="M12" s="108">
        <f t="shared" si="1"/>
        <v>0.1</v>
      </c>
    </row>
    <row r="13" spans="1:13" s="22" customFormat="1" ht="16.5" customHeight="1">
      <c r="A13" s="35"/>
      <c r="B13" s="36" t="s">
        <v>46</v>
      </c>
      <c r="C13" s="37"/>
      <c r="D13" s="107">
        <v>52167</v>
      </c>
      <c r="E13" s="108">
        <v>0.3</v>
      </c>
      <c r="F13" s="107">
        <v>68341</v>
      </c>
      <c r="G13" s="108">
        <v>0.4</v>
      </c>
      <c r="H13" s="107">
        <v>88020</v>
      </c>
      <c r="I13" s="108">
        <f t="shared" si="0"/>
        <v>0.6</v>
      </c>
      <c r="J13" s="107">
        <v>51310</v>
      </c>
      <c r="K13" s="108">
        <f>ROUND(J13/J$7*100,1)</f>
        <v>0.3</v>
      </c>
      <c r="L13" s="107">
        <v>54328</v>
      </c>
      <c r="M13" s="108">
        <f t="shared" si="1"/>
        <v>0.3</v>
      </c>
    </row>
    <row r="14" spans="1:13" s="22" customFormat="1" ht="16.5" customHeight="1">
      <c r="A14" s="35"/>
      <c r="B14" s="36" t="s">
        <v>47</v>
      </c>
      <c r="C14" s="37"/>
      <c r="D14" s="107">
        <v>148557</v>
      </c>
      <c r="E14" s="108">
        <v>1</v>
      </c>
      <c r="F14" s="107">
        <v>132388</v>
      </c>
      <c r="G14" s="108">
        <v>0.9</v>
      </c>
      <c r="H14" s="107">
        <v>157738</v>
      </c>
      <c r="I14" s="108">
        <f t="shared" si="0"/>
        <v>1</v>
      </c>
      <c r="J14" s="107">
        <v>115709</v>
      </c>
      <c r="K14" s="108">
        <f>ROUND(J14/J$7*100,1)-0.1</f>
        <v>0.6</v>
      </c>
      <c r="L14" s="107">
        <v>184257</v>
      </c>
      <c r="M14" s="108">
        <f>ROUND(L14/L$7*100,1)</f>
        <v>1.1000000000000001</v>
      </c>
    </row>
    <row r="15" spans="1:13" s="22" customFormat="1" ht="16.5" customHeight="1">
      <c r="A15" s="35"/>
      <c r="B15" s="36" t="s">
        <v>48</v>
      </c>
      <c r="C15" s="37"/>
      <c r="D15" s="107">
        <v>1914954</v>
      </c>
      <c r="E15" s="108">
        <v>12.5</v>
      </c>
      <c r="F15" s="107">
        <v>1630565</v>
      </c>
      <c r="G15" s="108">
        <v>10.6</v>
      </c>
      <c r="H15" s="107">
        <v>1648207</v>
      </c>
      <c r="I15" s="108">
        <f t="shared" si="0"/>
        <v>10.3</v>
      </c>
      <c r="J15" s="107">
        <v>2323456</v>
      </c>
      <c r="K15" s="108">
        <f>ROUND(J15/J$7*100,1)</f>
        <v>13.1</v>
      </c>
      <c r="L15" s="107">
        <v>2258705</v>
      </c>
      <c r="M15" s="108">
        <f t="shared" si="1"/>
        <v>13.5</v>
      </c>
    </row>
    <row r="16" spans="1:13" s="22" customFormat="1" ht="16.5" customHeight="1">
      <c r="A16" s="35"/>
      <c r="B16" s="36" t="s">
        <v>49</v>
      </c>
      <c r="C16" s="37"/>
      <c r="D16" s="107">
        <v>511052</v>
      </c>
      <c r="E16" s="108">
        <v>3.3</v>
      </c>
      <c r="F16" s="107">
        <v>565540</v>
      </c>
      <c r="G16" s="108">
        <v>3.7</v>
      </c>
      <c r="H16" s="107">
        <v>1059719</v>
      </c>
      <c r="I16" s="108">
        <f t="shared" si="0"/>
        <v>6.6</v>
      </c>
      <c r="J16" s="107">
        <v>1027700</v>
      </c>
      <c r="K16" s="108">
        <f>ROUND(J16/J$7*100,1)</f>
        <v>5.8</v>
      </c>
      <c r="L16" s="107">
        <v>633915</v>
      </c>
      <c r="M16" s="108">
        <f t="shared" si="1"/>
        <v>3.8</v>
      </c>
    </row>
    <row r="17" spans="1:15" s="22" customFormat="1" ht="16.5" customHeight="1">
      <c r="A17" s="35"/>
      <c r="B17" s="36" t="s">
        <v>50</v>
      </c>
      <c r="C17" s="37"/>
      <c r="D17" s="107">
        <v>1931827</v>
      </c>
      <c r="E17" s="108">
        <v>12.7</v>
      </c>
      <c r="F17" s="107">
        <v>2156398</v>
      </c>
      <c r="G17" s="108">
        <v>14</v>
      </c>
      <c r="H17" s="107">
        <v>2183126</v>
      </c>
      <c r="I17" s="108">
        <f t="shared" si="0"/>
        <v>13.6</v>
      </c>
      <c r="J17" s="107">
        <v>2410172</v>
      </c>
      <c r="K17" s="108">
        <f>ROUND(J17/J$7*100,1)</f>
        <v>13.6</v>
      </c>
      <c r="L17" s="107">
        <v>1621058</v>
      </c>
      <c r="M17" s="108">
        <f>ROUND(L17/L$7*100,1)-0.1</f>
        <v>9.6</v>
      </c>
    </row>
    <row r="18" spans="1:15" s="50" customFormat="1" ht="16.5" customHeight="1">
      <c r="A18" s="35"/>
      <c r="B18" s="36" t="s">
        <v>51</v>
      </c>
      <c r="C18" s="37"/>
      <c r="D18" s="109" t="s">
        <v>2</v>
      </c>
      <c r="E18" s="110" t="s">
        <v>2</v>
      </c>
      <c r="F18" s="109" t="s">
        <v>212</v>
      </c>
      <c r="G18" s="110" t="s">
        <v>212</v>
      </c>
      <c r="H18" s="109" t="s">
        <v>212</v>
      </c>
      <c r="I18" s="110" t="s">
        <v>212</v>
      </c>
      <c r="J18" s="109" t="s">
        <v>212</v>
      </c>
      <c r="K18" s="110" t="s">
        <v>212</v>
      </c>
      <c r="L18" s="109" t="s">
        <v>217</v>
      </c>
      <c r="M18" s="110" t="s">
        <v>217</v>
      </c>
      <c r="O18" s="22"/>
    </row>
    <row r="19" spans="1:15" s="22" customFormat="1" ht="16.5" customHeight="1">
      <c r="A19" s="35"/>
      <c r="B19" s="36" t="s">
        <v>52</v>
      </c>
      <c r="C19" s="37"/>
      <c r="D19" s="107">
        <v>2079672</v>
      </c>
      <c r="E19" s="108">
        <v>13.6</v>
      </c>
      <c r="F19" s="107">
        <v>1755623</v>
      </c>
      <c r="G19" s="108">
        <v>11.4</v>
      </c>
      <c r="H19" s="107">
        <v>1704083</v>
      </c>
      <c r="I19" s="108">
        <f>ROUND(H19/H$7*100,1)</f>
        <v>10.7</v>
      </c>
      <c r="J19" s="107">
        <v>1733367</v>
      </c>
      <c r="K19" s="108">
        <f>ROUND(J19/J$7*100,1)-0.1</f>
        <v>9.7000000000000011</v>
      </c>
      <c r="L19" s="107">
        <v>1740034</v>
      </c>
      <c r="M19" s="108">
        <f>ROUND(L19/L$7*100,1)</f>
        <v>10.4</v>
      </c>
    </row>
    <row r="20" spans="1:15" s="22" customFormat="1" ht="16.5" customHeight="1">
      <c r="A20" s="35"/>
      <c r="B20" s="36" t="s">
        <v>130</v>
      </c>
      <c r="C20" s="37"/>
      <c r="D20" s="109" t="s">
        <v>2</v>
      </c>
      <c r="E20" s="110" t="s">
        <v>2</v>
      </c>
      <c r="F20" s="109" t="s">
        <v>212</v>
      </c>
      <c r="G20" s="110" t="s">
        <v>212</v>
      </c>
      <c r="H20" s="109" t="s">
        <v>212</v>
      </c>
      <c r="I20" s="110" t="s">
        <v>212</v>
      </c>
      <c r="J20" s="109" t="s">
        <v>212</v>
      </c>
      <c r="K20" s="111" t="s">
        <v>212</v>
      </c>
      <c r="L20" s="109" t="s">
        <v>217</v>
      </c>
      <c r="M20" s="111" t="s">
        <v>217</v>
      </c>
    </row>
    <row r="21" spans="1:15" s="22" customFormat="1" ht="16.5" customHeight="1">
      <c r="A21" s="76"/>
      <c r="B21" s="40" t="s">
        <v>53</v>
      </c>
      <c r="C21" s="41"/>
      <c r="D21" s="112" t="s">
        <v>2</v>
      </c>
      <c r="E21" s="113" t="s">
        <v>2</v>
      </c>
      <c r="F21" s="112" t="s">
        <v>212</v>
      </c>
      <c r="G21" s="113" t="s">
        <v>212</v>
      </c>
      <c r="H21" s="112" t="s">
        <v>212</v>
      </c>
      <c r="I21" s="113" t="s">
        <v>212</v>
      </c>
      <c r="J21" s="112" t="s">
        <v>212</v>
      </c>
      <c r="K21" s="113" t="s">
        <v>212</v>
      </c>
      <c r="L21" s="112" t="s">
        <v>222</v>
      </c>
      <c r="M21" s="113" t="s">
        <v>222</v>
      </c>
    </row>
    <row r="22" spans="1:15" s="22" customFormat="1" ht="10.5">
      <c r="A22" s="42" t="s">
        <v>90</v>
      </c>
      <c r="B22" s="42"/>
    </row>
    <row r="23" spans="1:15" s="45" customFormat="1" ht="9.75">
      <c r="A23" s="44" t="s">
        <v>265</v>
      </c>
      <c r="B23" s="44"/>
    </row>
    <row r="24" spans="1:15">
      <c r="A24" s="6"/>
      <c r="B24" s="6"/>
    </row>
    <row r="25" spans="1:15">
      <c r="A25" s="6"/>
      <c r="B25" s="6"/>
    </row>
    <row r="26" spans="1:15">
      <c r="A26" s="6"/>
      <c r="B26" s="6"/>
    </row>
    <row r="27" spans="1:15">
      <c r="A27" s="6"/>
      <c r="B27" s="6"/>
    </row>
    <row r="28" spans="1:15">
      <c r="A28" s="6"/>
      <c r="B28" s="6"/>
    </row>
    <row r="29" spans="1:15">
      <c r="A29" s="6"/>
      <c r="B29" s="6"/>
    </row>
    <row r="30" spans="1:15">
      <c r="A30" s="6"/>
      <c r="B30" s="6"/>
    </row>
    <row r="31" spans="1:15">
      <c r="A31" s="6"/>
      <c r="B31" s="6"/>
    </row>
    <row r="32" spans="1:15">
      <c r="A32" s="6"/>
      <c r="B32" s="6"/>
    </row>
    <row r="33" spans="1:91">
      <c r="A33" s="6"/>
      <c r="B33" s="6"/>
    </row>
    <row r="38" spans="1:91">
      <c r="CM38" s="14"/>
    </row>
    <row r="42" spans="1:91" ht="14.25" customHeight="1"/>
    <row r="43" spans="1:91" ht="14.25" customHeight="1"/>
    <row r="106" ht="18.75" customHeight="1"/>
    <row r="107" ht="18.75" customHeight="1"/>
    <row r="108" ht="18.75" customHeight="1"/>
    <row r="109" ht="18.75" customHeight="1"/>
    <row r="110" ht="18.75" customHeight="1"/>
    <row r="111" ht="18.75" customHeight="1"/>
    <row r="112" ht="18.75" customHeight="1"/>
    <row r="113" ht="18.75" customHeight="1"/>
    <row r="114" ht="18.75" customHeight="1"/>
    <row r="115" ht="18.75" customHeight="1"/>
    <row r="116" ht="18.75" customHeight="1"/>
    <row r="117" ht="18.75" customHeight="1"/>
    <row r="118" ht="18.75" customHeight="1"/>
    <row r="119" ht="18.75" customHeight="1"/>
    <row r="120" ht="18.75" customHeight="1"/>
    <row r="121" ht="18.75" customHeight="1"/>
    <row r="122" ht="18.75" customHeight="1"/>
    <row r="123" ht="18.75" customHeight="1"/>
    <row r="124" ht="18.75" customHeight="1"/>
    <row r="125" ht="18.75" customHeight="1"/>
    <row r="126" ht="18.75" customHeight="1"/>
    <row r="127" ht="18.75" customHeight="1"/>
    <row r="128" ht="18.75" customHeight="1"/>
    <row r="129" ht="18.75" customHeight="1"/>
    <row r="130" ht="18.75" customHeight="1"/>
    <row r="131" ht="18.75" customHeight="1"/>
    <row r="132" ht="18.75" customHeight="1"/>
    <row r="133" ht="18.75" customHeight="1"/>
    <row r="134" ht="18.75" customHeight="1"/>
    <row r="135" ht="18.75" customHeight="1"/>
    <row r="136" ht="18.75" customHeight="1"/>
    <row r="137" ht="18.75" customHeight="1"/>
    <row r="138" ht="18.75" customHeight="1"/>
    <row r="139" ht="18.75" customHeight="1"/>
    <row r="140" ht="18.75" customHeight="1"/>
    <row r="141" ht="18.75" customHeight="1"/>
    <row r="142" ht="18.75" customHeight="1"/>
    <row r="143" ht="18.75" customHeight="1"/>
    <row r="144" ht="18.75" customHeight="1"/>
    <row r="145" ht="18.75" customHeight="1"/>
    <row r="146" ht="18.75" customHeight="1"/>
    <row r="147" ht="18.75" customHeight="1"/>
    <row r="148" ht="18.75" customHeight="1"/>
    <row r="149" ht="18.75" customHeight="1"/>
    <row r="150" ht="18.75" customHeight="1"/>
    <row r="151" ht="18.75" customHeight="1"/>
    <row r="152" ht="18.75" customHeight="1"/>
    <row r="153" ht="18.75" customHeight="1"/>
    <row r="154" ht="18.75" customHeight="1"/>
    <row r="155" ht="18.75" customHeight="1"/>
    <row r="156" ht="18.75" customHeight="1"/>
    <row r="157" ht="18.75" customHeight="1"/>
    <row r="158" ht="18.75" customHeight="1"/>
    <row r="159" ht="18.75" customHeight="1"/>
    <row r="160" ht="18.75" customHeight="1"/>
    <row r="161" ht="18.75" customHeight="1"/>
    <row r="162" ht="18.75" customHeight="1"/>
    <row r="163" ht="18.75" customHeight="1"/>
    <row r="164" ht="18.75" customHeight="1"/>
    <row r="165" ht="18.75" customHeight="1"/>
    <row r="166" ht="18.75" customHeight="1"/>
    <row r="167" ht="18.75" customHeight="1"/>
    <row r="168" ht="18.75" customHeight="1"/>
    <row r="169" ht="18.75" customHeight="1"/>
    <row r="170" ht="18.75" customHeight="1"/>
    <row r="171" ht="18.75" customHeight="1"/>
    <row r="172" ht="18.75" customHeight="1"/>
    <row r="173" ht="18.75" customHeight="1"/>
    <row r="174" ht="18.75" customHeight="1"/>
    <row r="175" ht="18.75" customHeight="1"/>
    <row r="176" ht="18.75" customHeight="1"/>
    <row r="177" ht="18.75" customHeight="1"/>
    <row r="178" ht="18.75" customHeight="1"/>
    <row r="179" ht="18.75" customHeight="1"/>
    <row r="180" ht="18.75" customHeight="1"/>
    <row r="181" ht="18.75" customHeight="1"/>
    <row r="182" ht="18.75" customHeight="1"/>
    <row r="183" ht="18.75" customHeight="1"/>
    <row r="184" ht="18.75" customHeight="1"/>
    <row r="185" ht="18.75" customHeight="1"/>
    <row r="186" ht="18.75" customHeight="1"/>
    <row r="187" ht="18.75" customHeight="1"/>
    <row r="188" ht="18.75" customHeight="1"/>
    <row r="189" ht="18.75" customHeight="1"/>
    <row r="190" ht="18.75" customHeight="1"/>
    <row r="191" ht="18.75" customHeight="1"/>
    <row r="192" ht="18.75" customHeight="1"/>
    <row r="193" ht="18.75" customHeight="1"/>
    <row r="194" ht="18.75" customHeight="1"/>
    <row r="195" ht="18.75" customHeight="1"/>
    <row r="196" ht="18.75" customHeight="1"/>
    <row r="197" ht="18.75" customHeight="1"/>
    <row r="198" ht="18.75" customHeight="1"/>
    <row r="199" ht="18.75" customHeight="1"/>
    <row r="200" ht="18.75" customHeight="1"/>
    <row r="201" ht="18.75" customHeight="1"/>
    <row r="202" ht="18.75" customHeight="1"/>
    <row r="203" ht="18.75" customHeight="1"/>
    <row r="204" ht="18.75" customHeight="1"/>
    <row r="205" ht="18.75" customHeight="1"/>
    <row r="206" ht="18.75" customHeight="1"/>
    <row r="207" ht="18.75" customHeight="1"/>
    <row r="208" ht="18.75" customHeight="1"/>
    <row r="209" ht="18.75" customHeight="1"/>
    <row r="210" ht="18.75" customHeight="1"/>
    <row r="211" ht="18.75" customHeight="1"/>
    <row r="212" ht="18.75" customHeight="1"/>
    <row r="213" ht="18.75" customHeight="1"/>
    <row r="214" ht="18.75" customHeight="1"/>
    <row r="215" ht="18.75" customHeight="1"/>
    <row r="216" ht="18.75" customHeight="1"/>
    <row r="217" ht="18.75" customHeight="1"/>
    <row r="218" ht="18.75" customHeight="1"/>
    <row r="219" ht="18.75" customHeight="1"/>
    <row r="220" ht="18.75" customHeight="1"/>
    <row r="221" ht="18.75" customHeight="1"/>
    <row r="222" ht="18.75" customHeight="1"/>
    <row r="223" ht="18.75" customHeight="1"/>
    <row r="224" ht="18.75" customHeight="1"/>
    <row r="225" ht="18.75" customHeight="1"/>
    <row r="226" ht="18.75" customHeight="1"/>
    <row r="227" ht="18.75" customHeight="1"/>
    <row r="228" ht="18.75" customHeight="1"/>
    <row r="229" ht="18.75" customHeight="1"/>
    <row r="230" ht="18.75" customHeight="1"/>
    <row r="231" ht="18.75" customHeight="1"/>
    <row r="232" ht="18.75" customHeight="1"/>
    <row r="233" ht="18.75" customHeight="1"/>
    <row r="234" ht="18.75" customHeight="1"/>
    <row r="235" ht="18.75" customHeight="1"/>
    <row r="236" ht="18.75" customHeight="1"/>
    <row r="237" ht="18.75" customHeight="1"/>
    <row r="238" ht="18.75" customHeight="1"/>
    <row r="239" ht="18.75" customHeight="1"/>
    <row r="240" ht="18.75" customHeight="1"/>
    <row r="241" ht="18.75" customHeight="1"/>
    <row r="242" ht="18.75" customHeight="1"/>
    <row r="243" ht="18.75" customHeight="1"/>
    <row r="244" ht="18.75" customHeight="1"/>
    <row r="245" ht="18.75" customHeight="1"/>
    <row r="246" ht="18.75" customHeight="1"/>
    <row r="247" ht="18.75" customHeight="1"/>
    <row r="248" ht="18.75" customHeight="1"/>
    <row r="249" ht="18.75" customHeight="1"/>
    <row r="250" ht="18.75" customHeight="1"/>
    <row r="251" ht="18.75" customHeight="1"/>
    <row r="252" ht="18.75" customHeight="1"/>
    <row r="253" ht="18.75" customHeight="1"/>
    <row r="254" ht="18.75" customHeight="1"/>
    <row r="255" ht="18.75" customHeight="1"/>
    <row r="256" ht="18.75" customHeight="1"/>
    <row r="257" ht="18.75" customHeight="1"/>
    <row r="258" ht="18.75" customHeight="1"/>
    <row r="259" ht="18.75" customHeight="1"/>
    <row r="260" ht="18.75" customHeight="1"/>
    <row r="261" ht="18.75" customHeight="1"/>
    <row r="262" ht="18.75" customHeight="1"/>
    <row r="263" ht="18.75" customHeight="1"/>
    <row r="264" ht="18.75" customHeight="1"/>
    <row r="265" ht="18.75" customHeight="1"/>
    <row r="266" ht="18.75" customHeight="1"/>
    <row r="267" ht="18.75" customHeight="1"/>
    <row r="268" ht="18.75" customHeight="1"/>
    <row r="269" ht="18.75" customHeight="1"/>
    <row r="270" ht="18.75" customHeight="1"/>
    <row r="271" ht="18.75" customHeight="1"/>
    <row r="272" ht="18.75" customHeight="1"/>
    <row r="273" ht="18.75" customHeight="1"/>
    <row r="274" ht="18.75" customHeight="1"/>
    <row r="275" ht="18.75" customHeight="1"/>
    <row r="276" ht="18.75" customHeight="1"/>
    <row r="277" ht="18.75" customHeight="1"/>
    <row r="278" ht="18.75" customHeight="1"/>
    <row r="279" ht="18.75" customHeight="1"/>
    <row r="280" ht="18.75" customHeight="1"/>
    <row r="281" ht="18.75" customHeight="1"/>
    <row r="282" ht="18.75" customHeight="1"/>
    <row r="283" ht="18.75" customHeight="1"/>
    <row r="284" ht="18.75" customHeight="1"/>
    <row r="285" ht="18.75" customHeight="1"/>
    <row r="286" ht="18.75" customHeight="1"/>
    <row r="287" ht="18.75" customHeight="1"/>
    <row r="288" ht="18.75" customHeight="1"/>
    <row r="289" ht="18.75" customHeight="1"/>
    <row r="290" ht="18.75" customHeight="1"/>
    <row r="291" ht="18.75" customHeight="1"/>
    <row r="292" ht="18.75" customHeight="1"/>
    <row r="293" ht="18.75" customHeight="1"/>
    <row r="294" ht="18.75" customHeight="1"/>
    <row r="295" ht="18.75" customHeight="1"/>
    <row r="296" ht="18.75" customHeight="1"/>
    <row r="297" ht="18.75" customHeight="1"/>
    <row r="298" ht="18.75" customHeight="1"/>
    <row r="299" ht="18.75" customHeight="1"/>
    <row r="300" ht="18.75" customHeight="1"/>
    <row r="301" ht="18.75" customHeight="1"/>
    <row r="302" ht="18.75" customHeight="1"/>
    <row r="303" ht="18.75" customHeight="1"/>
    <row r="304" ht="18.75" customHeight="1"/>
    <row r="305" ht="18.75" customHeight="1"/>
    <row r="306" ht="18.75" customHeight="1"/>
    <row r="307" ht="18.75" customHeight="1"/>
    <row r="308" ht="18.75" customHeight="1"/>
    <row r="309" ht="18.75" customHeight="1"/>
    <row r="310" ht="18.75" customHeight="1"/>
    <row r="311" ht="18.75" customHeight="1"/>
    <row r="312" ht="18.75" customHeight="1"/>
    <row r="313" ht="18.75" customHeight="1"/>
    <row r="314" ht="18.75" customHeight="1"/>
    <row r="315" ht="18.75" customHeight="1"/>
    <row r="316" ht="18.75" customHeight="1"/>
    <row r="317" ht="18.75" customHeight="1"/>
    <row r="318" ht="18.75" customHeight="1"/>
    <row r="319" ht="18.75" customHeight="1"/>
    <row r="320" ht="18.75" customHeight="1"/>
    <row r="321" ht="18.75" customHeight="1"/>
    <row r="322" ht="18.75" customHeight="1"/>
    <row r="323" ht="18.75" customHeight="1"/>
    <row r="324" ht="18.75" customHeight="1"/>
    <row r="325" ht="18.75" customHeight="1"/>
    <row r="326" ht="18.75" customHeight="1"/>
    <row r="327" ht="18.75" customHeight="1"/>
    <row r="328" ht="18.75" customHeight="1"/>
    <row r="329" ht="18.75" customHeight="1"/>
    <row r="330" ht="18.75" customHeight="1"/>
    <row r="331" ht="18.75" customHeight="1"/>
    <row r="332" ht="18.75" customHeight="1"/>
    <row r="333" ht="18.75" customHeight="1"/>
    <row r="334" ht="18.75" customHeight="1"/>
    <row r="335" ht="18.75" customHeight="1"/>
    <row r="336" ht="18.75" customHeight="1"/>
    <row r="337" ht="18.75" customHeight="1"/>
    <row r="338" ht="18.75" customHeight="1"/>
    <row r="339" ht="18.75" customHeight="1"/>
    <row r="340" ht="18.75" customHeight="1"/>
    <row r="341" ht="18.75" customHeight="1"/>
    <row r="342" ht="18.75" customHeight="1"/>
    <row r="343" ht="18.75" customHeight="1"/>
    <row r="344" ht="18.75" customHeight="1"/>
    <row r="345" ht="18.75" customHeight="1"/>
    <row r="346" ht="18.75" customHeight="1"/>
    <row r="347" ht="18.75" customHeight="1"/>
    <row r="348" ht="18.75" customHeight="1"/>
    <row r="349" ht="18.75" customHeight="1"/>
    <row r="350" ht="18.75" customHeight="1"/>
    <row r="351" ht="18.75" customHeight="1"/>
    <row r="352" ht="18.75" customHeight="1"/>
    <row r="353" ht="18.75" customHeight="1"/>
    <row r="354" ht="18.75" customHeight="1"/>
    <row r="355" ht="18.75" customHeight="1"/>
    <row r="356" ht="18.75" customHeight="1"/>
    <row r="357" ht="18.75" customHeight="1"/>
    <row r="358" ht="18.75" customHeight="1"/>
    <row r="359" ht="18.75" customHeight="1"/>
    <row r="360" ht="18.75" customHeight="1"/>
    <row r="361" ht="18.75" customHeight="1"/>
    <row r="362" ht="18.75" customHeight="1"/>
    <row r="363" ht="18.75" customHeight="1"/>
    <row r="364" ht="18.75" customHeight="1"/>
    <row r="365" ht="18.75" customHeight="1"/>
    <row r="366" ht="18.75" customHeight="1"/>
    <row r="367" ht="18.75" customHeight="1"/>
    <row r="368" ht="18.75" customHeight="1"/>
    <row r="369" ht="18.75" customHeight="1"/>
    <row r="370" ht="18.75" customHeight="1"/>
    <row r="371" ht="18.75" customHeight="1"/>
    <row r="372" ht="18.75" customHeight="1"/>
    <row r="373" ht="18.75" customHeight="1"/>
    <row r="374" ht="18.75" customHeight="1"/>
    <row r="375" ht="18.75" customHeight="1"/>
    <row r="376" ht="18.75" customHeight="1"/>
    <row r="377" ht="18.75" customHeight="1"/>
    <row r="378" ht="18.75" customHeight="1"/>
    <row r="379" ht="18.75" customHeight="1"/>
    <row r="380" ht="18.75" customHeight="1"/>
    <row r="381" ht="18.75" customHeight="1"/>
    <row r="382" ht="18.75" customHeight="1"/>
    <row r="383" ht="18.75" customHeight="1"/>
    <row r="384" ht="18.75" customHeight="1"/>
    <row r="385" ht="18.75" customHeight="1"/>
    <row r="386" ht="18.75" customHeight="1"/>
    <row r="387" ht="18.75" customHeight="1"/>
    <row r="388" ht="18.75" customHeight="1"/>
    <row r="389" ht="18.75" customHeight="1"/>
    <row r="390" ht="18.75" customHeight="1"/>
    <row r="391" ht="18.75" customHeight="1"/>
    <row r="392" ht="18.75" customHeight="1"/>
    <row r="393" ht="18.75" customHeight="1"/>
    <row r="394" ht="18.75" customHeight="1"/>
    <row r="395" ht="18.75" customHeight="1"/>
    <row r="396" ht="18.75" customHeight="1"/>
    <row r="397" ht="18.75" customHeight="1"/>
    <row r="398" ht="18.75" customHeight="1"/>
    <row r="399" ht="18.75" customHeight="1"/>
    <row r="400" ht="18.75" customHeight="1"/>
    <row r="401" ht="18.75" customHeight="1"/>
    <row r="402" ht="18.75" customHeight="1"/>
    <row r="403" ht="18.75" customHeight="1"/>
    <row r="404" ht="18.75" customHeight="1"/>
    <row r="405" ht="18.75" customHeight="1"/>
    <row r="406" ht="18.75" customHeight="1"/>
    <row r="407" ht="18.75" customHeight="1"/>
    <row r="408" ht="18.75" customHeight="1"/>
    <row r="409" ht="18.75" customHeight="1"/>
    <row r="410" ht="18.75" customHeight="1"/>
    <row r="411" ht="18.75" customHeight="1"/>
    <row r="412" ht="18.75" customHeight="1"/>
    <row r="413" ht="18.75" customHeight="1"/>
    <row r="414" ht="18.75" customHeight="1"/>
    <row r="415" ht="18.75" customHeight="1"/>
    <row r="416" ht="18.75" customHeight="1"/>
    <row r="417" ht="18.75" customHeight="1"/>
    <row r="418" ht="18.75" customHeight="1"/>
    <row r="419" ht="18.75" customHeight="1"/>
    <row r="420" ht="18.75" customHeight="1"/>
    <row r="421" ht="18.75" customHeight="1"/>
    <row r="422" ht="18.75" customHeight="1"/>
    <row r="423" ht="18.75" customHeight="1"/>
    <row r="424" ht="18.75" customHeight="1"/>
    <row r="425" ht="18.75" customHeight="1"/>
    <row r="426" ht="18.75" customHeight="1"/>
    <row r="427" ht="18.75" customHeight="1"/>
    <row r="428" ht="18.75" customHeight="1"/>
    <row r="429" ht="18.75" customHeight="1"/>
    <row r="430" ht="18.75" customHeight="1"/>
    <row r="431" ht="18.75" customHeight="1"/>
    <row r="432" ht="18.75" customHeight="1"/>
    <row r="433" ht="18.75" customHeight="1"/>
    <row r="434" ht="18.75" customHeight="1"/>
    <row r="435" ht="18.75" customHeight="1"/>
    <row r="436" ht="18.75" customHeight="1"/>
    <row r="437" ht="18.75" customHeight="1"/>
    <row r="438" ht="18.75" customHeight="1"/>
    <row r="439" ht="18.75" customHeight="1"/>
    <row r="440" ht="18.75" customHeight="1"/>
    <row r="441" ht="18.75" customHeight="1"/>
    <row r="442" ht="18.75" customHeight="1"/>
    <row r="443" ht="18.75" customHeight="1"/>
    <row r="444" ht="18.75" customHeight="1"/>
    <row r="445" ht="18.75" customHeight="1"/>
    <row r="446" ht="18.75" customHeight="1"/>
    <row r="447" ht="18.75" customHeight="1"/>
    <row r="448" ht="18.75" customHeight="1"/>
    <row r="449" ht="18.75" customHeight="1"/>
    <row r="450" ht="18.75" customHeight="1"/>
    <row r="451" ht="18.75" customHeight="1"/>
    <row r="452" ht="18.75" customHeight="1"/>
    <row r="453" ht="18.75" customHeight="1"/>
    <row r="454" ht="18.75" customHeight="1"/>
    <row r="455" ht="18.75" customHeight="1"/>
    <row r="456" ht="18.75" customHeight="1"/>
    <row r="457" ht="18.75" customHeight="1"/>
    <row r="458" ht="18.75" customHeight="1"/>
    <row r="459" ht="18.75" customHeight="1"/>
    <row r="460" ht="18.75" customHeight="1"/>
    <row r="461" ht="18.75" customHeight="1"/>
    <row r="462" ht="18.75" customHeight="1"/>
    <row r="463" ht="18.75" customHeight="1"/>
    <row r="464" ht="18.75" customHeight="1"/>
    <row r="465" ht="18.75" customHeight="1"/>
    <row r="466" ht="18.75" customHeight="1"/>
    <row r="467" ht="18.75" customHeight="1"/>
    <row r="468" ht="18.75" customHeight="1"/>
    <row r="469" ht="18.75" customHeight="1"/>
    <row r="470" ht="18.75" customHeight="1"/>
    <row r="471" ht="18.75" customHeight="1"/>
    <row r="472" ht="18.75" customHeight="1"/>
    <row r="473" ht="18.75" customHeight="1"/>
    <row r="474" ht="18.75" customHeight="1"/>
    <row r="475" ht="18.75" customHeight="1"/>
    <row r="476" ht="18.75" customHeight="1"/>
    <row r="477" ht="18.75" customHeight="1"/>
    <row r="478" ht="18.75" customHeight="1"/>
    <row r="479" ht="18.75" customHeight="1"/>
    <row r="480" ht="18.75" customHeight="1"/>
    <row r="481" ht="18.75" customHeight="1"/>
    <row r="482" ht="18.75" customHeight="1"/>
    <row r="483" ht="18.75" customHeight="1"/>
    <row r="484" ht="18.75" customHeight="1"/>
    <row r="485" ht="18.75" customHeight="1"/>
    <row r="486" ht="18.75" customHeight="1"/>
    <row r="487" ht="18.75" customHeight="1"/>
    <row r="488" ht="18.75" customHeight="1"/>
    <row r="489" ht="18.75" customHeight="1"/>
    <row r="490" ht="18.75" customHeight="1"/>
    <row r="491" ht="18.75" customHeight="1"/>
    <row r="492" ht="18.75" customHeight="1"/>
    <row r="493" ht="18.75" customHeight="1"/>
    <row r="494" ht="18.75" customHeight="1"/>
    <row r="495" ht="18.75" customHeight="1"/>
    <row r="496" ht="18.75" customHeight="1"/>
    <row r="497" ht="18.75" customHeight="1"/>
    <row r="498" ht="18.75" customHeight="1"/>
    <row r="499" ht="18.75" customHeight="1"/>
    <row r="500" ht="18.75" customHeight="1"/>
    <row r="501" ht="18.75" customHeight="1"/>
    <row r="502" ht="18.75" customHeight="1"/>
    <row r="503" ht="18.75" customHeight="1"/>
    <row r="504" ht="18.75" customHeight="1"/>
    <row r="505" ht="18.75" customHeight="1"/>
    <row r="506" ht="18.75" customHeight="1"/>
    <row r="507" ht="18.75" customHeight="1"/>
    <row r="508" ht="18.75" customHeight="1"/>
    <row r="509" ht="18.75" customHeight="1"/>
    <row r="510" ht="18.75" customHeight="1"/>
    <row r="511" ht="18.75" customHeight="1"/>
    <row r="512" ht="18.75" customHeight="1"/>
    <row r="513" ht="18.75" customHeight="1"/>
  </sheetData>
  <mergeCells count="6">
    <mergeCell ref="L5:M5"/>
    <mergeCell ref="A5:C6"/>
    <mergeCell ref="D5:E5"/>
    <mergeCell ref="F5:G5"/>
    <mergeCell ref="H5:I5"/>
    <mergeCell ref="J5:K5"/>
  </mergeCells>
  <phoneticPr fontId="1"/>
  <pageMargins left="0.59055118110236227" right="0.59055118110236227" top="0.39370078740157483" bottom="0.59055118110236227" header="0.51181102362204722" footer="0.19685039370078741"/>
  <pageSetup paperSize="11" firstPageNumber="160" orientation="portrait" useFirstPageNumber="1" r:id="rId1"/>
  <headerFooter alignWithMargins="0">
    <oddFooter>&amp;C&amp;"ＭＳ Ｐ明朝,標準"&amp;9- &amp;P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CM511"/>
  <sheetViews>
    <sheetView showGridLines="0" view="pageBreakPreview" zoomScaleNormal="100" zoomScaleSheetLayoutView="100" workbookViewId="0">
      <selection activeCell="A28" sqref="A28"/>
    </sheetView>
  </sheetViews>
  <sheetFormatPr defaultRowHeight="13.5"/>
  <cols>
    <col min="1" max="1" width="1.625" style="1" customWidth="1"/>
    <col min="2" max="2" width="18.625" style="1" customWidth="1"/>
    <col min="3" max="3" width="1.625" style="1" customWidth="1"/>
    <col min="4" max="4" width="11.625" style="1" customWidth="1"/>
    <col min="5" max="5" width="7.625" style="1" customWidth="1"/>
    <col min="6" max="6" width="11.625" style="1" customWidth="1"/>
    <col min="7" max="7" width="7.625" style="1" customWidth="1"/>
    <col min="8" max="8" width="11.625" style="1" customWidth="1"/>
    <col min="9" max="9" width="7.625" style="1" customWidth="1"/>
    <col min="10" max="10" width="11.625" style="1" customWidth="1"/>
    <col min="11" max="11" width="7.625" style="1" customWidth="1"/>
    <col min="12" max="12" width="11.625" style="1" customWidth="1"/>
    <col min="13" max="13" width="7.625" style="1" customWidth="1"/>
    <col min="14" max="14" width="10.625" style="1" bestFit="1" customWidth="1"/>
    <col min="15" max="15" width="10.875" style="1" bestFit="1" customWidth="1"/>
    <col min="16" max="16384" width="9" style="1"/>
  </cols>
  <sheetData>
    <row r="1" spans="1:13" s="25" customFormat="1" ht="9">
      <c r="A1" s="24" t="s">
        <v>0</v>
      </c>
      <c r="M1" s="26" t="s">
        <v>0</v>
      </c>
    </row>
    <row r="3" spans="1:13" s="5" customFormat="1" ht="11.25">
      <c r="A3" s="46"/>
      <c r="B3" s="47"/>
      <c r="C3" s="47"/>
      <c r="D3" s="47"/>
      <c r="E3" s="47"/>
      <c r="F3" s="47"/>
      <c r="G3" s="28" t="s">
        <v>223</v>
      </c>
      <c r="H3" s="48" t="s">
        <v>224</v>
      </c>
      <c r="I3" s="49"/>
      <c r="J3" s="47"/>
      <c r="K3" s="49"/>
      <c r="L3" s="47"/>
      <c r="M3" s="49"/>
    </row>
    <row r="4" spans="1:13" s="22" customFormat="1" ht="11.25" thickBot="1">
      <c r="B4" s="29"/>
      <c r="C4" s="29"/>
      <c r="D4" s="29"/>
      <c r="E4" s="29"/>
      <c r="F4" s="29"/>
      <c r="G4" s="30"/>
      <c r="H4" s="29"/>
      <c r="I4" s="30"/>
      <c r="J4" s="29"/>
      <c r="K4" s="30"/>
      <c r="L4" s="29"/>
      <c r="M4" s="30" t="s">
        <v>193</v>
      </c>
    </row>
    <row r="5" spans="1:13" s="22" customFormat="1" ht="15.75" customHeight="1">
      <c r="A5" s="74"/>
      <c r="B5" s="340" t="s">
        <v>4</v>
      </c>
      <c r="C5" s="75"/>
      <c r="D5" s="384" t="s">
        <v>125</v>
      </c>
      <c r="E5" s="384"/>
      <c r="F5" s="384">
        <v>24</v>
      </c>
      <c r="G5" s="384"/>
      <c r="H5" s="384">
        <v>25</v>
      </c>
      <c r="I5" s="384"/>
      <c r="J5" s="384">
        <v>26</v>
      </c>
      <c r="K5" s="384"/>
      <c r="L5" s="384">
        <v>27</v>
      </c>
      <c r="M5" s="384"/>
    </row>
    <row r="6" spans="1:13" s="22" customFormat="1" ht="15.75" customHeight="1">
      <c r="A6" s="76"/>
      <c r="B6" s="352"/>
      <c r="C6" s="77"/>
      <c r="D6" s="76" t="s">
        <v>17</v>
      </c>
      <c r="E6" s="114" t="s">
        <v>18</v>
      </c>
      <c r="F6" s="76" t="s">
        <v>17</v>
      </c>
      <c r="G6" s="114" t="s">
        <v>18</v>
      </c>
      <c r="H6" s="76" t="s">
        <v>17</v>
      </c>
      <c r="I6" s="114" t="s">
        <v>18</v>
      </c>
      <c r="J6" s="76" t="s">
        <v>17</v>
      </c>
      <c r="K6" s="114" t="s">
        <v>18</v>
      </c>
      <c r="L6" s="76" t="s">
        <v>17</v>
      </c>
      <c r="M6" s="114" t="s">
        <v>18</v>
      </c>
    </row>
    <row r="7" spans="1:13" s="34" customFormat="1" ht="20.100000000000001" customHeight="1">
      <c r="A7" s="31"/>
      <c r="B7" s="32" t="s">
        <v>19</v>
      </c>
      <c r="C7" s="33"/>
      <c r="D7" s="115">
        <f>SUM(D14:D21)</f>
        <v>15269546</v>
      </c>
      <c r="E7" s="116">
        <v>100</v>
      </c>
      <c r="F7" s="115">
        <f>SUM(F14:F21)</f>
        <v>15379043</v>
      </c>
      <c r="G7" s="116">
        <v>100</v>
      </c>
      <c r="H7" s="115">
        <f>SUM(H14:H21)</f>
        <v>15997371</v>
      </c>
      <c r="I7" s="116">
        <v>100</v>
      </c>
      <c r="J7" s="115">
        <f>SUM(J14:J21)</f>
        <v>17770403</v>
      </c>
      <c r="K7" s="116">
        <v>100</v>
      </c>
      <c r="L7" s="115">
        <f>SUM(L14:L21)</f>
        <v>16777453</v>
      </c>
      <c r="M7" s="116">
        <v>100</v>
      </c>
    </row>
    <row r="8" spans="1:13" s="22" customFormat="1" ht="20.100000000000001" customHeight="1">
      <c r="A8" s="117"/>
      <c r="B8" s="118" t="s">
        <v>54</v>
      </c>
      <c r="C8" s="92"/>
      <c r="D8" s="119">
        <v>2147813</v>
      </c>
      <c r="E8" s="120">
        <v>14.1</v>
      </c>
      <c r="F8" s="119">
        <v>2184417</v>
      </c>
      <c r="G8" s="120">
        <v>14.2</v>
      </c>
      <c r="H8" s="119">
        <v>2152829</v>
      </c>
      <c r="I8" s="120">
        <v>13.5</v>
      </c>
      <c r="J8" s="119">
        <v>2224315</v>
      </c>
      <c r="K8" s="120">
        <v>12.5</v>
      </c>
      <c r="L8" s="119">
        <v>2229349</v>
      </c>
      <c r="M8" s="120">
        <v>13.3</v>
      </c>
    </row>
    <row r="9" spans="1:13" s="22" customFormat="1" ht="20.100000000000001" customHeight="1">
      <c r="A9" s="35"/>
      <c r="B9" s="36" t="s">
        <v>55</v>
      </c>
      <c r="C9" s="121"/>
      <c r="D9" s="107">
        <v>1430132</v>
      </c>
      <c r="E9" s="122">
        <v>9.4</v>
      </c>
      <c r="F9" s="107">
        <v>1443698</v>
      </c>
      <c r="G9" s="122">
        <v>9.4</v>
      </c>
      <c r="H9" s="107">
        <v>1431656</v>
      </c>
      <c r="I9" s="122">
        <v>8.9</v>
      </c>
      <c r="J9" s="107">
        <v>1470090</v>
      </c>
      <c r="K9" s="122">
        <v>8.3000000000000007</v>
      </c>
      <c r="L9" s="107">
        <v>1494969</v>
      </c>
      <c r="M9" s="122">
        <v>8.9</v>
      </c>
    </row>
    <row r="10" spans="1:13" s="22" customFormat="1" ht="20.100000000000001" customHeight="1">
      <c r="A10" s="35"/>
      <c r="B10" s="36" t="s">
        <v>56</v>
      </c>
      <c r="C10" s="37"/>
      <c r="D10" s="107">
        <v>3150350</v>
      </c>
      <c r="E10" s="122">
        <v>20.6</v>
      </c>
      <c r="F10" s="107">
        <v>3753256</v>
      </c>
      <c r="G10" s="122">
        <v>24.4</v>
      </c>
      <c r="H10" s="107">
        <v>3928648</v>
      </c>
      <c r="I10" s="122">
        <v>24.6</v>
      </c>
      <c r="J10" s="107">
        <v>4285363</v>
      </c>
      <c r="K10" s="122">
        <v>24.1</v>
      </c>
      <c r="L10" s="107">
        <v>4543724</v>
      </c>
      <c r="M10" s="122">
        <v>27.1</v>
      </c>
    </row>
    <row r="11" spans="1:13" s="22" customFormat="1" ht="20.100000000000001" customHeight="1">
      <c r="A11" s="35"/>
      <c r="B11" s="36" t="s">
        <v>52</v>
      </c>
      <c r="C11" s="37"/>
      <c r="D11" s="107">
        <v>2079608</v>
      </c>
      <c r="E11" s="122">
        <v>13.6</v>
      </c>
      <c r="F11" s="107">
        <v>1755561</v>
      </c>
      <c r="G11" s="122">
        <v>11.4</v>
      </c>
      <c r="H11" s="107">
        <v>1704056</v>
      </c>
      <c r="I11" s="122">
        <v>10.6</v>
      </c>
      <c r="J11" s="107">
        <v>1733343</v>
      </c>
      <c r="K11" s="122">
        <v>9.8000000000000007</v>
      </c>
      <c r="L11" s="107">
        <v>1740034</v>
      </c>
      <c r="M11" s="122">
        <v>10.4</v>
      </c>
    </row>
    <row r="12" spans="1:13" s="22" customFormat="1" ht="20.100000000000001" customHeight="1">
      <c r="A12" s="35"/>
      <c r="B12" s="36" t="s">
        <v>57</v>
      </c>
      <c r="C12" s="121"/>
      <c r="D12" s="107">
        <v>2078117</v>
      </c>
      <c r="E12" s="122">
        <v>13.6</v>
      </c>
      <c r="F12" s="107">
        <v>1753855</v>
      </c>
      <c r="G12" s="122">
        <v>11.4</v>
      </c>
      <c r="H12" s="107">
        <v>1702860</v>
      </c>
      <c r="I12" s="122">
        <v>10.6</v>
      </c>
      <c r="J12" s="107">
        <v>1731607</v>
      </c>
      <c r="K12" s="122">
        <v>9.8000000000000007</v>
      </c>
      <c r="L12" s="107">
        <v>1739438</v>
      </c>
      <c r="M12" s="122">
        <v>10.4</v>
      </c>
    </row>
    <row r="13" spans="1:13" s="22" customFormat="1" ht="20.100000000000001" customHeight="1">
      <c r="A13" s="123"/>
      <c r="B13" s="124" t="s">
        <v>58</v>
      </c>
      <c r="C13" s="125"/>
      <c r="D13" s="126">
        <v>1491</v>
      </c>
      <c r="E13" s="127">
        <v>0</v>
      </c>
      <c r="F13" s="126">
        <v>1706</v>
      </c>
      <c r="G13" s="127">
        <v>0</v>
      </c>
      <c r="H13" s="126">
        <v>1196</v>
      </c>
      <c r="I13" s="127">
        <v>0</v>
      </c>
      <c r="J13" s="126">
        <v>1736</v>
      </c>
      <c r="K13" s="127">
        <v>0</v>
      </c>
      <c r="L13" s="126">
        <v>596</v>
      </c>
      <c r="M13" s="127">
        <v>0</v>
      </c>
    </row>
    <row r="14" spans="1:13" s="34" customFormat="1" ht="20.100000000000001" customHeight="1">
      <c r="A14" s="31"/>
      <c r="B14" s="38" t="s">
        <v>31</v>
      </c>
      <c r="C14" s="39"/>
      <c r="D14" s="128">
        <f>SUM(D8,D10:D11)</f>
        <v>7377771</v>
      </c>
      <c r="E14" s="129">
        <f>+E8+E10+E11</f>
        <v>48.300000000000004</v>
      </c>
      <c r="F14" s="128">
        <v>7693234</v>
      </c>
      <c r="G14" s="129">
        <v>50</v>
      </c>
      <c r="H14" s="128">
        <f t="shared" ref="H14:M14" si="0">H11+H10+H8</f>
        <v>7785533</v>
      </c>
      <c r="I14" s="129">
        <f t="shared" si="0"/>
        <v>48.7</v>
      </c>
      <c r="J14" s="128">
        <f t="shared" si="0"/>
        <v>8243021</v>
      </c>
      <c r="K14" s="129">
        <f t="shared" si="0"/>
        <v>46.400000000000006</v>
      </c>
      <c r="L14" s="128">
        <f t="shared" si="0"/>
        <v>8513107</v>
      </c>
      <c r="M14" s="129">
        <f t="shared" si="0"/>
        <v>50.8</v>
      </c>
    </row>
    <row r="15" spans="1:13" s="22" customFormat="1" ht="20.100000000000001" customHeight="1">
      <c r="A15" s="117"/>
      <c r="B15" s="118" t="s">
        <v>59</v>
      </c>
      <c r="C15" s="92"/>
      <c r="D15" s="119">
        <v>2139659</v>
      </c>
      <c r="E15" s="120">
        <v>14</v>
      </c>
      <c r="F15" s="119">
        <v>2009878</v>
      </c>
      <c r="G15" s="120">
        <v>13.1</v>
      </c>
      <c r="H15" s="119">
        <v>1999761</v>
      </c>
      <c r="I15" s="120">
        <v>12.5</v>
      </c>
      <c r="J15" s="119">
        <v>2136799</v>
      </c>
      <c r="K15" s="120">
        <v>12</v>
      </c>
      <c r="L15" s="119">
        <v>2417229</v>
      </c>
      <c r="M15" s="120">
        <v>14.4</v>
      </c>
    </row>
    <row r="16" spans="1:13" s="22" customFormat="1" ht="20.100000000000001" customHeight="1">
      <c r="A16" s="35"/>
      <c r="B16" s="36" t="s">
        <v>60</v>
      </c>
      <c r="C16" s="37"/>
      <c r="D16" s="107">
        <v>155074</v>
      </c>
      <c r="E16" s="122">
        <v>1</v>
      </c>
      <c r="F16" s="107">
        <v>182034</v>
      </c>
      <c r="G16" s="122">
        <v>1.2</v>
      </c>
      <c r="H16" s="107">
        <v>168884</v>
      </c>
      <c r="I16" s="122">
        <v>1.1000000000000001</v>
      </c>
      <c r="J16" s="107">
        <v>193468</v>
      </c>
      <c r="K16" s="122">
        <v>1.1000000000000001</v>
      </c>
      <c r="L16" s="107">
        <v>227194</v>
      </c>
      <c r="M16" s="122">
        <v>1.3</v>
      </c>
    </row>
    <row r="17" spans="1:13" s="22" customFormat="1" ht="20.100000000000001" customHeight="1">
      <c r="A17" s="35"/>
      <c r="B17" s="36" t="s">
        <v>61</v>
      </c>
      <c r="C17" s="37"/>
      <c r="D17" s="107">
        <v>1858985</v>
      </c>
      <c r="E17" s="122">
        <v>12.2</v>
      </c>
      <c r="F17" s="107">
        <v>1898325</v>
      </c>
      <c r="G17" s="122">
        <v>12.3</v>
      </c>
      <c r="H17" s="107">
        <v>1807185</v>
      </c>
      <c r="I17" s="122">
        <v>11.3</v>
      </c>
      <c r="J17" s="107">
        <v>1768940</v>
      </c>
      <c r="K17" s="122">
        <v>10</v>
      </c>
      <c r="L17" s="107">
        <v>2325102</v>
      </c>
      <c r="M17" s="122">
        <v>13.9</v>
      </c>
    </row>
    <row r="18" spans="1:13" s="50" customFormat="1" ht="20.100000000000001" customHeight="1">
      <c r="A18" s="35"/>
      <c r="B18" s="36" t="s">
        <v>62</v>
      </c>
      <c r="C18" s="37"/>
      <c r="D18" s="107">
        <v>354917</v>
      </c>
      <c r="E18" s="122">
        <v>2.2999999999999998</v>
      </c>
      <c r="F18" s="107">
        <v>152931</v>
      </c>
      <c r="G18" s="122">
        <v>1</v>
      </c>
      <c r="H18" s="107">
        <v>102842</v>
      </c>
      <c r="I18" s="122">
        <v>0.6</v>
      </c>
      <c r="J18" s="107">
        <v>338276</v>
      </c>
      <c r="K18" s="122">
        <v>1.9</v>
      </c>
      <c r="L18" s="107">
        <v>369509</v>
      </c>
      <c r="M18" s="122">
        <v>2.2000000000000002</v>
      </c>
    </row>
    <row r="19" spans="1:13" s="22" customFormat="1" ht="20.100000000000001" customHeight="1">
      <c r="A19" s="35"/>
      <c r="B19" s="36" t="s">
        <v>63</v>
      </c>
      <c r="C19" s="37"/>
      <c r="D19" s="107">
        <v>26230</v>
      </c>
      <c r="E19" s="122">
        <v>0.2</v>
      </c>
      <c r="F19" s="107">
        <v>21817</v>
      </c>
      <c r="G19" s="122">
        <v>0.1</v>
      </c>
      <c r="H19" s="107">
        <v>48015</v>
      </c>
      <c r="I19" s="122">
        <v>0.3</v>
      </c>
      <c r="J19" s="107">
        <v>13204</v>
      </c>
      <c r="K19" s="122">
        <v>0.1</v>
      </c>
      <c r="L19" s="107">
        <v>7813</v>
      </c>
      <c r="M19" s="122">
        <v>0</v>
      </c>
    </row>
    <row r="20" spans="1:13" s="22" customFormat="1" ht="20.100000000000001" customHeight="1">
      <c r="A20" s="35"/>
      <c r="B20" s="36" t="s">
        <v>64</v>
      </c>
      <c r="C20" s="37"/>
      <c r="D20" s="107">
        <v>1282360</v>
      </c>
      <c r="E20" s="122">
        <v>8.4</v>
      </c>
      <c r="F20" s="107">
        <v>1368513</v>
      </c>
      <c r="G20" s="122">
        <v>8.9</v>
      </c>
      <c r="H20" s="107">
        <v>1523658</v>
      </c>
      <c r="I20" s="122">
        <v>9.5</v>
      </c>
      <c r="J20" s="107">
        <v>1464579</v>
      </c>
      <c r="K20" s="122">
        <v>8.1999999999999993</v>
      </c>
      <c r="L20" s="107">
        <v>1312136</v>
      </c>
      <c r="M20" s="122">
        <v>7.8</v>
      </c>
    </row>
    <row r="21" spans="1:13" s="22" customFormat="1" ht="20.100000000000001" customHeight="1">
      <c r="A21" s="35"/>
      <c r="B21" s="36" t="s">
        <v>65</v>
      </c>
      <c r="C21" s="37"/>
      <c r="D21" s="107">
        <v>2074550</v>
      </c>
      <c r="E21" s="122">
        <v>13.6</v>
      </c>
      <c r="F21" s="107">
        <v>2052311</v>
      </c>
      <c r="G21" s="122">
        <v>13.3</v>
      </c>
      <c r="H21" s="107">
        <v>2561493</v>
      </c>
      <c r="I21" s="122">
        <v>16</v>
      </c>
      <c r="J21" s="107">
        <v>3612116</v>
      </c>
      <c r="K21" s="122">
        <v>20.3</v>
      </c>
      <c r="L21" s="107">
        <v>1605363</v>
      </c>
      <c r="M21" s="122">
        <v>9.6</v>
      </c>
    </row>
    <row r="22" spans="1:13" s="22" customFormat="1" ht="20.100000000000001" customHeight="1">
      <c r="A22" s="35"/>
      <c r="B22" s="36" t="s">
        <v>66</v>
      </c>
      <c r="C22" s="121"/>
      <c r="D22" s="107">
        <v>59553</v>
      </c>
      <c r="E22" s="122">
        <v>0.4</v>
      </c>
      <c r="F22" s="107">
        <v>47468</v>
      </c>
      <c r="G22" s="122">
        <v>0.3</v>
      </c>
      <c r="H22" s="107">
        <v>53520</v>
      </c>
      <c r="I22" s="122">
        <v>0.3</v>
      </c>
      <c r="J22" s="107">
        <v>73086</v>
      </c>
      <c r="K22" s="122">
        <v>0.4</v>
      </c>
      <c r="L22" s="107">
        <v>42204</v>
      </c>
      <c r="M22" s="122">
        <v>0.3</v>
      </c>
    </row>
    <row r="23" spans="1:13" s="22" customFormat="1" ht="20.100000000000001" customHeight="1">
      <c r="A23" s="35"/>
      <c r="B23" s="36" t="s">
        <v>67</v>
      </c>
      <c r="C23" s="121"/>
      <c r="D23" s="107">
        <v>2074550</v>
      </c>
      <c r="E23" s="122">
        <v>13.6</v>
      </c>
      <c r="F23" s="107">
        <v>2052311</v>
      </c>
      <c r="G23" s="122">
        <v>13.3</v>
      </c>
      <c r="H23" s="107">
        <v>2561493</v>
      </c>
      <c r="I23" s="122">
        <v>16</v>
      </c>
      <c r="J23" s="107">
        <v>3612116</v>
      </c>
      <c r="K23" s="122">
        <v>20.3</v>
      </c>
      <c r="L23" s="107">
        <v>1605363</v>
      </c>
      <c r="M23" s="122">
        <v>9.6</v>
      </c>
    </row>
    <row r="24" spans="1:13" s="22" customFormat="1" ht="20.100000000000001" customHeight="1">
      <c r="A24" s="35"/>
      <c r="B24" s="36" t="s">
        <v>68</v>
      </c>
      <c r="C24" s="121"/>
      <c r="D24" s="107">
        <v>1289232</v>
      </c>
      <c r="E24" s="122">
        <v>8.5</v>
      </c>
      <c r="F24" s="107">
        <v>1480189</v>
      </c>
      <c r="G24" s="122">
        <v>9.6</v>
      </c>
      <c r="H24" s="107">
        <v>1512406</v>
      </c>
      <c r="I24" s="122">
        <v>9.4</v>
      </c>
      <c r="J24" s="107">
        <v>2347490</v>
      </c>
      <c r="K24" s="122">
        <v>13.2</v>
      </c>
      <c r="L24" s="107">
        <v>1029899</v>
      </c>
      <c r="M24" s="122">
        <v>6.2</v>
      </c>
    </row>
    <row r="25" spans="1:13" s="22" customFormat="1" ht="20.100000000000001" customHeight="1">
      <c r="A25" s="35"/>
      <c r="B25" s="36" t="s">
        <v>69</v>
      </c>
      <c r="C25" s="121"/>
      <c r="D25" s="107">
        <f>+D23-D24</f>
        <v>785318</v>
      </c>
      <c r="E25" s="122">
        <v>5.0999999999999996</v>
      </c>
      <c r="F25" s="107">
        <v>572122</v>
      </c>
      <c r="G25" s="122">
        <v>3.7</v>
      </c>
      <c r="H25" s="107">
        <v>1049087</v>
      </c>
      <c r="I25" s="122">
        <v>6.6</v>
      </c>
      <c r="J25" s="107">
        <v>1264626</v>
      </c>
      <c r="K25" s="122">
        <v>7.1</v>
      </c>
      <c r="L25" s="107">
        <v>575464</v>
      </c>
      <c r="M25" s="122">
        <v>3.4</v>
      </c>
    </row>
    <row r="26" spans="1:13" s="22" customFormat="1" ht="20.100000000000001" customHeight="1">
      <c r="A26" s="76"/>
      <c r="B26" s="40" t="s">
        <v>70</v>
      </c>
      <c r="C26" s="130"/>
      <c r="D26" s="112" t="s">
        <v>2</v>
      </c>
      <c r="E26" s="113" t="s">
        <v>2</v>
      </c>
      <c r="F26" s="112" t="s">
        <v>212</v>
      </c>
      <c r="G26" s="113" t="s">
        <v>212</v>
      </c>
      <c r="H26" s="112" t="s">
        <v>212</v>
      </c>
      <c r="I26" s="113" t="s">
        <v>212</v>
      </c>
      <c r="J26" s="112" t="s">
        <v>212</v>
      </c>
      <c r="K26" s="113" t="s">
        <v>212</v>
      </c>
      <c r="L26" s="112" t="s">
        <v>217</v>
      </c>
      <c r="M26" s="113" t="s">
        <v>217</v>
      </c>
    </row>
    <row r="27" spans="1:13" s="22" customFormat="1" ht="10.5">
      <c r="A27" s="42" t="s">
        <v>90</v>
      </c>
      <c r="B27" s="42"/>
      <c r="E27" s="43"/>
      <c r="G27" s="43"/>
    </row>
    <row r="28" spans="1:13" s="45" customFormat="1" ht="9.75">
      <c r="A28" s="44" t="s">
        <v>264</v>
      </c>
      <c r="B28" s="44"/>
    </row>
    <row r="29" spans="1:13">
      <c r="A29" s="3"/>
    </row>
    <row r="30" spans="1:13">
      <c r="A30" s="6"/>
      <c r="B30" s="6"/>
    </row>
    <row r="31" spans="1:13">
      <c r="A31" s="6"/>
      <c r="B31" s="6"/>
    </row>
    <row r="32" spans="1:13">
      <c r="A32" s="6"/>
      <c r="B32" s="6"/>
    </row>
    <row r="33" spans="1:91">
      <c r="A33" s="6"/>
      <c r="B33" s="6"/>
    </row>
    <row r="38" spans="1:91">
      <c r="CM38" s="14"/>
    </row>
    <row r="104" ht="18.75" customHeight="1"/>
    <row r="105" ht="18.75" customHeight="1"/>
    <row r="106" ht="18.75" customHeight="1"/>
    <row r="107" ht="18.75" customHeight="1"/>
    <row r="108" ht="18.75" customHeight="1"/>
    <row r="109" ht="18.75" customHeight="1"/>
    <row r="110" ht="18.75" customHeight="1"/>
    <row r="111" ht="18.75" customHeight="1"/>
    <row r="112" ht="18.75" customHeight="1"/>
    <row r="113" ht="18.75" customHeight="1"/>
    <row r="114" ht="18.75" customHeight="1"/>
    <row r="115" ht="18.75" customHeight="1"/>
    <row r="116" ht="18.75" customHeight="1"/>
    <row r="117" ht="18.75" customHeight="1"/>
    <row r="118" ht="18.75" customHeight="1"/>
    <row r="119" ht="18.75" customHeight="1"/>
    <row r="120" ht="18.75" customHeight="1"/>
    <row r="121" ht="18.75" customHeight="1"/>
    <row r="122" ht="18.75" customHeight="1"/>
    <row r="123" ht="18.75" customHeight="1"/>
    <row r="124" ht="18.75" customHeight="1"/>
    <row r="125" ht="18.75" customHeight="1"/>
    <row r="126" ht="18.75" customHeight="1"/>
    <row r="127" ht="18.75" customHeight="1"/>
    <row r="128" ht="18.75" customHeight="1"/>
    <row r="129" ht="18.75" customHeight="1"/>
    <row r="130" ht="18.75" customHeight="1"/>
    <row r="131" ht="18.75" customHeight="1"/>
    <row r="132" ht="18.75" customHeight="1"/>
    <row r="133" ht="18.75" customHeight="1"/>
    <row r="134" ht="18.75" customHeight="1"/>
    <row r="135" ht="18.75" customHeight="1"/>
    <row r="136" ht="18.75" customHeight="1"/>
    <row r="137" ht="18.75" customHeight="1"/>
    <row r="138" ht="18.75" customHeight="1"/>
    <row r="139" ht="18.75" customHeight="1"/>
    <row r="140" ht="18.75" customHeight="1"/>
    <row r="141" ht="18.75" customHeight="1"/>
    <row r="142" ht="18.75" customHeight="1"/>
    <row r="143" ht="18.75" customHeight="1"/>
    <row r="144" ht="18.75" customHeight="1"/>
    <row r="145" ht="18.75" customHeight="1"/>
    <row r="146" ht="18.75" customHeight="1"/>
    <row r="147" ht="18.75" customHeight="1"/>
    <row r="148" ht="18.75" customHeight="1"/>
    <row r="149" ht="18.75" customHeight="1"/>
    <row r="150" ht="18.75" customHeight="1"/>
    <row r="151" ht="18.75" customHeight="1"/>
    <row r="152" ht="18.75" customHeight="1"/>
    <row r="153" ht="18.75" customHeight="1"/>
    <row r="154" ht="18.75" customHeight="1"/>
    <row r="155" ht="18.75" customHeight="1"/>
    <row r="156" ht="18.75" customHeight="1"/>
    <row r="157" ht="18.75" customHeight="1"/>
    <row r="158" ht="18.75" customHeight="1"/>
    <row r="159" ht="18.75" customHeight="1"/>
    <row r="160" ht="18.75" customHeight="1"/>
    <row r="161" ht="18.75" customHeight="1"/>
    <row r="162" ht="18.75" customHeight="1"/>
    <row r="163" ht="18.75" customHeight="1"/>
    <row r="164" ht="18.75" customHeight="1"/>
    <row r="165" ht="18.75" customHeight="1"/>
    <row r="166" ht="18.75" customHeight="1"/>
    <row r="167" ht="18.75" customHeight="1"/>
    <row r="168" ht="18.75" customHeight="1"/>
    <row r="169" ht="18.75" customHeight="1"/>
    <row r="170" ht="18.75" customHeight="1"/>
    <row r="171" ht="18.75" customHeight="1"/>
    <row r="172" ht="18.75" customHeight="1"/>
    <row r="173" ht="18.75" customHeight="1"/>
    <row r="174" ht="18.75" customHeight="1"/>
    <row r="175" ht="18.75" customHeight="1"/>
    <row r="176" ht="18.75" customHeight="1"/>
    <row r="177" ht="18.75" customHeight="1"/>
    <row r="178" ht="18.75" customHeight="1"/>
    <row r="179" ht="18.75" customHeight="1"/>
    <row r="180" ht="18.75" customHeight="1"/>
    <row r="181" ht="18.75" customHeight="1"/>
    <row r="182" ht="18.75" customHeight="1"/>
    <row r="183" ht="18.75" customHeight="1"/>
    <row r="184" ht="18.75" customHeight="1"/>
    <row r="185" ht="18.75" customHeight="1"/>
    <row r="186" ht="18.75" customHeight="1"/>
    <row r="187" ht="18.75" customHeight="1"/>
    <row r="188" ht="18.75" customHeight="1"/>
    <row r="189" ht="18.75" customHeight="1"/>
    <row r="190" ht="18.75" customHeight="1"/>
    <row r="191" ht="18.75" customHeight="1"/>
    <row r="192" ht="18.75" customHeight="1"/>
    <row r="193" ht="18.75" customHeight="1"/>
    <row r="194" ht="18.75" customHeight="1"/>
    <row r="195" ht="18.75" customHeight="1"/>
    <row r="196" ht="18.75" customHeight="1"/>
    <row r="197" ht="18.75" customHeight="1"/>
    <row r="198" ht="18.75" customHeight="1"/>
    <row r="199" ht="18.75" customHeight="1"/>
    <row r="200" ht="18.75" customHeight="1"/>
    <row r="201" ht="18.75" customHeight="1"/>
    <row r="202" ht="18.75" customHeight="1"/>
    <row r="203" ht="18.75" customHeight="1"/>
    <row r="204" ht="18.75" customHeight="1"/>
    <row r="205" ht="18.75" customHeight="1"/>
    <row r="206" ht="18.75" customHeight="1"/>
    <row r="207" ht="18.75" customHeight="1"/>
    <row r="208" ht="18.75" customHeight="1"/>
    <row r="209" ht="18.75" customHeight="1"/>
    <row r="210" ht="18.75" customHeight="1"/>
    <row r="211" ht="18.75" customHeight="1"/>
    <row r="212" ht="18.75" customHeight="1"/>
    <row r="213" ht="18.75" customHeight="1"/>
    <row r="214" ht="18.75" customHeight="1"/>
    <row r="215" ht="18.75" customHeight="1"/>
    <row r="216" ht="18.75" customHeight="1"/>
    <row r="217" ht="18.75" customHeight="1"/>
    <row r="218" ht="18.75" customHeight="1"/>
    <row r="219" ht="18.75" customHeight="1"/>
    <row r="220" ht="18.75" customHeight="1"/>
    <row r="221" ht="18.75" customHeight="1"/>
    <row r="222" ht="18.75" customHeight="1"/>
    <row r="223" ht="18.75" customHeight="1"/>
    <row r="224" ht="18.75" customHeight="1"/>
    <row r="225" ht="18.75" customHeight="1"/>
    <row r="226" ht="18.75" customHeight="1"/>
    <row r="227" ht="18.75" customHeight="1"/>
    <row r="228" ht="18.75" customHeight="1"/>
    <row r="229" ht="18.75" customHeight="1"/>
    <row r="230" ht="18.75" customHeight="1"/>
    <row r="231" ht="18.75" customHeight="1"/>
    <row r="232" ht="18.75" customHeight="1"/>
    <row r="233" ht="18.75" customHeight="1"/>
    <row r="234" ht="18.75" customHeight="1"/>
    <row r="235" ht="18.75" customHeight="1"/>
    <row r="236" ht="18.75" customHeight="1"/>
    <row r="237" ht="18.75" customHeight="1"/>
    <row r="238" ht="18.75" customHeight="1"/>
    <row r="239" ht="18.75" customHeight="1"/>
    <row r="240" ht="18.75" customHeight="1"/>
    <row r="241" ht="18.75" customHeight="1"/>
    <row r="242" ht="18.75" customHeight="1"/>
    <row r="243" ht="18.75" customHeight="1"/>
    <row r="244" ht="18.75" customHeight="1"/>
    <row r="245" ht="18.75" customHeight="1"/>
    <row r="246" ht="18.75" customHeight="1"/>
    <row r="247" ht="18.75" customHeight="1"/>
    <row r="248" ht="18.75" customHeight="1"/>
    <row r="249" ht="18.75" customHeight="1"/>
    <row r="250" ht="18.75" customHeight="1"/>
    <row r="251" ht="18.75" customHeight="1"/>
    <row r="252" ht="18.75" customHeight="1"/>
    <row r="253" ht="18.75" customHeight="1"/>
    <row r="254" ht="18.75" customHeight="1"/>
    <row r="255" ht="18.75" customHeight="1"/>
    <row r="256" ht="18.75" customHeight="1"/>
    <row r="257" ht="18.75" customHeight="1"/>
    <row r="258" ht="18.75" customHeight="1"/>
    <row r="259" ht="18.75" customHeight="1"/>
    <row r="260" ht="18.75" customHeight="1"/>
    <row r="261" ht="18.75" customHeight="1"/>
    <row r="262" ht="18.75" customHeight="1"/>
    <row r="263" ht="18.75" customHeight="1"/>
    <row r="264" ht="18.75" customHeight="1"/>
    <row r="265" ht="18.75" customHeight="1"/>
    <row r="266" ht="18.75" customHeight="1"/>
    <row r="267" ht="18.75" customHeight="1"/>
    <row r="268" ht="18.75" customHeight="1"/>
    <row r="269" ht="18.75" customHeight="1"/>
    <row r="270" ht="18.75" customHeight="1"/>
    <row r="271" ht="18.75" customHeight="1"/>
    <row r="272" ht="18.75" customHeight="1"/>
    <row r="273" ht="18.75" customHeight="1"/>
    <row r="274" ht="18.75" customHeight="1"/>
    <row r="275" ht="18.75" customHeight="1"/>
    <row r="276" ht="18.75" customHeight="1"/>
    <row r="277" ht="18.75" customHeight="1"/>
    <row r="278" ht="18.75" customHeight="1"/>
    <row r="279" ht="18.75" customHeight="1"/>
    <row r="280" ht="18.75" customHeight="1"/>
    <row r="281" ht="18.75" customHeight="1"/>
    <row r="282" ht="18.75" customHeight="1"/>
    <row r="283" ht="18.75" customHeight="1"/>
    <row r="284" ht="18.75" customHeight="1"/>
    <row r="285" ht="18.75" customHeight="1"/>
    <row r="286" ht="18.75" customHeight="1"/>
    <row r="287" ht="18.75" customHeight="1"/>
    <row r="288" ht="18.75" customHeight="1"/>
    <row r="289" ht="18.75" customHeight="1"/>
    <row r="290" ht="18.75" customHeight="1"/>
    <row r="291" ht="18.75" customHeight="1"/>
    <row r="292" ht="18.75" customHeight="1"/>
    <row r="293" ht="18.75" customHeight="1"/>
    <row r="294" ht="18.75" customHeight="1"/>
    <row r="295" ht="18.75" customHeight="1"/>
    <row r="296" ht="18.75" customHeight="1"/>
    <row r="297" ht="18.75" customHeight="1"/>
    <row r="298" ht="18.75" customHeight="1"/>
    <row r="299" ht="18.75" customHeight="1"/>
    <row r="300" ht="18.75" customHeight="1"/>
    <row r="301" ht="18.75" customHeight="1"/>
    <row r="302" ht="18.75" customHeight="1"/>
    <row r="303" ht="18.75" customHeight="1"/>
    <row r="304" ht="18.75" customHeight="1"/>
    <row r="305" ht="18.75" customHeight="1"/>
    <row r="306" ht="18.75" customHeight="1"/>
    <row r="307" ht="18.75" customHeight="1"/>
    <row r="308" ht="18.75" customHeight="1"/>
    <row r="309" ht="18.75" customHeight="1"/>
    <row r="310" ht="18.75" customHeight="1"/>
    <row r="311" ht="18.75" customHeight="1"/>
    <row r="312" ht="18.75" customHeight="1"/>
    <row r="313" ht="18.75" customHeight="1"/>
    <row r="314" ht="18.75" customHeight="1"/>
    <row r="315" ht="18.75" customHeight="1"/>
    <row r="316" ht="18.75" customHeight="1"/>
    <row r="317" ht="18.75" customHeight="1"/>
    <row r="318" ht="18.75" customHeight="1"/>
    <row r="319" ht="18.75" customHeight="1"/>
    <row r="320" ht="18.75" customHeight="1"/>
    <row r="321" ht="18.75" customHeight="1"/>
    <row r="322" ht="18.75" customHeight="1"/>
    <row r="323" ht="18.75" customHeight="1"/>
    <row r="324" ht="18.75" customHeight="1"/>
    <row r="325" ht="18.75" customHeight="1"/>
    <row r="326" ht="18.75" customHeight="1"/>
    <row r="327" ht="18.75" customHeight="1"/>
    <row r="328" ht="18.75" customHeight="1"/>
    <row r="329" ht="18.75" customHeight="1"/>
    <row r="330" ht="18.75" customHeight="1"/>
    <row r="331" ht="18.75" customHeight="1"/>
    <row r="332" ht="18.75" customHeight="1"/>
    <row r="333" ht="18.75" customHeight="1"/>
    <row r="334" ht="18.75" customHeight="1"/>
    <row r="335" ht="18.75" customHeight="1"/>
    <row r="336" ht="18.75" customHeight="1"/>
    <row r="337" ht="18.75" customHeight="1"/>
    <row r="338" ht="18.75" customHeight="1"/>
    <row r="339" ht="18.75" customHeight="1"/>
    <row r="340" ht="18.75" customHeight="1"/>
    <row r="341" ht="18.75" customHeight="1"/>
    <row r="342" ht="18.75" customHeight="1"/>
    <row r="343" ht="18.75" customHeight="1"/>
    <row r="344" ht="18.75" customHeight="1"/>
    <row r="345" ht="18.75" customHeight="1"/>
    <row r="346" ht="18.75" customHeight="1"/>
    <row r="347" ht="18.75" customHeight="1"/>
    <row r="348" ht="18.75" customHeight="1"/>
    <row r="349" ht="18.75" customHeight="1"/>
    <row r="350" ht="18.75" customHeight="1"/>
    <row r="351" ht="18.75" customHeight="1"/>
    <row r="352" ht="18.75" customHeight="1"/>
    <row r="353" ht="18.75" customHeight="1"/>
    <row r="354" ht="18.75" customHeight="1"/>
    <row r="355" ht="18.75" customHeight="1"/>
    <row r="356" ht="18.75" customHeight="1"/>
    <row r="357" ht="18.75" customHeight="1"/>
    <row r="358" ht="18.75" customHeight="1"/>
    <row r="359" ht="18.75" customHeight="1"/>
    <row r="360" ht="18.75" customHeight="1"/>
    <row r="361" ht="18.75" customHeight="1"/>
    <row r="362" ht="18.75" customHeight="1"/>
    <row r="363" ht="18.75" customHeight="1"/>
    <row r="364" ht="18.75" customHeight="1"/>
    <row r="365" ht="18.75" customHeight="1"/>
    <row r="366" ht="18.75" customHeight="1"/>
    <row r="367" ht="18.75" customHeight="1"/>
    <row r="368" ht="18.75" customHeight="1"/>
    <row r="369" ht="18.75" customHeight="1"/>
    <row r="370" ht="18.75" customHeight="1"/>
    <row r="371" ht="18.75" customHeight="1"/>
    <row r="372" ht="18.75" customHeight="1"/>
    <row r="373" ht="18.75" customHeight="1"/>
    <row r="374" ht="18.75" customHeight="1"/>
    <row r="375" ht="18.75" customHeight="1"/>
    <row r="376" ht="18.75" customHeight="1"/>
    <row r="377" ht="18.75" customHeight="1"/>
    <row r="378" ht="18.75" customHeight="1"/>
    <row r="379" ht="18.75" customHeight="1"/>
    <row r="380" ht="18.75" customHeight="1"/>
    <row r="381" ht="18.75" customHeight="1"/>
    <row r="382" ht="18.75" customHeight="1"/>
    <row r="383" ht="18.75" customHeight="1"/>
    <row r="384" ht="18.75" customHeight="1"/>
    <row r="385" ht="18.75" customHeight="1"/>
    <row r="386" ht="18.75" customHeight="1"/>
    <row r="387" ht="18.75" customHeight="1"/>
    <row r="388" ht="18.75" customHeight="1"/>
    <row r="389" ht="18.75" customHeight="1"/>
    <row r="390" ht="18.75" customHeight="1"/>
    <row r="391" ht="18.75" customHeight="1"/>
    <row r="392" ht="18.75" customHeight="1"/>
    <row r="393" ht="18.75" customHeight="1"/>
    <row r="394" ht="18.75" customHeight="1"/>
    <row r="395" ht="18.75" customHeight="1"/>
    <row r="396" ht="18.75" customHeight="1"/>
    <row r="397" ht="18.75" customHeight="1"/>
    <row r="398" ht="18.75" customHeight="1"/>
    <row r="399" ht="18.75" customHeight="1"/>
    <row r="400" ht="18.75" customHeight="1"/>
    <row r="401" ht="18.75" customHeight="1"/>
    <row r="402" ht="18.75" customHeight="1"/>
    <row r="403" ht="18.75" customHeight="1"/>
    <row r="404" ht="18.75" customHeight="1"/>
    <row r="405" ht="18.75" customHeight="1"/>
    <row r="406" ht="18.75" customHeight="1"/>
    <row r="407" ht="18.75" customHeight="1"/>
    <row r="408" ht="18.75" customHeight="1"/>
    <row r="409" ht="18.75" customHeight="1"/>
    <row r="410" ht="18.75" customHeight="1"/>
    <row r="411" ht="18.75" customHeight="1"/>
    <row r="412" ht="18.75" customHeight="1"/>
    <row r="413" ht="18.75" customHeight="1"/>
    <row r="414" ht="18.75" customHeight="1"/>
    <row r="415" ht="18.75" customHeight="1"/>
    <row r="416" ht="18.75" customHeight="1"/>
    <row r="417" ht="18.75" customHeight="1"/>
    <row r="418" ht="18.75" customHeight="1"/>
    <row r="419" ht="18.75" customHeight="1"/>
    <row r="420" ht="18.75" customHeight="1"/>
    <row r="421" ht="18.75" customHeight="1"/>
    <row r="422" ht="18.75" customHeight="1"/>
    <row r="423" ht="18.75" customHeight="1"/>
    <row r="424" ht="18.75" customHeight="1"/>
    <row r="425" ht="18.75" customHeight="1"/>
    <row r="426" ht="18.75" customHeight="1"/>
    <row r="427" ht="18.75" customHeight="1"/>
    <row r="428" ht="18.75" customHeight="1"/>
    <row r="429" ht="18.75" customHeight="1"/>
    <row r="430" ht="18.75" customHeight="1"/>
    <row r="431" ht="18.75" customHeight="1"/>
    <row r="432" ht="18.75" customHeight="1"/>
    <row r="433" ht="18.75" customHeight="1"/>
    <row r="434" ht="18.75" customHeight="1"/>
    <row r="435" ht="18.75" customHeight="1"/>
    <row r="436" ht="18.75" customHeight="1"/>
    <row r="437" ht="18.75" customHeight="1"/>
    <row r="438" ht="18.75" customHeight="1"/>
    <row r="439" ht="18.75" customHeight="1"/>
    <row r="440" ht="18.75" customHeight="1"/>
    <row r="441" ht="18.75" customHeight="1"/>
    <row r="442" ht="18.75" customHeight="1"/>
    <row r="443" ht="18.75" customHeight="1"/>
    <row r="444" ht="18.75" customHeight="1"/>
    <row r="445" ht="18.75" customHeight="1"/>
    <row r="446" ht="18.75" customHeight="1"/>
    <row r="447" ht="18.75" customHeight="1"/>
    <row r="448" ht="18.75" customHeight="1"/>
    <row r="449" ht="18.75" customHeight="1"/>
    <row r="450" ht="18.75" customHeight="1"/>
    <row r="451" ht="18.75" customHeight="1"/>
    <row r="452" ht="18.75" customHeight="1"/>
    <row r="453" ht="18.75" customHeight="1"/>
    <row r="454" ht="18.75" customHeight="1"/>
    <row r="455" ht="18.75" customHeight="1"/>
    <row r="456" ht="18.75" customHeight="1"/>
    <row r="457" ht="18.75" customHeight="1"/>
    <row r="458" ht="18.75" customHeight="1"/>
    <row r="459" ht="18.75" customHeight="1"/>
    <row r="460" ht="18.75" customHeight="1"/>
    <row r="461" ht="18.75" customHeight="1"/>
    <row r="462" ht="18.75" customHeight="1"/>
    <row r="463" ht="18.75" customHeight="1"/>
    <row r="464" ht="18.75" customHeight="1"/>
    <row r="465" ht="18.75" customHeight="1"/>
    <row r="466" ht="18.75" customHeight="1"/>
    <row r="467" ht="18.75" customHeight="1"/>
    <row r="468" ht="18.75" customHeight="1"/>
    <row r="469" ht="18.75" customHeight="1"/>
    <row r="470" ht="18.75" customHeight="1"/>
    <row r="471" ht="18.75" customHeight="1"/>
    <row r="472" ht="18.75" customHeight="1"/>
    <row r="473" ht="18.75" customHeight="1"/>
    <row r="474" ht="18.75" customHeight="1"/>
    <row r="475" ht="18.75" customHeight="1"/>
    <row r="476" ht="18.75" customHeight="1"/>
    <row r="477" ht="18.75" customHeight="1"/>
    <row r="478" ht="18.75" customHeight="1"/>
    <row r="479" ht="18.75" customHeight="1"/>
    <row r="480" ht="18.75" customHeight="1"/>
    <row r="481" ht="18.75" customHeight="1"/>
    <row r="482" ht="18.75" customHeight="1"/>
    <row r="483" ht="18.75" customHeight="1"/>
    <row r="484" ht="18.75" customHeight="1"/>
    <row r="485" ht="18.75" customHeight="1"/>
    <row r="486" ht="18.75" customHeight="1"/>
    <row r="487" ht="18.75" customHeight="1"/>
    <row r="488" ht="18.75" customHeight="1"/>
    <row r="489" ht="18.75" customHeight="1"/>
    <row r="490" ht="18.75" customHeight="1"/>
    <row r="491" ht="18.75" customHeight="1"/>
    <row r="492" ht="18.75" customHeight="1"/>
    <row r="493" ht="18.75" customHeight="1"/>
    <row r="494" ht="18.75" customHeight="1"/>
    <row r="495" ht="18.75" customHeight="1"/>
    <row r="496" ht="18.75" customHeight="1"/>
    <row r="497" ht="18.75" customHeight="1"/>
    <row r="498" ht="18.75" customHeight="1"/>
    <row r="499" ht="18.75" customHeight="1"/>
    <row r="500" ht="18.75" customHeight="1"/>
    <row r="501" ht="18.75" customHeight="1"/>
    <row r="502" ht="18.75" customHeight="1"/>
    <row r="503" ht="18.75" customHeight="1"/>
    <row r="504" ht="18.75" customHeight="1"/>
    <row r="505" ht="18.75" customHeight="1"/>
    <row r="506" ht="18.75" customHeight="1"/>
    <row r="507" ht="18.75" customHeight="1"/>
    <row r="508" ht="18.75" customHeight="1"/>
    <row r="509" ht="18.75" customHeight="1"/>
    <row r="510" ht="18.75" customHeight="1"/>
    <row r="511" ht="18.75" customHeight="1"/>
  </sheetData>
  <mergeCells count="6">
    <mergeCell ref="L5:M5"/>
    <mergeCell ref="B5:B6"/>
    <mergeCell ref="D5:E5"/>
    <mergeCell ref="F5:G5"/>
    <mergeCell ref="H5:I5"/>
    <mergeCell ref="J5:K5"/>
  </mergeCells>
  <phoneticPr fontId="1"/>
  <printOptions horizontalCentered="1"/>
  <pageMargins left="0.59055118110236227" right="0.59055118110236227" top="0.39370078740157483" bottom="0.59055118110236227" header="0.51181102362204722" footer="0.19685039370078741"/>
  <pageSetup paperSize="11" firstPageNumber="162" orientation="portrait" useFirstPageNumber="1" r:id="rId1"/>
  <headerFooter alignWithMargins="0">
    <oddFooter>&amp;C&amp;"ＭＳ Ｐ明朝,標準"&amp;9- &amp;P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CM52"/>
  <sheetViews>
    <sheetView showGridLines="0" view="pageBreakPreview" zoomScaleNormal="100" zoomScaleSheetLayoutView="100" workbookViewId="0">
      <selection activeCell="E3" sqref="E3"/>
    </sheetView>
  </sheetViews>
  <sheetFormatPr defaultRowHeight="13.5"/>
  <cols>
    <col min="1" max="1" width="1.625" style="8" customWidth="1"/>
    <col min="2" max="2" width="4.625" style="8" customWidth="1"/>
    <col min="3" max="3" width="14.75" style="8" customWidth="1"/>
    <col min="4" max="4" width="1.625" style="8" customWidth="1"/>
    <col min="5" max="7" width="12.5" style="1" customWidth="1"/>
    <col min="8" max="10" width="13.875" style="1" bestFit="1" customWidth="1"/>
    <col min="11" max="16384" width="9" style="1"/>
  </cols>
  <sheetData>
    <row r="1" spans="1:10" s="25" customFormat="1" ht="9">
      <c r="A1" s="24" t="s">
        <v>0</v>
      </c>
      <c r="B1" s="51"/>
      <c r="C1" s="51"/>
      <c r="D1" s="51"/>
    </row>
    <row r="2" spans="1:10" ht="10.5" customHeight="1"/>
    <row r="3" spans="1:10" s="5" customFormat="1" ht="11.25">
      <c r="A3" s="46" t="s">
        <v>205</v>
      </c>
      <c r="B3" s="47"/>
      <c r="C3" s="47"/>
      <c r="D3" s="47"/>
      <c r="E3" s="47"/>
      <c r="F3" s="47"/>
      <c r="G3" s="47"/>
    </row>
    <row r="4" spans="1:10" s="22" customFormat="1" ht="11.25" thickBot="1">
      <c r="A4" s="36"/>
      <c r="B4" s="36"/>
      <c r="C4" s="36"/>
      <c r="D4" s="36"/>
      <c r="E4" s="29"/>
      <c r="F4" s="29"/>
      <c r="G4" s="30" t="s">
        <v>172</v>
      </c>
    </row>
    <row r="5" spans="1:10" s="22" customFormat="1" ht="12.75" customHeight="1">
      <c r="A5" s="339" t="s">
        <v>4</v>
      </c>
      <c r="B5" s="340"/>
      <c r="C5" s="340"/>
      <c r="D5" s="379"/>
      <c r="E5" s="354" t="s">
        <v>216</v>
      </c>
      <c r="F5" s="355"/>
      <c r="G5" s="356"/>
    </row>
    <row r="6" spans="1:10" s="22" customFormat="1" ht="12.75" customHeight="1">
      <c r="A6" s="351"/>
      <c r="B6" s="352"/>
      <c r="C6" s="352"/>
      <c r="D6" s="353"/>
      <c r="E6" s="76" t="s">
        <v>71</v>
      </c>
      <c r="F6" s="131" t="s">
        <v>72</v>
      </c>
      <c r="G6" s="77" t="s">
        <v>17</v>
      </c>
    </row>
    <row r="7" spans="1:10" s="53" customFormat="1" ht="12.75" customHeight="1">
      <c r="A7" s="132"/>
      <c r="B7" s="373" t="s">
        <v>19</v>
      </c>
      <c r="C7" s="373"/>
      <c r="D7" s="133"/>
      <c r="E7" s="134">
        <f>E8+E9+E12+E13+E14+E15+E18+E19+E20+E23+E27+E31+E34+E35+E36+E37+E43</f>
        <v>17100000</v>
      </c>
      <c r="F7" s="135">
        <f>F8+F9+F12+F13+F14+F15+F18+F19+F20+F23+F27+F31+F34+F35+F36+F37+F43</f>
        <v>17790321</v>
      </c>
      <c r="G7" s="136">
        <f>G8+G9+G12+G13+G14+G15+G18+G19+G20+G23+G27+G31+G34+G35+G36+G37+G43</f>
        <v>17227921</v>
      </c>
      <c r="H7" s="52"/>
      <c r="I7" s="52"/>
      <c r="J7" s="52"/>
    </row>
    <row r="8" spans="1:10" s="22" customFormat="1" ht="12.75" customHeight="1">
      <c r="A8" s="137"/>
      <c r="B8" s="367" t="s">
        <v>126</v>
      </c>
      <c r="C8" s="367"/>
      <c r="D8" s="138"/>
      <c r="E8" s="139">
        <v>7018367</v>
      </c>
      <c r="F8" s="140">
        <v>7435367</v>
      </c>
      <c r="G8" s="141">
        <v>7580724</v>
      </c>
    </row>
    <row r="9" spans="1:10" s="22" customFormat="1" ht="12.75" customHeight="1">
      <c r="A9" s="142"/>
      <c r="B9" s="343" t="s">
        <v>20</v>
      </c>
      <c r="C9" s="343"/>
      <c r="D9" s="143"/>
      <c r="E9" s="144">
        <f>E10+E11</f>
        <v>126000</v>
      </c>
      <c r="F9" s="145">
        <f>F10+F11</f>
        <v>130513</v>
      </c>
      <c r="G9" s="146">
        <f>G10+G11</f>
        <v>130513</v>
      </c>
    </row>
    <row r="10" spans="1:10" s="22" customFormat="1" ht="12.75" customHeight="1">
      <c r="A10" s="142"/>
      <c r="B10" s="36"/>
      <c r="C10" s="36" t="s">
        <v>73</v>
      </c>
      <c r="D10" s="143"/>
      <c r="E10" s="144">
        <v>39000</v>
      </c>
      <c r="F10" s="145">
        <v>39644</v>
      </c>
      <c r="G10" s="146">
        <v>39644</v>
      </c>
    </row>
    <row r="11" spans="1:10" s="22" customFormat="1" ht="12.75" customHeight="1">
      <c r="A11" s="142"/>
      <c r="B11" s="36"/>
      <c r="C11" s="36" t="s">
        <v>74</v>
      </c>
      <c r="D11" s="143"/>
      <c r="E11" s="144">
        <v>87000</v>
      </c>
      <c r="F11" s="145">
        <v>90869</v>
      </c>
      <c r="G11" s="146">
        <v>90869</v>
      </c>
    </row>
    <row r="12" spans="1:10" s="22" customFormat="1" ht="12.75" customHeight="1">
      <c r="A12" s="142"/>
      <c r="B12" s="343" t="s">
        <v>75</v>
      </c>
      <c r="C12" s="343"/>
      <c r="D12" s="143"/>
      <c r="E12" s="144">
        <v>32000</v>
      </c>
      <c r="F12" s="145">
        <v>89326</v>
      </c>
      <c r="G12" s="146">
        <v>89326</v>
      </c>
    </row>
    <row r="13" spans="1:10" s="22" customFormat="1" ht="12.75" customHeight="1">
      <c r="A13" s="142"/>
      <c r="B13" s="343" t="s">
        <v>24</v>
      </c>
      <c r="C13" s="343"/>
      <c r="D13" s="143"/>
      <c r="E13" s="144">
        <v>660000</v>
      </c>
      <c r="F13" s="145">
        <v>1044112</v>
      </c>
      <c r="G13" s="146">
        <v>1044112</v>
      </c>
    </row>
    <row r="14" spans="1:10" s="22" customFormat="1" ht="12.75" customHeight="1">
      <c r="A14" s="142"/>
      <c r="B14" s="343" t="s">
        <v>25</v>
      </c>
      <c r="C14" s="343"/>
      <c r="D14" s="143"/>
      <c r="E14" s="144">
        <v>22000</v>
      </c>
      <c r="F14" s="145">
        <v>31095</v>
      </c>
      <c r="G14" s="146">
        <v>31095</v>
      </c>
    </row>
    <row r="15" spans="1:10" s="22" customFormat="1" ht="12.75" customHeight="1">
      <c r="A15" s="142"/>
      <c r="B15" s="343" t="s">
        <v>26</v>
      </c>
      <c r="C15" s="343"/>
      <c r="D15" s="143"/>
      <c r="E15" s="144">
        <f>E16+E17</f>
        <v>1610000</v>
      </c>
      <c r="F15" s="145">
        <f>F16+F17</f>
        <v>1701513</v>
      </c>
      <c r="G15" s="146">
        <f>G16+G17</f>
        <v>1701513</v>
      </c>
    </row>
    <row r="16" spans="1:10" s="22" customFormat="1" ht="12.75" customHeight="1">
      <c r="A16" s="142"/>
      <c r="B16" s="36"/>
      <c r="C16" s="36" t="s">
        <v>225</v>
      </c>
      <c r="D16" s="143"/>
      <c r="E16" s="144">
        <v>1570000</v>
      </c>
      <c r="F16" s="145">
        <v>1649337</v>
      </c>
      <c r="G16" s="146">
        <v>1649337</v>
      </c>
    </row>
    <row r="17" spans="1:7" s="22" customFormat="1" ht="12.75" customHeight="1">
      <c r="A17" s="142"/>
      <c r="B17" s="36"/>
      <c r="C17" s="36" t="s">
        <v>226</v>
      </c>
      <c r="D17" s="143"/>
      <c r="E17" s="144">
        <v>40000</v>
      </c>
      <c r="F17" s="145">
        <v>52176</v>
      </c>
      <c r="G17" s="146">
        <v>52176</v>
      </c>
    </row>
    <row r="18" spans="1:7" s="22" customFormat="1" ht="12.75" customHeight="1">
      <c r="A18" s="142"/>
      <c r="B18" s="343" t="s">
        <v>30</v>
      </c>
      <c r="C18" s="343"/>
      <c r="D18" s="143"/>
      <c r="E18" s="144">
        <v>8500</v>
      </c>
      <c r="F18" s="145">
        <v>10184</v>
      </c>
      <c r="G18" s="146">
        <v>10184</v>
      </c>
    </row>
    <row r="19" spans="1:7" s="22" customFormat="1" ht="12.75" customHeight="1">
      <c r="A19" s="142"/>
      <c r="B19" s="343" t="s">
        <v>32</v>
      </c>
      <c r="C19" s="343"/>
      <c r="D19" s="143"/>
      <c r="E19" s="144">
        <v>495639</v>
      </c>
      <c r="F19" s="145">
        <v>462101</v>
      </c>
      <c r="G19" s="146">
        <v>463470</v>
      </c>
    </row>
    <row r="20" spans="1:7" s="22" customFormat="1" ht="12.75" customHeight="1">
      <c r="A20" s="142"/>
      <c r="B20" s="343" t="s">
        <v>33</v>
      </c>
      <c r="C20" s="343"/>
      <c r="D20" s="143"/>
      <c r="E20" s="144">
        <f>E21+E22</f>
        <v>81328</v>
      </c>
      <c r="F20" s="145">
        <f>F21+F22</f>
        <v>80047</v>
      </c>
      <c r="G20" s="146">
        <f>G21+G22</f>
        <v>87388</v>
      </c>
    </row>
    <row r="21" spans="1:7" s="22" customFormat="1" ht="12.75" customHeight="1">
      <c r="A21" s="142"/>
      <c r="B21" s="36"/>
      <c r="C21" s="36" t="s">
        <v>76</v>
      </c>
      <c r="D21" s="143"/>
      <c r="E21" s="144">
        <v>57763</v>
      </c>
      <c r="F21" s="145">
        <v>57763</v>
      </c>
      <c r="G21" s="146">
        <v>62656</v>
      </c>
    </row>
    <row r="22" spans="1:7" s="22" customFormat="1" ht="12.75" customHeight="1">
      <c r="A22" s="142"/>
      <c r="B22" s="36"/>
      <c r="C22" s="36" t="s">
        <v>77</v>
      </c>
      <c r="D22" s="143"/>
      <c r="E22" s="144">
        <v>23565</v>
      </c>
      <c r="F22" s="145">
        <v>22284</v>
      </c>
      <c r="G22" s="146">
        <v>24732</v>
      </c>
    </row>
    <row r="23" spans="1:7" s="22" customFormat="1" ht="12.75" customHeight="1">
      <c r="A23" s="142"/>
      <c r="B23" s="343" t="s">
        <v>34</v>
      </c>
      <c r="C23" s="343"/>
      <c r="D23" s="143"/>
      <c r="E23" s="144">
        <f>E24+E25+E26</f>
        <v>3062379</v>
      </c>
      <c r="F23" s="145">
        <f>F24+F25+F26</f>
        <v>3244950</v>
      </c>
      <c r="G23" s="146">
        <f>G24+G25+G26</f>
        <v>2972032</v>
      </c>
    </row>
    <row r="24" spans="1:7" s="22" customFormat="1" ht="12.75" customHeight="1">
      <c r="A24" s="142"/>
      <c r="B24" s="36"/>
      <c r="C24" s="36" t="s">
        <v>78</v>
      </c>
      <c r="D24" s="143"/>
      <c r="E24" s="144">
        <v>1929577</v>
      </c>
      <c r="F24" s="145">
        <v>2088279</v>
      </c>
      <c r="G24" s="146">
        <v>2090407</v>
      </c>
    </row>
    <row r="25" spans="1:7" s="22" customFormat="1" ht="12.75" customHeight="1">
      <c r="A25" s="142"/>
      <c r="B25" s="36"/>
      <c r="C25" s="36" t="s">
        <v>79</v>
      </c>
      <c r="D25" s="143"/>
      <c r="E25" s="144">
        <v>1120801</v>
      </c>
      <c r="F25" s="145">
        <v>1143519</v>
      </c>
      <c r="G25" s="146">
        <v>868463</v>
      </c>
    </row>
    <row r="26" spans="1:7" s="22" customFormat="1" ht="12.75" customHeight="1">
      <c r="A26" s="142"/>
      <c r="B26" s="36"/>
      <c r="C26" s="36" t="s">
        <v>80</v>
      </c>
      <c r="D26" s="143"/>
      <c r="E26" s="144">
        <v>12001</v>
      </c>
      <c r="F26" s="145">
        <v>13152</v>
      </c>
      <c r="G26" s="146">
        <v>13162</v>
      </c>
    </row>
    <row r="27" spans="1:7" s="22" customFormat="1" ht="12.75" customHeight="1">
      <c r="A27" s="142"/>
      <c r="B27" s="343" t="s">
        <v>35</v>
      </c>
      <c r="C27" s="343"/>
      <c r="D27" s="143"/>
      <c r="E27" s="144">
        <f>E28+E29+E30</f>
        <v>1090187</v>
      </c>
      <c r="F27" s="145">
        <f>F28+F29+F30</f>
        <v>1106031</v>
      </c>
      <c r="G27" s="146">
        <f>G28+G29+G30</f>
        <v>1105921</v>
      </c>
    </row>
    <row r="28" spans="1:7" s="22" customFormat="1" ht="12.75" customHeight="1">
      <c r="A28" s="142"/>
      <c r="B28" s="36"/>
      <c r="C28" s="36" t="s">
        <v>81</v>
      </c>
      <c r="D28" s="143"/>
      <c r="E28" s="144">
        <v>692779</v>
      </c>
      <c r="F28" s="145">
        <v>771761</v>
      </c>
      <c r="G28" s="146">
        <v>771821</v>
      </c>
    </row>
    <row r="29" spans="1:7" s="22" customFormat="1" ht="12.75" customHeight="1">
      <c r="A29" s="142"/>
      <c r="B29" s="36"/>
      <c r="C29" s="36" t="s">
        <v>82</v>
      </c>
      <c r="D29" s="143"/>
      <c r="E29" s="144">
        <v>280512</v>
      </c>
      <c r="F29" s="145">
        <v>223982</v>
      </c>
      <c r="G29" s="146">
        <v>223210</v>
      </c>
    </row>
    <row r="30" spans="1:7" s="22" customFormat="1" ht="12.75" customHeight="1">
      <c r="A30" s="142"/>
      <c r="B30" s="36"/>
      <c r="C30" s="36" t="s">
        <v>80</v>
      </c>
      <c r="D30" s="143"/>
      <c r="E30" s="144">
        <v>116896</v>
      </c>
      <c r="F30" s="145">
        <v>110288</v>
      </c>
      <c r="G30" s="146">
        <v>110890</v>
      </c>
    </row>
    <row r="31" spans="1:7" s="22" customFormat="1" ht="12.75" customHeight="1">
      <c r="A31" s="142"/>
      <c r="B31" s="343" t="s">
        <v>36</v>
      </c>
      <c r="C31" s="343"/>
      <c r="D31" s="143"/>
      <c r="E31" s="144">
        <f>E32+E33</f>
        <v>7900</v>
      </c>
      <c r="F31" s="145">
        <f>F32+F33</f>
        <v>204990</v>
      </c>
      <c r="G31" s="146">
        <f>G32+G33</f>
        <v>206115</v>
      </c>
    </row>
    <row r="32" spans="1:7" s="22" customFormat="1" ht="12.75" customHeight="1">
      <c r="A32" s="142"/>
      <c r="B32" s="36"/>
      <c r="C32" s="36" t="s">
        <v>83</v>
      </c>
      <c r="D32" s="143"/>
      <c r="E32" s="144">
        <v>7900</v>
      </c>
      <c r="F32" s="145">
        <v>10430</v>
      </c>
      <c r="G32" s="146">
        <v>10452</v>
      </c>
    </row>
    <row r="33" spans="1:91" s="22" customFormat="1" ht="12.75" customHeight="1">
      <c r="A33" s="142"/>
      <c r="B33" s="36"/>
      <c r="C33" s="36" t="s">
        <v>84</v>
      </c>
      <c r="D33" s="143"/>
      <c r="E33" s="147">
        <v>0</v>
      </c>
      <c r="F33" s="145">
        <v>194560</v>
      </c>
      <c r="G33" s="146">
        <v>195663</v>
      </c>
    </row>
    <row r="34" spans="1:91" s="22" customFormat="1" ht="12.75" customHeight="1">
      <c r="A34" s="142"/>
      <c r="B34" s="343" t="s">
        <v>37</v>
      </c>
      <c r="C34" s="343"/>
      <c r="D34" s="143"/>
      <c r="E34" s="144">
        <v>2</v>
      </c>
      <c r="F34" s="145">
        <v>22020</v>
      </c>
      <c r="G34" s="146">
        <v>22114</v>
      </c>
    </row>
    <row r="35" spans="1:91" s="22" customFormat="1" ht="12.75" customHeight="1">
      <c r="A35" s="142"/>
      <c r="B35" s="343" t="s">
        <v>38</v>
      </c>
      <c r="C35" s="343"/>
      <c r="D35" s="143"/>
      <c r="E35" s="144">
        <v>750001</v>
      </c>
      <c r="F35" s="145">
        <v>1</v>
      </c>
      <c r="G35" s="146">
        <v>0</v>
      </c>
    </row>
    <row r="36" spans="1:91" s="22" customFormat="1" ht="12.75" customHeight="1">
      <c r="A36" s="142"/>
      <c r="B36" s="343" t="s">
        <v>39</v>
      </c>
      <c r="C36" s="343"/>
      <c r="D36" s="143"/>
      <c r="E36" s="144">
        <v>10000</v>
      </c>
      <c r="F36" s="145">
        <v>250998</v>
      </c>
      <c r="G36" s="146">
        <v>250998</v>
      </c>
    </row>
    <row r="37" spans="1:91" s="22" customFormat="1" ht="12.75" customHeight="1">
      <c r="A37" s="142"/>
      <c r="B37" s="343" t="s">
        <v>40</v>
      </c>
      <c r="C37" s="343"/>
      <c r="D37" s="143"/>
      <c r="E37" s="144">
        <f>E38+E39+E40+E41+E42</f>
        <v>264397</v>
      </c>
      <c r="F37" s="145">
        <f>F38+F39+F40+F41+F42</f>
        <v>297899</v>
      </c>
      <c r="G37" s="146">
        <f>G38+G39+G40+G41+G42</f>
        <v>279142</v>
      </c>
    </row>
    <row r="38" spans="1:91" s="22" customFormat="1" ht="12.75" customHeight="1">
      <c r="A38" s="142"/>
      <c r="B38" s="36"/>
      <c r="C38" s="148" t="s">
        <v>85</v>
      </c>
      <c r="D38" s="143"/>
      <c r="E38" s="144">
        <v>3000</v>
      </c>
      <c r="F38" s="145">
        <v>18000</v>
      </c>
      <c r="G38" s="146">
        <v>21923</v>
      </c>
      <c r="CM38" s="54"/>
    </row>
    <row r="39" spans="1:91" s="22" customFormat="1" ht="12.75" customHeight="1">
      <c r="A39" s="142"/>
      <c r="B39" s="36"/>
      <c r="C39" s="36" t="s">
        <v>86</v>
      </c>
      <c r="D39" s="143"/>
      <c r="E39" s="144">
        <v>77</v>
      </c>
      <c r="F39" s="145">
        <v>77</v>
      </c>
      <c r="G39" s="146">
        <v>78</v>
      </c>
    </row>
    <row r="40" spans="1:91" s="22" customFormat="1" ht="12.75" customHeight="1">
      <c r="A40" s="142"/>
      <c r="B40" s="36"/>
      <c r="C40" s="36" t="s">
        <v>87</v>
      </c>
      <c r="D40" s="143"/>
      <c r="E40" s="144">
        <v>17897</v>
      </c>
      <c r="F40" s="145">
        <v>7897</v>
      </c>
      <c r="G40" s="146">
        <v>7888</v>
      </c>
    </row>
    <row r="41" spans="1:91" s="22" customFormat="1" ht="12.75" customHeight="1">
      <c r="A41" s="142"/>
      <c r="B41" s="36"/>
      <c r="C41" s="36" t="s">
        <v>88</v>
      </c>
      <c r="D41" s="143"/>
      <c r="E41" s="144">
        <v>148299</v>
      </c>
      <c r="F41" s="145">
        <v>137254</v>
      </c>
      <c r="G41" s="146">
        <v>103907</v>
      </c>
    </row>
    <row r="42" spans="1:91" s="22" customFormat="1" ht="12.75" customHeight="1">
      <c r="A42" s="142"/>
      <c r="B42" s="36"/>
      <c r="C42" s="36" t="s">
        <v>89</v>
      </c>
      <c r="D42" s="143"/>
      <c r="E42" s="144">
        <v>95124</v>
      </c>
      <c r="F42" s="145">
        <v>134671</v>
      </c>
      <c r="G42" s="146">
        <v>145346</v>
      </c>
    </row>
    <row r="43" spans="1:91" s="22" customFormat="1" ht="12.75" customHeight="1">
      <c r="A43" s="149"/>
      <c r="B43" s="349" t="s">
        <v>127</v>
      </c>
      <c r="C43" s="349"/>
      <c r="D43" s="150"/>
      <c r="E43" s="151">
        <v>1861300</v>
      </c>
      <c r="F43" s="152">
        <v>1679174</v>
      </c>
      <c r="G43" s="153">
        <v>1253274</v>
      </c>
    </row>
    <row r="44" spans="1:91" s="22" customFormat="1" ht="10.5">
      <c r="A44" s="385" t="s">
        <v>90</v>
      </c>
      <c r="B44" s="385"/>
      <c r="C44" s="385"/>
      <c r="D44" s="385"/>
      <c r="E44" s="385"/>
    </row>
    <row r="45" spans="1:91" s="45" customFormat="1" ht="9.75">
      <c r="A45" s="154" t="s">
        <v>259</v>
      </c>
      <c r="B45" s="148"/>
      <c r="C45" s="148"/>
      <c r="D45" s="148"/>
      <c r="E45" s="155"/>
      <c r="F45" s="155"/>
    </row>
    <row r="46" spans="1:91" ht="16.5" customHeight="1">
      <c r="A46" s="48"/>
      <c r="B46" s="156"/>
      <c r="C46" s="156"/>
      <c r="D46" s="156"/>
      <c r="E46" s="13"/>
      <c r="F46" s="13"/>
    </row>
    <row r="47" spans="1:91">
      <c r="E47" s="15"/>
      <c r="F47" s="15"/>
      <c r="G47" s="15"/>
    </row>
    <row r="48" spans="1:91">
      <c r="E48" s="15"/>
      <c r="F48" s="15"/>
      <c r="G48" s="15"/>
    </row>
    <row r="49" spans="5:7">
      <c r="E49" s="15"/>
      <c r="F49" s="15"/>
      <c r="G49" s="15"/>
    </row>
    <row r="50" spans="5:7">
      <c r="E50" s="15"/>
      <c r="F50" s="15"/>
      <c r="G50" s="15"/>
    </row>
    <row r="51" spans="5:7">
      <c r="E51" s="15"/>
      <c r="F51" s="15"/>
      <c r="G51" s="15"/>
    </row>
    <row r="52" spans="5:7">
      <c r="E52" s="15"/>
      <c r="F52" s="15"/>
      <c r="G52" s="15"/>
    </row>
  </sheetData>
  <mergeCells count="21">
    <mergeCell ref="B36:C36"/>
    <mergeCell ref="B12:C12"/>
    <mergeCell ref="A44:E44"/>
    <mergeCell ref="B14:C14"/>
    <mergeCell ref="B37:C37"/>
    <mergeCell ref="B15:C15"/>
    <mergeCell ref="B19:C19"/>
    <mergeCell ref="B23:C23"/>
    <mergeCell ref="B43:C43"/>
    <mergeCell ref="B34:C34"/>
    <mergeCell ref="B18:C18"/>
    <mergeCell ref="B27:C27"/>
    <mergeCell ref="B31:C31"/>
    <mergeCell ref="B35:C35"/>
    <mergeCell ref="B20:C20"/>
    <mergeCell ref="E5:G5"/>
    <mergeCell ref="B7:C7"/>
    <mergeCell ref="B8:C8"/>
    <mergeCell ref="B9:C9"/>
    <mergeCell ref="B13:C13"/>
    <mergeCell ref="A5:D6"/>
  </mergeCells>
  <phoneticPr fontId="1"/>
  <printOptions horizontalCentered="1"/>
  <pageMargins left="0.59055118110236227" right="0.59055118110236227" top="0.39370078740157483" bottom="0.59055118110236227" header="0.51181102362204722" footer="0.19685039370078741"/>
  <pageSetup paperSize="11" orientation="portrait" r:id="rId1"/>
  <headerFooter alignWithMargins="0">
    <oddFooter>&amp;C&amp;"ＭＳ Ｐ明朝,標準"&amp;9- 164 -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CM49"/>
  <sheetViews>
    <sheetView showGridLines="0" view="pageBreakPreview" zoomScaleNormal="100" zoomScaleSheetLayoutView="100" workbookViewId="0">
      <selection activeCell="B2" sqref="B2"/>
    </sheetView>
  </sheetViews>
  <sheetFormatPr defaultRowHeight="13.5"/>
  <cols>
    <col min="1" max="1" width="1.625" style="7" customWidth="1"/>
    <col min="2" max="2" width="4.625" style="8" customWidth="1"/>
    <col min="3" max="3" width="14.75" style="8" customWidth="1"/>
    <col min="4" max="4" width="1.625" style="7" customWidth="1"/>
    <col min="5" max="7" width="12.5" style="7" customWidth="1"/>
    <col min="8" max="18" width="9.625" style="7" customWidth="1"/>
    <col min="19" max="16384" width="9" style="7"/>
  </cols>
  <sheetData>
    <row r="1" spans="1:15" s="24" customFormat="1" ht="9">
      <c r="B1" s="51"/>
      <c r="C1" s="51"/>
      <c r="G1" s="26" t="s">
        <v>0</v>
      </c>
    </row>
    <row r="2" spans="1:15" ht="10.5" customHeight="1"/>
    <row r="3" spans="1:15" s="3" customFormat="1" ht="11.25">
      <c r="A3" s="46" t="s">
        <v>206</v>
      </c>
      <c r="B3" s="47"/>
      <c r="C3" s="47"/>
      <c r="D3" s="47"/>
      <c r="E3" s="47"/>
      <c r="F3" s="47"/>
      <c r="G3" s="47"/>
      <c r="H3" s="27"/>
      <c r="I3" s="27"/>
      <c r="J3" s="27"/>
      <c r="K3" s="27"/>
      <c r="L3" s="27"/>
      <c r="M3" s="27"/>
      <c r="N3" s="27"/>
      <c r="O3" s="27"/>
    </row>
    <row r="4" spans="1:15" s="57" customFormat="1" ht="11.25" thickBot="1">
      <c r="A4" s="29"/>
      <c r="B4" s="36"/>
      <c r="C4" s="36"/>
      <c r="D4" s="29"/>
      <c r="E4" s="29"/>
      <c r="F4" s="29"/>
      <c r="G4" s="30" t="s">
        <v>172</v>
      </c>
      <c r="H4" s="29"/>
      <c r="I4" s="29"/>
      <c r="J4" s="55"/>
      <c r="K4" s="29"/>
      <c r="L4" s="29"/>
      <c r="M4" s="29"/>
      <c r="N4" s="29"/>
      <c r="O4" s="56"/>
    </row>
    <row r="5" spans="1:15" s="57" customFormat="1" ht="11.25" customHeight="1">
      <c r="A5" s="339" t="s">
        <v>4</v>
      </c>
      <c r="B5" s="340"/>
      <c r="C5" s="340"/>
      <c r="D5" s="379"/>
      <c r="E5" s="354" t="s">
        <v>216</v>
      </c>
      <c r="F5" s="355"/>
      <c r="G5" s="356"/>
      <c r="H5" s="29"/>
      <c r="I5" s="29"/>
      <c r="J5" s="29"/>
      <c r="K5" s="29"/>
      <c r="L5" s="29"/>
    </row>
    <row r="6" spans="1:15" s="57" customFormat="1" ht="11.25" customHeight="1">
      <c r="A6" s="351"/>
      <c r="B6" s="352"/>
      <c r="C6" s="352"/>
      <c r="D6" s="353"/>
      <c r="E6" s="76" t="s">
        <v>71</v>
      </c>
      <c r="F6" s="131" t="s">
        <v>72</v>
      </c>
      <c r="G6" s="77" t="s">
        <v>17</v>
      </c>
      <c r="H6" s="29"/>
      <c r="I6" s="29"/>
      <c r="J6" s="29"/>
      <c r="K6" s="29"/>
      <c r="L6" s="29"/>
    </row>
    <row r="7" spans="1:15" s="60" customFormat="1" ht="12" customHeight="1">
      <c r="A7" s="390" t="s">
        <v>19</v>
      </c>
      <c r="B7" s="391"/>
      <c r="C7" s="391"/>
      <c r="D7" s="104"/>
      <c r="E7" s="157">
        <f>E8+E9+E16+E20+E23+E24+E25+E26+E32+E33+E39+E42+E43+E45</f>
        <v>17100000</v>
      </c>
      <c r="F7" s="158">
        <f>F8+F9+F16+F20+F23+F24+F25+F26+F32+F33+F39+F42+F43+F45</f>
        <v>17790321</v>
      </c>
      <c r="G7" s="159">
        <f>G8+G9+G16+G20+G23+G24+G25+G26+G32+G33+G42</f>
        <v>16803660</v>
      </c>
      <c r="H7" s="58"/>
      <c r="I7" s="58"/>
      <c r="J7" s="58"/>
      <c r="K7" s="59"/>
      <c r="L7" s="59"/>
    </row>
    <row r="8" spans="1:15" s="57" customFormat="1" ht="12" customHeight="1">
      <c r="A8" s="386" t="s">
        <v>41</v>
      </c>
      <c r="B8" s="387"/>
      <c r="C8" s="387"/>
      <c r="D8" s="37"/>
      <c r="E8" s="160">
        <v>169386</v>
      </c>
      <c r="F8" s="161">
        <v>183542</v>
      </c>
      <c r="G8" s="162">
        <v>182195</v>
      </c>
      <c r="H8" s="55"/>
      <c r="I8" s="29"/>
      <c r="J8" s="55"/>
      <c r="K8" s="61"/>
      <c r="L8" s="62"/>
    </row>
    <row r="9" spans="1:15" s="57" customFormat="1" ht="12" customHeight="1">
      <c r="A9" s="386" t="s">
        <v>42</v>
      </c>
      <c r="B9" s="387"/>
      <c r="C9" s="387"/>
      <c r="D9" s="37"/>
      <c r="E9" s="160">
        <f>SUM(E10:E15)</f>
        <v>1525490</v>
      </c>
      <c r="F9" s="161">
        <f>SUM(F10:F15)</f>
        <v>2203670</v>
      </c>
      <c r="G9" s="162">
        <f>SUM(G10:G15)</f>
        <v>2098449</v>
      </c>
      <c r="H9" s="55"/>
      <c r="I9" s="29"/>
      <c r="J9" s="55"/>
      <c r="K9" s="61"/>
      <c r="L9" s="61"/>
    </row>
    <row r="10" spans="1:15" s="57" customFormat="1" ht="12" customHeight="1">
      <c r="A10" s="163"/>
      <c r="B10" s="36"/>
      <c r="C10" s="36" t="s">
        <v>91</v>
      </c>
      <c r="D10" s="37"/>
      <c r="E10" s="160">
        <v>1065680</v>
      </c>
      <c r="F10" s="161">
        <v>1747740</v>
      </c>
      <c r="G10" s="162">
        <v>1658750</v>
      </c>
      <c r="H10" s="55"/>
      <c r="I10" s="29"/>
      <c r="J10" s="55"/>
      <c r="K10" s="61"/>
      <c r="L10" s="62"/>
    </row>
    <row r="11" spans="1:15" s="57" customFormat="1" ht="12" customHeight="1">
      <c r="A11" s="163"/>
      <c r="B11" s="36"/>
      <c r="C11" s="36" t="s">
        <v>92</v>
      </c>
      <c r="D11" s="37"/>
      <c r="E11" s="160">
        <v>234390</v>
      </c>
      <c r="F11" s="161">
        <v>244663</v>
      </c>
      <c r="G11" s="162">
        <v>241275</v>
      </c>
      <c r="H11" s="55"/>
      <c r="I11" s="29"/>
      <c r="J11" s="55"/>
      <c r="K11" s="61"/>
      <c r="L11" s="61"/>
    </row>
    <row r="12" spans="1:15" s="57" customFormat="1" ht="12" customHeight="1">
      <c r="A12" s="163"/>
      <c r="B12" s="36"/>
      <c r="C12" s="36" t="s">
        <v>93</v>
      </c>
      <c r="D12" s="37"/>
      <c r="E12" s="160">
        <v>123609</v>
      </c>
      <c r="F12" s="161">
        <v>134748</v>
      </c>
      <c r="G12" s="162">
        <v>122351</v>
      </c>
      <c r="H12" s="55"/>
      <c r="I12" s="29"/>
      <c r="J12" s="55"/>
      <c r="K12" s="61"/>
      <c r="L12" s="61"/>
    </row>
    <row r="13" spans="1:15" s="57" customFormat="1" ht="12" customHeight="1">
      <c r="A13" s="163"/>
      <c r="B13" s="36"/>
      <c r="C13" s="36" t="s">
        <v>94</v>
      </c>
      <c r="D13" s="37"/>
      <c r="E13" s="160">
        <v>48310</v>
      </c>
      <c r="F13" s="161">
        <v>21333</v>
      </c>
      <c r="G13" s="162">
        <v>21211</v>
      </c>
      <c r="H13" s="55"/>
      <c r="I13" s="29"/>
      <c r="J13" s="55"/>
      <c r="K13" s="61"/>
      <c r="L13" s="61"/>
    </row>
    <row r="14" spans="1:15" s="57" customFormat="1" ht="12" customHeight="1">
      <c r="A14" s="163"/>
      <c r="B14" s="36"/>
      <c r="C14" s="36" t="s">
        <v>95</v>
      </c>
      <c r="D14" s="37"/>
      <c r="E14" s="160">
        <v>27191</v>
      </c>
      <c r="F14" s="161">
        <v>26926</v>
      </c>
      <c r="G14" s="162">
        <v>26825</v>
      </c>
      <c r="H14" s="55"/>
      <c r="I14" s="29"/>
      <c r="J14" s="55"/>
      <c r="K14" s="61"/>
      <c r="L14" s="61"/>
    </row>
    <row r="15" spans="1:15" s="57" customFormat="1" ht="12" customHeight="1">
      <c r="A15" s="163"/>
      <c r="B15" s="36"/>
      <c r="C15" s="36" t="s">
        <v>96</v>
      </c>
      <c r="D15" s="37"/>
      <c r="E15" s="160">
        <v>26310</v>
      </c>
      <c r="F15" s="161">
        <v>28260</v>
      </c>
      <c r="G15" s="162">
        <v>28037</v>
      </c>
      <c r="H15" s="55"/>
      <c r="I15" s="29"/>
      <c r="J15" s="55"/>
      <c r="K15" s="61"/>
      <c r="L15" s="62"/>
    </row>
    <row r="16" spans="1:15" s="57" customFormat="1" ht="12" customHeight="1">
      <c r="A16" s="386" t="s">
        <v>43</v>
      </c>
      <c r="B16" s="387"/>
      <c r="C16" s="387"/>
      <c r="D16" s="37"/>
      <c r="E16" s="160">
        <f>SUM(E17:E19)</f>
        <v>6762116</v>
      </c>
      <c r="F16" s="161">
        <f>SUM(F17:F19)</f>
        <v>7051631</v>
      </c>
      <c r="G16" s="162">
        <f>SUM(G17:G19)</f>
        <v>7020549</v>
      </c>
      <c r="H16" s="55"/>
      <c r="I16" s="29"/>
      <c r="J16" s="55"/>
      <c r="K16" s="61"/>
      <c r="L16" s="61"/>
    </row>
    <row r="17" spans="1:15" s="57" customFormat="1" ht="12" customHeight="1">
      <c r="A17" s="163"/>
      <c r="B17" s="36"/>
      <c r="C17" s="36" t="s">
        <v>97</v>
      </c>
      <c r="D17" s="37"/>
      <c r="E17" s="160">
        <v>2443670</v>
      </c>
      <c r="F17" s="161">
        <v>2497732</v>
      </c>
      <c r="G17" s="162">
        <v>2492021</v>
      </c>
      <c r="H17" s="55"/>
      <c r="I17" s="29"/>
      <c r="J17" s="55"/>
      <c r="K17" s="61"/>
      <c r="L17" s="62"/>
    </row>
    <row r="18" spans="1:15" s="57" customFormat="1" ht="12" customHeight="1">
      <c r="A18" s="163"/>
      <c r="B18" s="36"/>
      <c r="C18" s="36" t="s">
        <v>98</v>
      </c>
      <c r="D18" s="37"/>
      <c r="E18" s="160">
        <v>3757624</v>
      </c>
      <c r="F18" s="161">
        <v>3973808</v>
      </c>
      <c r="G18" s="162">
        <v>3954569</v>
      </c>
      <c r="H18" s="55"/>
      <c r="I18" s="29"/>
      <c r="J18" s="55"/>
      <c r="K18" s="61"/>
      <c r="L18" s="61"/>
    </row>
    <row r="19" spans="1:15" s="57" customFormat="1" ht="12" customHeight="1">
      <c r="A19" s="163"/>
      <c r="B19" s="36"/>
      <c r="C19" s="36" t="s">
        <v>99</v>
      </c>
      <c r="D19" s="37"/>
      <c r="E19" s="160">
        <v>560822</v>
      </c>
      <c r="F19" s="161">
        <v>580091</v>
      </c>
      <c r="G19" s="162">
        <v>573959</v>
      </c>
      <c r="H19" s="29"/>
      <c r="I19" s="29"/>
      <c r="J19" s="55"/>
      <c r="K19" s="29"/>
      <c r="L19" s="62"/>
    </row>
    <row r="20" spans="1:15" s="57" customFormat="1" ht="12" customHeight="1">
      <c r="A20" s="386" t="s">
        <v>44</v>
      </c>
      <c r="B20" s="387"/>
      <c r="C20" s="387"/>
      <c r="D20" s="37"/>
      <c r="E20" s="160">
        <f>SUM(E21:E22)</f>
        <v>1177587</v>
      </c>
      <c r="F20" s="161">
        <f>SUM(F21:F22)</f>
        <v>1172525</v>
      </c>
      <c r="G20" s="162">
        <f>SUM(G21:G22)</f>
        <v>1159715</v>
      </c>
      <c r="H20" s="63"/>
      <c r="I20" s="63"/>
      <c r="J20" s="63"/>
      <c r="K20" s="63"/>
      <c r="L20" s="63"/>
      <c r="M20" s="63"/>
      <c r="N20" s="63"/>
      <c r="O20" s="63"/>
    </row>
    <row r="21" spans="1:15" s="57" customFormat="1" ht="12" customHeight="1">
      <c r="A21" s="163"/>
      <c r="B21" s="36"/>
      <c r="C21" s="36" t="s">
        <v>100</v>
      </c>
      <c r="D21" s="37"/>
      <c r="E21" s="160">
        <v>676659</v>
      </c>
      <c r="F21" s="161">
        <v>672317</v>
      </c>
      <c r="G21" s="162">
        <v>659577</v>
      </c>
    </row>
    <row r="22" spans="1:15" s="57" customFormat="1" ht="12" customHeight="1">
      <c r="A22" s="163"/>
      <c r="B22" s="36"/>
      <c r="C22" s="36" t="s">
        <v>101</v>
      </c>
      <c r="D22" s="37"/>
      <c r="E22" s="160">
        <v>500928</v>
      </c>
      <c r="F22" s="161">
        <v>500208</v>
      </c>
      <c r="G22" s="162">
        <v>500138</v>
      </c>
    </row>
    <row r="23" spans="1:15" s="57" customFormat="1" ht="12" customHeight="1">
      <c r="A23" s="386" t="s">
        <v>45</v>
      </c>
      <c r="B23" s="387"/>
      <c r="C23" s="387"/>
      <c r="D23" s="37"/>
      <c r="E23" s="160">
        <v>24905</v>
      </c>
      <c r="F23" s="161">
        <v>24905</v>
      </c>
      <c r="G23" s="162">
        <v>24596</v>
      </c>
    </row>
    <row r="24" spans="1:15" s="57" customFormat="1" ht="12" customHeight="1">
      <c r="A24" s="386" t="s">
        <v>46</v>
      </c>
      <c r="B24" s="387"/>
      <c r="C24" s="387"/>
      <c r="D24" s="37"/>
      <c r="E24" s="160">
        <v>75593</v>
      </c>
      <c r="F24" s="161">
        <v>60038</v>
      </c>
      <c r="G24" s="162">
        <v>57163</v>
      </c>
    </row>
    <row r="25" spans="1:15" s="57" customFormat="1" ht="12" customHeight="1">
      <c r="A25" s="386" t="s">
        <v>47</v>
      </c>
      <c r="B25" s="387"/>
      <c r="C25" s="387"/>
      <c r="D25" s="37"/>
      <c r="E25" s="160">
        <v>142437</v>
      </c>
      <c r="F25" s="161">
        <v>182520</v>
      </c>
      <c r="G25" s="162">
        <v>178272</v>
      </c>
    </row>
    <row r="26" spans="1:15" s="57" customFormat="1" ht="12" customHeight="1">
      <c r="A26" s="386" t="s">
        <v>48</v>
      </c>
      <c r="B26" s="387"/>
      <c r="C26" s="387"/>
      <c r="D26" s="37"/>
      <c r="E26" s="160">
        <f>SUM(E27:E31)</f>
        <v>3211162</v>
      </c>
      <c r="F26" s="161">
        <f>SUM(F27:F31)</f>
        <v>2732493</v>
      </c>
      <c r="G26" s="162">
        <f>SUM(G27:G31)</f>
        <v>2094914</v>
      </c>
    </row>
    <row r="27" spans="1:15" s="57" customFormat="1" ht="12" customHeight="1">
      <c r="A27" s="163"/>
      <c r="B27" s="36"/>
      <c r="C27" s="36" t="s">
        <v>102</v>
      </c>
      <c r="D27" s="37"/>
      <c r="E27" s="160">
        <v>98803</v>
      </c>
      <c r="F27" s="161">
        <v>107021</v>
      </c>
      <c r="G27" s="162">
        <v>105636</v>
      </c>
    </row>
    <row r="28" spans="1:15" s="57" customFormat="1" ht="12" customHeight="1">
      <c r="A28" s="163"/>
      <c r="B28" s="36"/>
      <c r="C28" s="36" t="s">
        <v>103</v>
      </c>
      <c r="D28" s="37"/>
      <c r="E28" s="160">
        <v>368480</v>
      </c>
      <c r="F28" s="161">
        <v>356989</v>
      </c>
      <c r="G28" s="162">
        <v>349767</v>
      </c>
    </row>
    <row r="29" spans="1:15" s="57" customFormat="1" ht="12" customHeight="1">
      <c r="A29" s="163"/>
      <c r="B29" s="36"/>
      <c r="C29" s="36" t="s">
        <v>104</v>
      </c>
      <c r="D29" s="37"/>
      <c r="E29" s="160">
        <v>25658</v>
      </c>
      <c r="F29" s="161">
        <v>25658</v>
      </c>
      <c r="G29" s="162">
        <v>24793</v>
      </c>
    </row>
    <row r="30" spans="1:15" s="57" customFormat="1" ht="12" customHeight="1">
      <c r="A30" s="163"/>
      <c r="B30" s="36"/>
      <c r="C30" s="36" t="s">
        <v>105</v>
      </c>
      <c r="D30" s="37"/>
      <c r="E30" s="160">
        <v>2634312</v>
      </c>
      <c r="F30" s="161">
        <v>2166195</v>
      </c>
      <c r="G30" s="162">
        <v>1538711</v>
      </c>
    </row>
    <row r="31" spans="1:15" s="57" customFormat="1" ht="12" customHeight="1">
      <c r="A31" s="163"/>
      <c r="B31" s="36"/>
      <c r="C31" s="36" t="s">
        <v>106</v>
      </c>
      <c r="D31" s="37"/>
      <c r="E31" s="160">
        <v>83909</v>
      </c>
      <c r="F31" s="161">
        <v>76630</v>
      </c>
      <c r="G31" s="162">
        <v>76007</v>
      </c>
    </row>
    <row r="32" spans="1:15" s="57" customFormat="1" ht="12" customHeight="1">
      <c r="A32" s="386" t="s">
        <v>49</v>
      </c>
      <c r="B32" s="387"/>
      <c r="C32" s="387"/>
      <c r="D32" s="37"/>
      <c r="E32" s="160">
        <v>644012</v>
      </c>
      <c r="F32" s="161">
        <v>633126</v>
      </c>
      <c r="G32" s="162">
        <v>632583</v>
      </c>
    </row>
    <row r="33" spans="1:91" s="57" customFormat="1" ht="12" customHeight="1">
      <c r="A33" s="386" t="s">
        <v>50</v>
      </c>
      <c r="B33" s="387"/>
      <c r="C33" s="387"/>
      <c r="D33" s="37"/>
      <c r="E33" s="160">
        <f>SUM(E34:E38)</f>
        <v>1562863</v>
      </c>
      <c r="F33" s="161">
        <f>SUM(F34:F38)</f>
        <v>1795034</v>
      </c>
      <c r="G33" s="162">
        <f>SUM(G34:G38)</f>
        <v>1615190</v>
      </c>
    </row>
    <row r="34" spans="1:91" s="57" customFormat="1" ht="12" customHeight="1">
      <c r="A34" s="163"/>
      <c r="B34" s="36"/>
      <c r="C34" s="36" t="s">
        <v>107</v>
      </c>
      <c r="D34" s="37"/>
      <c r="E34" s="160">
        <v>248391</v>
      </c>
      <c r="F34" s="161">
        <v>260247</v>
      </c>
      <c r="G34" s="162">
        <v>258996</v>
      </c>
    </row>
    <row r="35" spans="1:91" s="57" customFormat="1" ht="12" customHeight="1">
      <c r="A35" s="163"/>
      <c r="B35" s="36"/>
      <c r="C35" s="36" t="s">
        <v>108</v>
      </c>
      <c r="D35" s="37"/>
      <c r="E35" s="160">
        <v>394150</v>
      </c>
      <c r="F35" s="161">
        <v>622903</v>
      </c>
      <c r="G35" s="162">
        <v>466706</v>
      </c>
    </row>
    <row r="36" spans="1:91" s="57" customFormat="1" ht="12" customHeight="1">
      <c r="A36" s="163"/>
      <c r="B36" s="36"/>
      <c r="C36" s="36" t="s">
        <v>109</v>
      </c>
      <c r="D36" s="37"/>
      <c r="E36" s="160">
        <v>113125</v>
      </c>
      <c r="F36" s="161">
        <v>137172</v>
      </c>
      <c r="G36" s="162">
        <v>120052</v>
      </c>
    </row>
    <row r="37" spans="1:91" s="57" customFormat="1" ht="12" customHeight="1">
      <c r="A37" s="163"/>
      <c r="B37" s="36"/>
      <c r="C37" s="36" t="s">
        <v>110</v>
      </c>
      <c r="D37" s="37"/>
      <c r="E37" s="160">
        <v>367943</v>
      </c>
      <c r="F37" s="161">
        <v>345643</v>
      </c>
      <c r="G37" s="162">
        <v>342813</v>
      </c>
    </row>
    <row r="38" spans="1:91" s="57" customFormat="1" ht="12" customHeight="1">
      <c r="A38" s="163"/>
      <c r="B38" s="36"/>
      <c r="C38" s="36" t="s">
        <v>111</v>
      </c>
      <c r="D38" s="37"/>
      <c r="E38" s="160">
        <v>439254</v>
      </c>
      <c r="F38" s="161">
        <v>429069</v>
      </c>
      <c r="G38" s="162">
        <v>426623</v>
      </c>
      <c r="CM38" s="64"/>
    </row>
    <row r="39" spans="1:91" s="57" customFormat="1" ht="12" customHeight="1">
      <c r="A39" s="386" t="s">
        <v>51</v>
      </c>
      <c r="B39" s="387"/>
      <c r="C39" s="387"/>
      <c r="D39" s="37"/>
      <c r="E39" s="160">
        <f>SUM(E40:E41)</f>
        <v>2</v>
      </c>
      <c r="F39" s="161">
        <f>SUM(F40:F41)</f>
        <v>2</v>
      </c>
      <c r="G39" s="164" t="s">
        <v>217</v>
      </c>
    </row>
    <row r="40" spans="1:91" s="57" customFormat="1" ht="12" customHeight="1">
      <c r="A40" s="163"/>
      <c r="B40" s="36"/>
      <c r="C40" s="165" t="s">
        <v>112</v>
      </c>
      <c r="D40" s="37"/>
      <c r="E40" s="160">
        <v>1</v>
      </c>
      <c r="F40" s="161">
        <v>1</v>
      </c>
      <c r="G40" s="164" t="s">
        <v>217</v>
      </c>
    </row>
    <row r="41" spans="1:91" s="57" customFormat="1" ht="12" customHeight="1">
      <c r="A41" s="163"/>
      <c r="B41" s="36"/>
      <c r="C41" s="165" t="s">
        <v>113</v>
      </c>
      <c r="D41" s="37"/>
      <c r="E41" s="160">
        <v>1</v>
      </c>
      <c r="F41" s="161">
        <v>1</v>
      </c>
      <c r="G41" s="164" t="s">
        <v>217</v>
      </c>
    </row>
    <row r="42" spans="1:91" s="57" customFormat="1" ht="12" customHeight="1">
      <c r="A42" s="386" t="s">
        <v>52</v>
      </c>
      <c r="B42" s="387"/>
      <c r="C42" s="387"/>
      <c r="D42" s="37"/>
      <c r="E42" s="160">
        <v>1794446</v>
      </c>
      <c r="F42" s="161">
        <v>1740834</v>
      </c>
      <c r="G42" s="162">
        <v>1740034</v>
      </c>
    </row>
    <row r="43" spans="1:91" s="57" customFormat="1" ht="12" customHeight="1">
      <c r="A43" s="386" t="s">
        <v>114</v>
      </c>
      <c r="B43" s="387"/>
      <c r="C43" s="387"/>
      <c r="D43" s="37"/>
      <c r="E43" s="160">
        <f>SUM(E44)</f>
        <v>1</v>
      </c>
      <c r="F43" s="161">
        <f>SUM(F44)</f>
        <v>1</v>
      </c>
      <c r="G43" s="164" t="s">
        <v>217</v>
      </c>
    </row>
    <row r="44" spans="1:91" s="57" customFormat="1" ht="12" customHeight="1">
      <c r="A44" s="163"/>
      <c r="B44" s="36"/>
      <c r="C44" s="36" t="s">
        <v>115</v>
      </c>
      <c r="D44" s="37"/>
      <c r="E44" s="160">
        <v>1</v>
      </c>
      <c r="F44" s="161">
        <v>1</v>
      </c>
      <c r="G44" s="164" t="s">
        <v>217</v>
      </c>
    </row>
    <row r="45" spans="1:91" s="57" customFormat="1" ht="12" customHeight="1">
      <c r="A45" s="388" t="s">
        <v>53</v>
      </c>
      <c r="B45" s="389"/>
      <c r="C45" s="389"/>
      <c r="D45" s="41"/>
      <c r="E45" s="166">
        <v>10000</v>
      </c>
      <c r="F45" s="167">
        <v>10000</v>
      </c>
      <c r="G45" s="168" t="s">
        <v>217</v>
      </c>
    </row>
    <row r="46" spans="1:91" s="57" customFormat="1" ht="10.5">
      <c r="A46" s="169" t="s">
        <v>90</v>
      </c>
      <c r="B46" s="170"/>
      <c r="C46" s="171"/>
      <c r="D46" s="42"/>
      <c r="E46" s="43"/>
      <c r="F46" s="22"/>
      <c r="G46" s="172"/>
      <c r="H46" s="63"/>
    </row>
    <row r="47" spans="1:91" s="65" customFormat="1" ht="9.75">
      <c r="A47" s="154" t="s">
        <v>259</v>
      </c>
      <c r="B47" s="148"/>
      <c r="C47" s="148"/>
      <c r="D47" s="173"/>
      <c r="E47" s="155"/>
      <c r="F47" s="155"/>
      <c r="G47" s="45"/>
    </row>
    <row r="48" spans="1:91" ht="16.5" customHeight="1">
      <c r="A48" s="6"/>
      <c r="B48" s="16"/>
      <c r="C48" s="16"/>
      <c r="D48" s="6"/>
      <c r="E48" s="1"/>
      <c r="F48" s="1"/>
      <c r="G48" s="1"/>
    </row>
    <row r="49" spans="1:7" ht="16.5" customHeight="1">
      <c r="A49" s="6"/>
      <c r="B49" s="16"/>
      <c r="C49" s="16"/>
      <c r="D49" s="6"/>
      <c r="E49" s="1"/>
      <c r="F49" s="1"/>
      <c r="G49" s="1"/>
    </row>
  </sheetData>
  <mergeCells count="17">
    <mergeCell ref="A32:C32"/>
    <mergeCell ref="A5:D6"/>
    <mergeCell ref="E5:G5"/>
    <mergeCell ref="A7:C7"/>
    <mergeCell ref="A8:C8"/>
    <mergeCell ref="A9:C9"/>
    <mergeCell ref="A16:C16"/>
    <mergeCell ref="A20:C20"/>
    <mergeCell ref="A23:C23"/>
    <mergeCell ref="A24:C24"/>
    <mergeCell ref="A25:C25"/>
    <mergeCell ref="A26:C26"/>
    <mergeCell ref="A33:C33"/>
    <mergeCell ref="A39:C39"/>
    <mergeCell ref="A42:C42"/>
    <mergeCell ref="A43:C43"/>
    <mergeCell ref="A45:C45"/>
  </mergeCells>
  <phoneticPr fontId="1"/>
  <printOptions horizontalCentered="1"/>
  <pageMargins left="0.59055118110236227" right="0.59055118110236227" top="0.39370078740157483" bottom="0.59055118110236227" header="0.51181102362204722" footer="0.19685039370078741"/>
  <pageSetup paperSize="11" orientation="portrait" r:id="rId1"/>
  <headerFooter alignWithMargins="0">
    <oddFooter>&amp;C&amp;"ＭＳ Ｐ明朝,標準"&amp;9- 165 -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CM336"/>
  <sheetViews>
    <sheetView showGridLines="0" view="pageBreakPreview" zoomScaleNormal="100" zoomScaleSheetLayoutView="100" workbookViewId="0">
      <selection activeCell="F10" sqref="F10"/>
    </sheetView>
  </sheetViews>
  <sheetFormatPr defaultRowHeight="13.5"/>
  <cols>
    <col min="1" max="1" width="1.625" style="8" customWidth="1"/>
    <col min="2" max="3" width="2.625" style="8" customWidth="1"/>
    <col min="4" max="4" width="14.75" style="8" customWidth="1"/>
    <col min="5" max="5" width="1.625" style="8" customWidth="1"/>
    <col min="6" max="8" width="12.375" style="7" customWidth="1"/>
    <col min="9" max="19" width="9.625" style="7" customWidth="1"/>
    <col min="20" max="16384" width="9" style="7"/>
  </cols>
  <sheetData>
    <row r="1" spans="1:16" s="24" customFormat="1" ht="9">
      <c r="A1" s="24" t="s">
        <v>0</v>
      </c>
      <c r="B1" s="51"/>
      <c r="C1" s="51"/>
      <c r="D1" s="51"/>
      <c r="E1" s="51"/>
    </row>
    <row r="2" spans="1:16" ht="6.75" customHeight="1"/>
    <row r="3" spans="1:16" s="3" customFormat="1" ht="11.25">
      <c r="A3" s="46" t="s">
        <v>173</v>
      </c>
      <c r="B3" s="47"/>
      <c r="C3" s="47"/>
      <c r="D3" s="47"/>
      <c r="E3" s="47"/>
      <c r="F3" s="47"/>
      <c r="G3" s="47"/>
      <c r="H3" s="47"/>
      <c r="I3" s="27"/>
      <c r="J3" s="27"/>
      <c r="K3" s="27"/>
      <c r="L3" s="27"/>
      <c r="M3" s="27"/>
      <c r="N3" s="27"/>
      <c r="O3" s="27"/>
      <c r="P3" s="27"/>
    </row>
    <row r="4" spans="1:16" s="57" customFormat="1" ht="11.25" thickBot="1">
      <c r="A4" s="36"/>
      <c r="B4" s="36"/>
      <c r="C4" s="36"/>
      <c r="D4" s="36"/>
      <c r="E4" s="36"/>
      <c r="F4" s="29"/>
      <c r="G4" s="29"/>
      <c r="H4" s="30" t="s">
        <v>172</v>
      </c>
      <c r="I4" s="29"/>
      <c r="J4" s="29"/>
      <c r="K4" s="55"/>
      <c r="L4" s="29"/>
      <c r="M4" s="29"/>
      <c r="N4" s="29"/>
      <c r="O4" s="29"/>
      <c r="P4" s="56"/>
    </row>
    <row r="5" spans="1:16" s="57" customFormat="1" ht="10.5" customHeight="1">
      <c r="A5" s="397" t="s">
        <v>4</v>
      </c>
      <c r="B5" s="398"/>
      <c r="C5" s="398"/>
      <c r="D5" s="398"/>
      <c r="E5" s="174"/>
      <c r="F5" s="401" t="s">
        <v>216</v>
      </c>
      <c r="G5" s="402"/>
      <c r="H5" s="403"/>
      <c r="I5" s="29"/>
      <c r="J5" s="29"/>
      <c r="K5" s="29"/>
      <c r="L5" s="29"/>
    </row>
    <row r="6" spans="1:16" s="57" customFormat="1" ht="10.5" customHeight="1">
      <c r="A6" s="399"/>
      <c r="B6" s="400"/>
      <c r="C6" s="400"/>
      <c r="D6" s="400"/>
      <c r="E6" s="175"/>
      <c r="F6" s="196" t="s">
        <v>71</v>
      </c>
      <c r="G6" s="200" t="s">
        <v>72</v>
      </c>
      <c r="H6" s="175" t="s">
        <v>17</v>
      </c>
      <c r="I6" s="29"/>
      <c r="J6" s="29"/>
      <c r="K6" s="29"/>
      <c r="L6" s="29"/>
    </row>
    <row r="7" spans="1:16" s="57" customFormat="1" ht="10.5" customHeight="1">
      <c r="A7" s="404" t="s">
        <v>116</v>
      </c>
      <c r="B7" s="405"/>
      <c r="C7" s="405"/>
      <c r="D7" s="405"/>
      <c r="E7" s="406"/>
      <c r="F7" s="176"/>
      <c r="G7" s="201"/>
      <c r="H7" s="197"/>
      <c r="I7" s="55"/>
      <c r="J7" s="29"/>
      <c r="K7" s="55"/>
      <c r="L7" s="61"/>
    </row>
    <row r="8" spans="1:16" s="71" customFormat="1" ht="11.25" customHeight="1">
      <c r="A8" s="177"/>
      <c r="B8" s="396" t="s">
        <v>174</v>
      </c>
      <c r="C8" s="396"/>
      <c r="D8" s="396"/>
      <c r="E8" s="178"/>
      <c r="F8" s="189">
        <f>F9+F10+F11+F14+F15+F16+F17+F18+F19+F20+F21</f>
        <v>5000000</v>
      </c>
      <c r="G8" s="202">
        <f>G9+G10+G11+G14+G15+G16+G17+G18+G19+G20+G21</f>
        <v>5219592</v>
      </c>
      <c r="H8" s="198">
        <f>H9+H10+H11+H14+H15+H16+H17+H18+H19+H20+H21</f>
        <v>5241307</v>
      </c>
      <c r="I8" s="68"/>
      <c r="J8" s="69"/>
      <c r="K8" s="68"/>
      <c r="L8" s="70"/>
    </row>
    <row r="9" spans="1:16" s="57" customFormat="1" ht="12" customHeight="1">
      <c r="A9" s="180"/>
      <c r="B9" s="392" t="s">
        <v>175</v>
      </c>
      <c r="C9" s="392"/>
      <c r="D9" s="392"/>
      <c r="E9" s="181"/>
      <c r="F9" s="182">
        <v>1172000</v>
      </c>
      <c r="G9" s="161">
        <v>1202546</v>
      </c>
      <c r="H9" s="162">
        <v>1224047</v>
      </c>
      <c r="I9" s="55"/>
      <c r="J9" s="29"/>
      <c r="K9" s="55"/>
      <c r="L9" s="61"/>
    </row>
    <row r="10" spans="1:16" s="57" customFormat="1" ht="12" customHeight="1">
      <c r="A10" s="180"/>
      <c r="B10" s="392" t="s">
        <v>33</v>
      </c>
      <c r="C10" s="392"/>
      <c r="D10" s="392"/>
      <c r="E10" s="181"/>
      <c r="F10" s="182">
        <v>800</v>
      </c>
      <c r="G10" s="161">
        <v>1146</v>
      </c>
      <c r="H10" s="162">
        <v>1222</v>
      </c>
      <c r="I10" s="55"/>
      <c r="J10" s="29"/>
      <c r="K10" s="55"/>
      <c r="L10" s="61"/>
    </row>
    <row r="11" spans="1:16" s="57" customFormat="1" ht="12" customHeight="1">
      <c r="A11" s="180"/>
      <c r="B11" s="392" t="s">
        <v>34</v>
      </c>
      <c r="C11" s="392"/>
      <c r="D11" s="392"/>
      <c r="E11" s="181"/>
      <c r="F11" s="182">
        <f>F12+F13</f>
        <v>948527</v>
      </c>
      <c r="G11" s="161">
        <v>950933</v>
      </c>
      <c r="H11" s="162">
        <f>H12+H13</f>
        <v>950934</v>
      </c>
      <c r="I11" s="55"/>
      <c r="J11" s="29"/>
      <c r="K11" s="55"/>
      <c r="L11" s="61"/>
    </row>
    <row r="12" spans="1:16" s="57" customFormat="1" ht="12" customHeight="1">
      <c r="A12" s="180"/>
      <c r="B12" s="184"/>
      <c r="C12" s="392" t="s">
        <v>78</v>
      </c>
      <c r="D12" s="394"/>
      <c r="E12" s="185"/>
      <c r="F12" s="182">
        <v>784373</v>
      </c>
      <c r="G12" s="161">
        <v>806569</v>
      </c>
      <c r="H12" s="162">
        <v>806570</v>
      </c>
      <c r="I12" s="55"/>
      <c r="J12" s="29"/>
      <c r="K12" s="55"/>
      <c r="L12" s="61"/>
    </row>
    <row r="13" spans="1:16" s="57" customFormat="1" ht="12" customHeight="1">
      <c r="A13" s="180"/>
      <c r="B13" s="184"/>
      <c r="C13" s="392" t="s">
        <v>79</v>
      </c>
      <c r="D13" s="394"/>
      <c r="E13" s="185"/>
      <c r="F13" s="182">
        <v>164154</v>
      </c>
      <c r="G13" s="161">
        <v>144364</v>
      </c>
      <c r="H13" s="162">
        <v>144364</v>
      </c>
      <c r="I13" s="55"/>
      <c r="J13" s="29"/>
      <c r="K13" s="55"/>
      <c r="L13" s="61"/>
    </row>
    <row r="14" spans="1:16" s="57" customFormat="1" ht="12" customHeight="1">
      <c r="A14" s="180"/>
      <c r="B14" s="392" t="s">
        <v>176</v>
      </c>
      <c r="C14" s="392"/>
      <c r="D14" s="392"/>
      <c r="E14" s="181"/>
      <c r="F14" s="182">
        <v>170597</v>
      </c>
      <c r="G14" s="161">
        <v>161965</v>
      </c>
      <c r="H14" s="162">
        <v>161965</v>
      </c>
      <c r="I14" s="55"/>
      <c r="J14" s="29"/>
      <c r="K14" s="55"/>
      <c r="L14" s="61"/>
    </row>
    <row r="15" spans="1:16" s="57" customFormat="1" ht="12" customHeight="1">
      <c r="A15" s="180"/>
      <c r="B15" s="392" t="s">
        <v>177</v>
      </c>
      <c r="C15" s="392"/>
      <c r="D15" s="392"/>
      <c r="E15" s="181"/>
      <c r="F15" s="182">
        <v>1052894</v>
      </c>
      <c r="G15" s="161">
        <v>1141451</v>
      </c>
      <c r="H15" s="162">
        <v>1141452</v>
      </c>
      <c r="I15" s="55"/>
      <c r="J15" s="29"/>
      <c r="K15" s="55"/>
      <c r="L15" s="61"/>
    </row>
    <row r="16" spans="1:16" s="57" customFormat="1" ht="12" customHeight="1">
      <c r="A16" s="180"/>
      <c r="B16" s="392" t="s">
        <v>35</v>
      </c>
      <c r="C16" s="392"/>
      <c r="D16" s="392"/>
      <c r="E16" s="181"/>
      <c r="F16" s="182">
        <v>222995</v>
      </c>
      <c r="G16" s="161">
        <v>199479</v>
      </c>
      <c r="H16" s="162">
        <v>199479</v>
      </c>
      <c r="I16" s="55"/>
      <c r="J16" s="29"/>
      <c r="K16" s="55"/>
      <c r="L16" s="61"/>
    </row>
    <row r="17" spans="1:12" s="57" customFormat="1" ht="12" customHeight="1">
      <c r="A17" s="180"/>
      <c r="B17" s="392" t="s">
        <v>178</v>
      </c>
      <c r="C17" s="392"/>
      <c r="D17" s="392"/>
      <c r="E17" s="181"/>
      <c r="F17" s="182">
        <v>1150000</v>
      </c>
      <c r="G17" s="161">
        <v>1154456</v>
      </c>
      <c r="H17" s="162">
        <v>1154458</v>
      </c>
      <c r="I17" s="55"/>
      <c r="J17" s="29"/>
      <c r="K17" s="55"/>
      <c r="L17" s="61"/>
    </row>
    <row r="18" spans="1:12" s="57" customFormat="1" ht="12" customHeight="1">
      <c r="A18" s="180"/>
      <c r="B18" s="392" t="s">
        <v>36</v>
      </c>
      <c r="C18" s="392"/>
      <c r="D18" s="392"/>
      <c r="E18" s="181"/>
      <c r="F18" s="182">
        <v>1</v>
      </c>
      <c r="G18" s="161">
        <v>1</v>
      </c>
      <c r="H18" s="164">
        <v>0</v>
      </c>
      <c r="I18" s="29"/>
      <c r="J18" s="29"/>
      <c r="K18" s="55"/>
      <c r="L18" s="29"/>
    </row>
    <row r="19" spans="1:12" s="57" customFormat="1" ht="12" customHeight="1">
      <c r="A19" s="180"/>
      <c r="B19" s="392" t="s">
        <v>38</v>
      </c>
      <c r="C19" s="392"/>
      <c r="D19" s="392"/>
      <c r="E19" s="181"/>
      <c r="F19" s="182">
        <v>277874</v>
      </c>
      <c r="G19" s="161">
        <v>309703</v>
      </c>
      <c r="H19" s="162">
        <v>309661</v>
      </c>
      <c r="I19" s="63"/>
      <c r="J19" s="63"/>
      <c r="K19" s="63"/>
      <c r="L19" s="63"/>
    </row>
    <row r="20" spans="1:12" s="57" customFormat="1" ht="12" customHeight="1">
      <c r="A20" s="180"/>
      <c r="B20" s="392" t="s">
        <v>39</v>
      </c>
      <c r="C20" s="392"/>
      <c r="D20" s="392"/>
      <c r="E20" s="181"/>
      <c r="F20" s="182">
        <v>2</v>
      </c>
      <c r="G20" s="161">
        <v>66848</v>
      </c>
      <c r="H20" s="164">
        <v>66849</v>
      </c>
    </row>
    <row r="21" spans="1:12" s="57" customFormat="1" ht="12" customHeight="1">
      <c r="A21" s="180"/>
      <c r="B21" s="392" t="s">
        <v>40</v>
      </c>
      <c r="C21" s="392"/>
      <c r="D21" s="392"/>
      <c r="E21" s="181"/>
      <c r="F21" s="182">
        <f>F22+F23+F24+F25+F26</f>
        <v>4310</v>
      </c>
      <c r="G21" s="161">
        <f>G22+G23+G24+G25+G26</f>
        <v>31064</v>
      </c>
      <c r="H21" s="162">
        <f>H22+H23+H24+H25+H26</f>
        <v>31240</v>
      </c>
    </row>
    <row r="22" spans="1:12" s="57" customFormat="1" ht="12" customHeight="1">
      <c r="A22" s="180"/>
      <c r="B22" s="184"/>
      <c r="C22" s="392" t="s">
        <v>85</v>
      </c>
      <c r="D22" s="394"/>
      <c r="E22" s="185"/>
      <c r="F22" s="182">
        <v>3001</v>
      </c>
      <c r="G22" s="161">
        <v>27780</v>
      </c>
      <c r="H22" s="164">
        <v>27861</v>
      </c>
    </row>
    <row r="23" spans="1:12" s="57" customFormat="1" ht="12" customHeight="1">
      <c r="A23" s="180"/>
      <c r="B23" s="184"/>
      <c r="C23" s="392" t="s">
        <v>86</v>
      </c>
      <c r="D23" s="394"/>
      <c r="E23" s="185"/>
      <c r="F23" s="182">
        <v>1</v>
      </c>
      <c r="G23" s="161">
        <v>1</v>
      </c>
      <c r="H23" s="164">
        <v>0</v>
      </c>
    </row>
    <row r="24" spans="1:12" s="57" customFormat="1" ht="12" customHeight="1">
      <c r="A24" s="180"/>
      <c r="B24" s="184"/>
      <c r="C24" s="392" t="s">
        <v>88</v>
      </c>
      <c r="D24" s="394"/>
      <c r="E24" s="185"/>
      <c r="F24" s="182">
        <v>1</v>
      </c>
      <c r="G24" s="161">
        <v>1</v>
      </c>
      <c r="H24" s="164">
        <v>0</v>
      </c>
    </row>
    <row r="25" spans="1:12" s="57" customFormat="1" ht="12" customHeight="1">
      <c r="A25" s="180"/>
      <c r="B25" s="184"/>
      <c r="C25" s="392" t="s">
        <v>89</v>
      </c>
      <c r="D25" s="394"/>
      <c r="E25" s="185"/>
      <c r="F25" s="182">
        <v>1306</v>
      </c>
      <c r="G25" s="161">
        <v>3281</v>
      </c>
      <c r="H25" s="162">
        <v>3379</v>
      </c>
    </row>
    <row r="26" spans="1:12" s="71" customFormat="1" ht="12" customHeight="1">
      <c r="A26" s="180"/>
      <c r="B26" s="184"/>
      <c r="C26" s="392" t="s">
        <v>179</v>
      </c>
      <c r="D26" s="394"/>
      <c r="E26" s="185"/>
      <c r="F26" s="182">
        <v>1</v>
      </c>
      <c r="G26" s="203">
        <v>1</v>
      </c>
      <c r="H26" s="164">
        <v>0</v>
      </c>
    </row>
    <row r="27" spans="1:12" s="57" customFormat="1" ht="10.5" customHeight="1">
      <c r="A27" s="180"/>
      <c r="B27" s="395" t="s">
        <v>180</v>
      </c>
      <c r="C27" s="395"/>
      <c r="D27" s="395"/>
      <c r="E27" s="181"/>
      <c r="F27" s="187"/>
      <c r="G27" s="204"/>
      <c r="H27" s="199"/>
    </row>
    <row r="28" spans="1:12" s="57" customFormat="1" ht="11.25" customHeight="1">
      <c r="A28" s="177"/>
      <c r="B28" s="396" t="s">
        <v>174</v>
      </c>
      <c r="C28" s="396"/>
      <c r="D28" s="396"/>
      <c r="E28" s="188"/>
      <c r="F28" s="189">
        <f>F29+F33+F39+F40+F41+F42+F43+F44+F45+F46+F47+F48</f>
        <v>5000000</v>
      </c>
      <c r="G28" s="202">
        <f>G29+G33+G39+G40+G41+G42+G43+G44+G45+G46+G47+G48</f>
        <v>5219592</v>
      </c>
      <c r="H28" s="198">
        <f>H29+H33+H39+H40+H41+H42+H43+H44+H45+H46+H47+H48</f>
        <v>5217982</v>
      </c>
    </row>
    <row r="29" spans="1:12" s="57" customFormat="1" ht="12" customHeight="1">
      <c r="A29" s="180"/>
      <c r="B29" s="392" t="s">
        <v>42</v>
      </c>
      <c r="C29" s="392"/>
      <c r="D29" s="392"/>
      <c r="E29" s="190"/>
      <c r="F29" s="160">
        <f>F30+F31+F32</f>
        <v>23607</v>
      </c>
      <c r="G29" s="161">
        <v>22581</v>
      </c>
      <c r="H29" s="162">
        <v>22247</v>
      </c>
    </row>
    <row r="30" spans="1:12" s="57" customFormat="1" ht="12" customHeight="1">
      <c r="A30" s="180"/>
      <c r="B30" s="184"/>
      <c r="C30" s="392" t="s">
        <v>91</v>
      </c>
      <c r="D30" s="394"/>
      <c r="E30" s="184"/>
      <c r="F30" s="160">
        <v>15212</v>
      </c>
      <c r="G30" s="161">
        <v>14626</v>
      </c>
      <c r="H30" s="162">
        <v>14477</v>
      </c>
    </row>
    <row r="31" spans="1:12" s="57" customFormat="1" ht="12" customHeight="1">
      <c r="A31" s="180"/>
      <c r="B31" s="184"/>
      <c r="C31" s="392" t="s">
        <v>92</v>
      </c>
      <c r="D31" s="394"/>
      <c r="E31" s="184"/>
      <c r="F31" s="160">
        <v>8200</v>
      </c>
      <c r="G31" s="161">
        <v>7760</v>
      </c>
      <c r="H31" s="162">
        <v>7652</v>
      </c>
    </row>
    <row r="32" spans="1:12" s="57" customFormat="1" ht="12" customHeight="1">
      <c r="A32" s="180"/>
      <c r="B32" s="184"/>
      <c r="C32" s="392" t="s">
        <v>181</v>
      </c>
      <c r="D32" s="394"/>
      <c r="E32" s="184"/>
      <c r="F32" s="160">
        <v>195</v>
      </c>
      <c r="G32" s="161">
        <v>195</v>
      </c>
      <c r="H32" s="162">
        <v>118</v>
      </c>
    </row>
    <row r="33" spans="1:91" s="57" customFormat="1" ht="12" customHeight="1">
      <c r="A33" s="180"/>
      <c r="B33" s="392" t="s">
        <v>135</v>
      </c>
      <c r="C33" s="392"/>
      <c r="D33" s="392"/>
      <c r="E33" s="190"/>
      <c r="F33" s="160">
        <f>F34+F35+F36+F37+F38</f>
        <v>2962423</v>
      </c>
      <c r="G33" s="161">
        <f>G34+G35+G36+G37+G38</f>
        <v>3223618</v>
      </c>
      <c r="H33" s="162">
        <f>H34+H35+H36+H37+H38</f>
        <v>3222629</v>
      </c>
    </row>
    <row r="34" spans="1:91" s="57" customFormat="1" ht="12" customHeight="1">
      <c r="A34" s="191"/>
      <c r="B34" s="184"/>
      <c r="C34" s="392" t="s">
        <v>182</v>
      </c>
      <c r="D34" s="392"/>
      <c r="E34" s="184"/>
      <c r="F34" s="160">
        <v>2600858</v>
      </c>
      <c r="G34" s="161">
        <v>2800834</v>
      </c>
      <c r="H34" s="162">
        <v>2800270</v>
      </c>
    </row>
    <row r="35" spans="1:91" s="57" customFormat="1" ht="12" customHeight="1">
      <c r="A35" s="191"/>
      <c r="B35" s="184"/>
      <c r="C35" s="392" t="s">
        <v>183</v>
      </c>
      <c r="D35" s="392"/>
      <c r="E35" s="192"/>
      <c r="F35" s="160">
        <v>333350</v>
      </c>
      <c r="G35" s="161">
        <v>398730</v>
      </c>
      <c r="H35" s="162">
        <v>398370</v>
      </c>
    </row>
    <row r="36" spans="1:91" s="57" customFormat="1" ht="12" customHeight="1">
      <c r="A36" s="180"/>
      <c r="B36" s="184"/>
      <c r="C36" s="392" t="s">
        <v>184</v>
      </c>
      <c r="D36" s="394"/>
      <c r="E36" s="184"/>
      <c r="F36" s="160">
        <v>2</v>
      </c>
      <c r="G36" s="161">
        <v>45</v>
      </c>
      <c r="H36" s="164">
        <v>33</v>
      </c>
    </row>
    <row r="37" spans="1:91" s="57" customFormat="1" ht="12" customHeight="1">
      <c r="A37" s="180"/>
      <c r="B37" s="184"/>
      <c r="C37" s="392" t="s">
        <v>185</v>
      </c>
      <c r="D37" s="392"/>
      <c r="E37" s="184"/>
      <c r="F37" s="160">
        <v>25213</v>
      </c>
      <c r="G37" s="161">
        <v>21009</v>
      </c>
      <c r="H37" s="162">
        <v>21006</v>
      </c>
      <c r="CM37" s="64" t="s">
        <v>3</v>
      </c>
    </row>
    <row r="38" spans="1:91" s="57" customFormat="1" ht="12" customHeight="1">
      <c r="A38" s="191"/>
      <c r="B38" s="184"/>
      <c r="C38" s="392" t="s">
        <v>186</v>
      </c>
      <c r="D38" s="392"/>
      <c r="E38" s="184"/>
      <c r="F38" s="160">
        <v>3000</v>
      </c>
      <c r="G38" s="161">
        <v>3000</v>
      </c>
      <c r="H38" s="162">
        <v>2950</v>
      </c>
    </row>
    <row r="39" spans="1:91" s="57" customFormat="1" ht="12" customHeight="1">
      <c r="A39" s="191"/>
      <c r="B39" s="392" t="s">
        <v>187</v>
      </c>
      <c r="C39" s="392"/>
      <c r="D39" s="392"/>
      <c r="E39" s="184"/>
      <c r="F39" s="160">
        <v>591633</v>
      </c>
      <c r="G39" s="161">
        <v>561985</v>
      </c>
      <c r="H39" s="162">
        <v>561982</v>
      </c>
    </row>
    <row r="40" spans="1:91" s="57" customFormat="1" ht="12" customHeight="1">
      <c r="A40" s="191"/>
      <c r="B40" s="392" t="s">
        <v>188</v>
      </c>
      <c r="C40" s="392"/>
      <c r="D40" s="392"/>
      <c r="E40" s="184"/>
      <c r="F40" s="160">
        <v>768</v>
      </c>
      <c r="G40" s="161">
        <v>393</v>
      </c>
      <c r="H40" s="162">
        <v>390</v>
      </c>
    </row>
    <row r="41" spans="1:91" s="57" customFormat="1" ht="12" customHeight="1">
      <c r="A41" s="180"/>
      <c r="B41" s="392" t="s">
        <v>189</v>
      </c>
      <c r="C41" s="392"/>
      <c r="D41" s="392"/>
      <c r="E41" s="190"/>
      <c r="F41" s="160">
        <v>21</v>
      </c>
      <c r="G41" s="161">
        <v>21</v>
      </c>
      <c r="H41" s="162">
        <v>18</v>
      </c>
    </row>
    <row r="42" spans="1:91" s="57" customFormat="1" ht="12" customHeight="1">
      <c r="A42" s="180"/>
      <c r="B42" s="392" t="s">
        <v>190</v>
      </c>
      <c r="C42" s="392"/>
      <c r="D42" s="392"/>
      <c r="E42" s="190"/>
      <c r="F42" s="160">
        <v>219663</v>
      </c>
      <c r="G42" s="161">
        <v>188661</v>
      </c>
      <c r="H42" s="162">
        <v>188661</v>
      </c>
    </row>
    <row r="43" spans="1:91" s="57" customFormat="1" ht="12" customHeight="1">
      <c r="A43" s="180"/>
      <c r="B43" s="392" t="s">
        <v>191</v>
      </c>
      <c r="C43" s="392"/>
      <c r="D43" s="392"/>
      <c r="E43" s="190"/>
      <c r="F43" s="160">
        <v>1162002</v>
      </c>
      <c r="G43" s="161">
        <v>1148449</v>
      </c>
      <c r="H43" s="162">
        <v>1148447</v>
      </c>
    </row>
    <row r="44" spans="1:91" s="57" customFormat="1" ht="12" customHeight="1">
      <c r="A44" s="180"/>
      <c r="B44" s="392" t="s">
        <v>192</v>
      </c>
      <c r="C44" s="392"/>
      <c r="D44" s="392"/>
      <c r="E44" s="190"/>
      <c r="F44" s="160">
        <v>35629</v>
      </c>
      <c r="G44" s="161">
        <v>33729</v>
      </c>
      <c r="H44" s="162">
        <v>33458</v>
      </c>
    </row>
    <row r="45" spans="1:91" s="57" customFormat="1" ht="12" customHeight="1">
      <c r="A45" s="180"/>
      <c r="B45" s="392" t="s">
        <v>138</v>
      </c>
      <c r="C45" s="392"/>
      <c r="D45" s="392"/>
      <c r="E45" s="190"/>
      <c r="F45" s="160">
        <v>1</v>
      </c>
      <c r="G45" s="161">
        <v>1</v>
      </c>
      <c r="H45" s="164">
        <v>0</v>
      </c>
    </row>
    <row r="46" spans="1:91" s="57" customFormat="1" ht="12" customHeight="1">
      <c r="A46" s="180"/>
      <c r="B46" s="392" t="s">
        <v>52</v>
      </c>
      <c r="C46" s="392"/>
      <c r="D46" s="392"/>
      <c r="E46" s="190"/>
      <c r="F46" s="160">
        <v>1</v>
      </c>
      <c r="G46" s="161">
        <v>1</v>
      </c>
      <c r="H46" s="164">
        <v>0</v>
      </c>
    </row>
    <row r="47" spans="1:91" s="57" customFormat="1" ht="12" customHeight="1">
      <c r="A47" s="180"/>
      <c r="B47" s="392" t="s">
        <v>130</v>
      </c>
      <c r="C47" s="392"/>
      <c r="D47" s="392"/>
      <c r="E47" s="190"/>
      <c r="F47" s="160">
        <v>4251</v>
      </c>
      <c r="G47" s="161">
        <v>40152</v>
      </c>
      <c r="H47" s="162">
        <v>40150</v>
      </c>
    </row>
    <row r="48" spans="1:91" s="57" customFormat="1" ht="12" customHeight="1">
      <c r="A48" s="193"/>
      <c r="B48" s="393" t="s">
        <v>53</v>
      </c>
      <c r="C48" s="393"/>
      <c r="D48" s="393"/>
      <c r="E48" s="194"/>
      <c r="F48" s="166">
        <v>1</v>
      </c>
      <c r="G48" s="167">
        <v>1</v>
      </c>
      <c r="H48" s="164">
        <v>0</v>
      </c>
    </row>
    <row r="49" spans="1:8" s="57" customFormat="1" ht="10.5">
      <c r="A49" s="55" t="s">
        <v>131</v>
      </c>
      <c r="B49" s="171"/>
      <c r="C49" s="171"/>
      <c r="D49" s="171"/>
      <c r="E49" s="171"/>
      <c r="H49" s="195"/>
    </row>
    <row r="51" spans="1:8" ht="18.75" customHeight="1"/>
    <row r="52" spans="1:8" ht="18.75" customHeight="1"/>
    <row r="53" spans="1:8" ht="18.75" customHeight="1"/>
    <row r="54" spans="1:8" ht="18.75" customHeight="1"/>
    <row r="55" spans="1:8" ht="18.75" customHeight="1"/>
    <row r="56" spans="1:8" ht="18.75" customHeight="1"/>
    <row r="57" spans="1:8" ht="18.75" customHeight="1"/>
    <row r="58" spans="1:8" ht="18.75" customHeight="1"/>
    <row r="59" spans="1:8" ht="18.75" customHeight="1"/>
    <row r="60" spans="1:8" ht="18.75" customHeight="1"/>
    <row r="61" spans="1:8" ht="18.75" customHeight="1"/>
    <row r="62" spans="1:8" ht="18.75" customHeight="1"/>
    <row r="63" spans="1:8" ht="18.75" customHeight="1"/>
    <row r="64" spans="1:8" ht="18.75" customHeight="1"/>
    <row r="65" ht="18.75" customHeight="1"/>
    <row r="66" ht="18.75" customHeight="1"/>
    <row r="67" ht="18.75" customHeight="1"/>
    <row r="68" ht="18.75" customHeight="1"/>
    <row r="69" ht="18.75" customHeight="1"/>
    <row r="70" ht="18.75" customHeight="1"/>
    <row r="71" ht="18.75" customHeight="1"/>
    <row r="72" ht="18.75" customHeight="1"/>
    <row r="73" ht="18.75" customHeight="1"/>
    <row r="74" ht="18.75" customHeight="1"/>
    <row r="75" ht="18.75" customHeight="1"/>
    <row r="76" ht="18.75" customHeight="1"/>
    <row r="77" ht="18.75" customHeight="1"/>
    <row r="78" ht="18.75" customHeight="1"/>
    <row r="79" ht="18.75" customHeight="1"/>
    <row r="80" ht="18.75" customHeight="1"/>
    <row r="81" ht="18.75" customHeight="1"/>
    <row r="82" ht="18.75" customHeight="1"/>
    <row r="83" ht="18.75" customHeight="1"/>
    <row r="84" ht="18.75" customHeight="1"/>
    <row r="85" ht="18.75" customHeight="1"/>
    <row r="86" ht="18.75" customHeight="1"/>
    <row r="87" ht="18.75" customHeight="1"/>
    <row r="88" ht="18.75" customHeight="1"/>
    <row r="89" ht="18.75" customHeight="1"/>
    <row r="90" ht="18.75" customHeight="1"/>
    <row r="91" ht="18.75" customHeight="1"/>
    <row r="92" ht="18.75" customHeight="1"/>
    <row r="93" ht="18.75" customHeight="1"/>
    <row r="94" ht="18.75" customHeight="1"/>
    <row r="95" ht="18.75" customHeight="1"/>
    <row r="96" ht="18.75" customHeight="1"/>
    <row r="97" ht="18.75" customHeight="1"/>
    <row r="98" ht="18.75" customHeight="1"/>
    <row r="99" ht="18.75" customHeight="1"/>
    <row r="100" ht="18.75" customHeight="1"/>
    <row r="101" ht="18.75" customHeight="1"/>
    <row r="102" ht="18.75" customHeight="1"/>
    <row r="103" ht="18.75" customHeight="1"/>
    <row r="104" ht="18.75" customHeight="1"/>
    <row r="105" ht="18.75" customHeight="1"/>
    <row r="106" ht="18.75" customHeight="1"/>
    <row r="107" ht="18.75" customHeight="1"/>
    <row r="108" ht="18.75" customHeight="1"/>
    <row r="109" ht="18.75" customHeight="1"/>
    <row r="110" ht="18.75" customHeight="1"/>
    <row r="111" ht="18.75" customHeight="1"/>
    <row r="112" ht="18.75" customHeight="1"/>
    <row r="113" ht="18.75" customHeight="1"/>
    <row r="114" ht="18.75" customHeight="1"/>
    <row r="115" ht="18.75" customHeight="1"/>
    <row r="116" ht="18.75" customHeight="1"/>
    <row r="117" ht="18.75" customHeight="1"/>
    <row r="118" ht="18.75" customHeight="1"/>
    <row r="119" ht="18.75" customHeight="1"/>
    <row r="120" ht="18.75" customHeight="1"/>
    <row r="121" ht="18.75" customHeight="1"/>
    <row r="122" ht="18.75" customHeight="1"/>
    <row r="123" ht="18.75" customHeight="1"/>
    <row r="124" ht="18.75" customHeight="1"/>
    <row r="125" ht="18.75" customHeight="1"/>
    <row r="126" ht="18.75" customHeight="1"/>
    <row r="127" ht="18.75" customHeight="1"/>
    <row r="128" ht="18.75" customHeight="1"/>
    <row r="129" ht="18.75" customHeight="1"/>
    <row r="130" ht="18.75" customHeight="1"/>
    <row r="131" ht="18.75" customHeight="1"/>
    <row r="132" ht="18.75" customHeight="1"/>
    <row r="133" ht="18.75" customHeight="1"/>
    <row r="134" ht="18.75" customHeight="1"/>
    <row r="135" ht="18.75" customHeight="1"/>
    <row r="136" ht="18.75" customHeight="1"/>
    <row r="137" ht="18.75" customHeight="1"/>
    <row r="138" ht="18.75" customHeight="1"/>
    <row r="139" ht="18.75" customHeight="1"/>
    <row r="140" ht="18.75" customHeight="1"/>
    <row r="141" ht="18.75" customHeight="1"/>
    <row r="142" ht="18.75" customHeight="1"/>
    <row r="143" ht="18.75" customHeight="1"/>
    <row r="144" ht="18.75" customHeight="1"/>
    <row r="145" ht="18.75" customHeight="1"/>
    <row r="146" ht="18.75" customHeight="1"/>
    <row r="147" ht="18.75" customHeight="1"/>
    <row r="148" ht="18.75" customHeight="1"/>
    <row r="149" ht="18.75" customHeight="1"/>
    <row r="150" ht="18.75" customHeight="1"/>
    <row r="151" ht="18.75" customHeight="1"/>
    <row r="152" ht="18.75" customHeight="1"/>
    <row r="153" ht="18.75" customHeight="1"/>
    <row r="154" ht="18.75" customHeight="1"/>
    <row r="155" ht="18.75" customHeight="1"/>
    <row r="156" ht="18.75" customHeight="1"/>
    <row r="157" ht="18.75" customHeight="1"/>
    <row r="158" ht="18.75" customHeight="1"/>
    <row r="159" ht="18.75" customHeight="1"/>
    <row r="160" ht="18.75" customHeight="1"/>
    <row r="161" ht="18.75" customHeight="1"/>
    <row r="162" ht="18.75" customHeight="1"/>
    <row r="163" ht="18.75" customHeight="1"/>
    <row r="164" ht="18.75" customHeight="1"/>
    <row r="165" ht="18.75" customHeight="1"/>
    <row r="166" ht="18.75" customHeight="1"/>
    <row r="167" ht="18.75" customHeight="1"/>
    <row r="168" ht="18.75" customHeight="1"/>
    <row r="169" ht="18.75" customHeight="1"/>
    <row r="170" ht="18.75" customHeight="1"/>
    <row r="171" ht="18.75" customHeight="1"/>
    <row r="172" ht="18.75" customHeight="1"/>
    <row r="173" ht="18.75" customHeight="1"/>
    <row r="174" ht="18.75" customHeight="1"/>
    <row r="175" ht="18.75" customHeight="1"/>
    <row r="176" ht="18.75" customHeight="1"/>
    <row r="177" ht="18.75" customHeight="1"/>
    <row r="178" ht="18.75" customHeight="1"/>
    <row r="179" ht="18.75" customHeight="1"/>
    <row r="180" ht="18.75" customHeight="1"/>
    <row r="181" ht="18.75" customHeight="1"/>
    <row r="182" ht="18.75" customHeight="1"/>
    <row r="183" ht="18.75" customHeight="1"/>
    <row r="184" ht="18.75" customHeight="1"/>
    <row r="185" ht="18.75" customHeight="1"/>
    <row r="186" ht="18.75" customHeight="1"/>
    <row r="187" ht="18.75" customHeight="1"/>
    <row r="188" ht="18.75" customHeight="1"/>
    <row r="189" ht="18.75" customHeight="1"/>
    <row r="190" ht="18.75" customHeight="1"/>
    <row r="191" ht="18.75" customHeight="1"/>
    <row r="192" ht="18.75" customHeight="1"/>
    <row r="193" ht="18.75" customHeight="1"/>
    <row r="194" ht="18.75" customHeight="1"/>
    <row r="195" ht="18.75" customHeight="1"/>
    <row r="196" ht="18.75" customHeight="1"/>
    <row r="197" ht="18.75" customHeight="1"/>
    <row r="198" ht="18.75" customHeight="1"/>
    <row r="199" ht="18.75" customHeight="1"/>
    <row r="200" ht="18.75" customHeight="1"/>
    <row r="201" ht="18.75" customHeight="1"/>
    <row r="202" ht="18.75" customHeight="1"/>
    <row r="203" ht="18.75" customHeight="1"/>
    <row r="204" ht="18.75" customHeight="1"/>
    <row r="205" ht="18.75" customHeight="1"/>
    <row r="206" ht="18.75" customHeight="1"/>
    <row r="207" ht="18.75" customHeight="1"/>
    <row r="208" ht="18.75" customHeight="1"/>
    <row r="209" ht="18.75" customHeight="1"/>
    <row r="210" ht="18.75" customHeight="1"/>
    <row r="211" ht="18.75" customHeight="1"/>
    <row r="212" ht="18.75" customHeight="1"/>
    <row r="213" ht="18.75" customHeight="1"/>
    <row r="214" ht="18.75" customHeight="1"/>
    <row r="215" ht="18.75" customHeight="1"/>
    <row r="216" ht="18.75" customHeight="1"/>
    <row r="217" ht="18.75" customHeight="1"/>
    <row r="218" ht="18.75" customHeight="1"/>
    <row r="219" ht="18.75" customHeight="1"/>
    <row r="220" ht="18.75" customHeight="1"/>
    <row r="221" ht="18.75" customHeight="1"/>
    <row r="222" ht="18.75" customHeight="1"/>
    <row r="223" ht="18.75" customHeight="1"/>
    <row r="224" ht="18.75" customHeight="1"/>
    <row r="225" ht="18.75" customHeight="1"/>
    <row r="226" ht="18.75" customHeight="1"/>
    <row r="227" ht="18.75" customHeight="1"/>
    <row r="228" ht="18.75" customHeight="1"/>
    <row r="229" ht="18.75" customHeight="1"/>
    <row r="230" ht="18.75" customHeight="1"/>
    <row r="231" ht="18.75" customHeight="1"/>
    <row r="232" ht="18.75" customHeight="1"/>
    <row r="233" ht="18.75" customHeight="1"/>
    <row r="234" ht="18.75" customHeight="1"/>
    <row r="235" ht="18.75" customHeight="1"/>
    <row r="236" ht="18.75" customHeight="1"/>
    <row r="237" ht="18.75" customHeight="1"/>
    <row r="238" ht="18.75" customHeight="1"/>
    <row r="239" ht="18.75" customHeight="1"/>
    <row r="240" ht="18.75" customHeight="1"/>
    <row r="241" ht="18.75" customHeight="1"/>
    <row r="242" ht="18.75" customHeight="1"/>
    <row r="243" ht="18.75" customHeight="1"/>
    <row r="244" ht="18.75" customHeight="1"/>
    <row r="245" ht="18.75" customHeight="1"/>
    <row r="246" ht="18.75" customHeight="1"/>
    <row r="247" ht="18.75" customHeight="1"/>
    <row r="248" ht="18.75" customHeight="1"/>
    <row r="249" ht="18.75" customHeight="1"/>
    <row r="250" ht="18.75" customHeight="1"/>
    <row r="251" ht="18.75" customHeight="1"/>
    <row r="252" ht="18.75" customHeight="1"/>
    <row r="253" ht="18.75" customHeight="1"/>
    <row r="254" ht="18.75" customHeight="1"/>
    <row r="255" ht="18.75" customHeight="1"/>
    <row r="256" ht="18.75" customHeight="1"/>
    <row r="257" ht="18.75" customHeight="1"/>
    <row r="258" ht="18.75" customHeight="1"/>
    <row r="259" ht="18.75" customHeight="1"/>
    <row r="260" ht="18.75" customHeight="1"/>
    <row r="261" ht="18.75" customHeight="1"/>
    <row r="262" ht="18.75" customHeight="1"/>
    <row r="263" ht="18.75" customHeight="1"/>
    <row r="264" ht="18.75" customHeight="1"/>
    <row r="265" ht="18.75" customHeight="1"/>
    <row r="266" ht="18.75" customHeight="1"/>
    <row r="267" ht="18.75" customHeight="1"/>
    <row r="268" ht="18.75" customHeight="1"/>
    <row r="269" ht="18.75" customHeight="1"/>
    <row r="270" ht="18.75" customHeight="1"/>
    <row r="271" ht="18.75" customHeight="1"/>
    <row r="272" ht="18.75" customHeight="1"/>
    <row r="273" ht="18.75" customHeight="1"/>
    <row r="274" ht="18.75" customHeight="1"/>
    <row r="275" ht="18.75" customHeight="1"/>
    <row r="276" ht="18.75" customHeight="1"/>
    <row r="277" ht="18.75" customHeight="1"/>
    <row r="278" ht="18.75" customHeight="1"/>
    <row r="279" ht="18.75" customHeight="1"/>
    <row r="280" ht="18.75" customHeight="1"/>
    <row r="281" ht="18.75" customHeight="1"/>
    <row r="282" ht="18.75" customHeight="1"/>
    <row r="283" ht="18.75" customHeight="1"/>
    <row r="284" ht="18.75" customHeight="1"/>
    <row r="285" ht="18.75" customHeight="1"/>
    <row r="286" ht="18.75" customHeight="1"/>
    <row r="287" ht="18.75" customHeight="1"/>
    <row r="288" ht="18.75" customHeight="1"/>
    <row r="289" ht="18.75" customHeight="1"/>
    <row r="290" ht="18.75" customHeight="1"/>
    <row r="291" ht="18.75" customHeight="1"/>
    <row r="292" ht="18.75" customHeight="1"/>
    <row r="293" ht="18.75" customHeight="1"/>
    <row r="294" ht="18.75" customHeight="1"/>
    <row r="295" ht="18.75" customHeight="1"/>
    <row r="296" ht="18.75" customHeight="1"/>
    <row r="297" ht="18.75" customHeight="1"/>
    <row r="298" ht="18.75" customHeight="1"/>
    <row r="299" ht="18.75" customHeight="1"/>
    <row r="300" ht="18.75" customHeight="1"/>
    <row r="301" ht="18.75" customHeight="1"/>
    <row r="302" ht="18.75" customHeight="1"/>
    <row r="303" ht="18.75" customHeight="1"/>
    <row r="304" ht="18.75" customHeight="1"/>
    <row r="305" ht="18.75" customHeight="1"/>
    <row r="306" ht="18.75" customHeight="1"/>
    <row r="307" ht="18.75" customHeight="1"/>
    <row r="308" ht="18.75" customHeight="1"/>
    <row r="309" ht="18.75" customHeight="1"/>
    <row r="310" ht="18.75" customHeight="1"/>
    <row r="311" ht="18.75" customHeight="1"/>
    <row r="312" ht="18.75" customHeight="1"/>
    <row r="313" ht="18.75" customHeight="1"/>
    <row r="314" ht="18.75" customHeight="1"/>
    <row r="315" ht="18.75" customHeight="1"/>
    <row r="316" ht="18.75" customHeight="1"/>
    <row r="317" ht="18.75" customHeight="1"/>
    <row r="318" ht="18.75" customHeight="1"/>
    <row r="319" ht="18.75" customHeight="1"/>
    <row r="320" ht="18.75" customHeight="1"/>
    <row r="321" ht="18.75" customHeight="1"/>
    <row r="322" ht="18.75" customHeight="1"/>
    <row r="323" ht="18.75" customHeight="1"/>
    <row r="324" ht="18.75" customHeight="1"/>
    <row r="325" ht="18.75" customHeight="1"/>
    <row r="326" ht="18.75" customHeight="1"/>
    <row r="327" ht="18.75" customHeight="1"/>
    <row r="328" ht="18.75" customHeight="1"/>
    <row r="329" ht="18.75" customHeight="1"/>
    <row r="330" ht="18.75" customHeight="1"/>
    <row r="331" ht="18.75" customHeight="1"/>
    <row r="332" ht="18.75" customHeight="1"/>
    <row r="333" ht="18.75" customHeight="1"/>
    <row r="334" ht="18.75" customHeight="1"/>
    <row r="335" ht="18.75" customHeight="1"/>
    <row r="336" ht="18.75" customHeight="1"/>
  </sheetData>
  <mergeCells count="44">
    <mergeCell ref="A5:D6"/>
    <mergeCell ref="F5:H5"/>
    <mergeCell ref="A7:E7"/>
    <mergeCell ref="B8:D8"/>
    <mergeCell ref="B9:D9"/>
    <mergeCell ref="B10:D10"/>
    <mergeCell ref="B11:D11"/>
    <mergeCell ref="C12:D12"/>
    <mergeCell ref="C13:D13"/>
    <mergeCell ref="B14:D14"/>
    <mergeCell ref="B15:D15"/>
    <mergeCell ref="B16:D16"/>
    <mergeCell ref="B17:D17"/>
    <mergeCell ref="B18:D18"/>
    <mergeCell ref="B19:D19"/>
    <mergeCell ref="B20:D20"/>
    <mergeCell ref="B21:D21"/>
    <mergeCell ref="C22:D22"/>
    <mergeCell ref="C23:D23"/>
    <mergeCell ref="C24:D24"/>
    <mergeCell ref="C30:D30"/>
    <mergeCell ref="C31:D31"/>
    <mergeCell ref="C32:D32"/>
    <mergeCell ref="B33:D33"/>
    <mergeCell ref="C25:D25"/>
    <mergeCell ref="C26:D26"/>
    <mergeCell ref="B27:D27"/>
    <mergeCell ref="B28:D28"/>
    <mergeCell ref="B29:D29"/>
    <mergeCell ref="C34:D34"/>
    <mergeCell ref="C35:D35"/>
    <mergeCell ref="C36:D36"/>
    <mergeCell ref="C37:D37"/>
    <mergeCell ref="C38:D38"/>
    <mergeCell ref="B39:D39"/>
    <mergeCell ref="B46:D46"/>
    <mergeCell ref="B47:D47"/>
    <mergeCell ref="B48:D48"/>
    <mergeCell ref="B40:D40"/>
    <mergeCell ref="B41:D41"/>
    <mergeCell ref="B42:D42"/>
    <mergeCell ref="B43:D43"/>
    <mergeCell ref="B44:D44"/>
    <mergeCell ref="B45:D45"/>
  </mergeCells>
  <phoneticPr fontId="1"/>
  <printOptions horizontalCentered="1"/>
  <pageMargins left="0.59055118110236227" right="0.59055118110236227" top="0.39370078740157483" bottom="0.59055118110236227" header="0.51181102362204722" footer="0.19685039370078741"/>
  <pageSetup paperSize="11" orientation="portrait" r:id="rId1"/>
  <headerFooter alignWithMargins="0">
    <oddFooter>&amp;C&amp;"ＭＳ Ｐ明朝,標準"&amp;9- 166 -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CM51"/>
  <sheetViews>
    <sheetView showGridLines="0" view="pageBreakPreview" zoomScaleNormal="100" zoomScaleSheetLayoutView="100" workbookViewId="0">
      <selection activeCell="B17" sqref="B17"/>
    </sheetView>
  </sheetViews>
  <sheetFormatPr defaultRowHeight="13.5"/>
  <cols>
    <col min="1" max="1" width="1.625" style="7" customWidth="1"/>
    <col min="2" max="2" width="18.625" style="8" customWidth="1"/>
    <col min="3" max="3" width="1.625" style="7" customWidth="1"/>
    <col min="4" max="6" width="12.5" style="7" customWidth="1"/>
    <col min="7" max="17" width="9.625" style="7" customWidth="1"/>
    <col min="18" max="16384" width="9" style="7"/>
  </cols>
  <sheetData>
    <row r="1" spans="1:91" s="24" customFormat="1" ht="9">
      <c r="B1" s="51"/>
      <c r="F1" s="26" t="s">
        <v>0</v>
      </c>
    </row>
    <row r="2" spans="1:91" s="3" customFormat="1" ht="11.25">
      <c r="A2" s="46" t="s">
        <v>208</v>
      </c>
      <c r="B2" s="47"/>
      <c r="C2" s="47"/>
      <c r="D2" s="47"/>
      <c r="E2" s="47"/>
      <c r="F2" s="47"/>
      <c r="G2" s="27"/>
      <c r="H2" s="27"/>
      <c r="I2" s="27"/>
      <c r="J2" s="27"/>
      <c r="K2" s="27"/>
      <c r="L2" s="27"/>
      <c r="M2" s="27"/>
    </row>
    <row r="3" spans="1:91" s="57" customFormat="1" ht="11.25" thickBot="1">
      <c r="B3" s="36"/>
      <c r="C3" s="29"/>
      <c r="D3" s="29"/>
      <c r="E3" s="29"/>
      <c r="F3" s="30" t="s">
        <v>172</v>
      </c>
      <c r="G3" s="29"/>
      <c r="H3" s="29"/>
      <c r="I3" s="30"/>
      <c r="J3" s="29"/>
      <c r="K3" s="29"/>
      <c r="L3" s="29"/>
      <c r="M3" s="29"/>
      <c r="N3" s="56"/>
    </row>
    <row r="4" spans="1:91" s="57" customFormat="1" ht="9.75" customHeight="1">
      <c r="A4" s="205"/>
      <c r="B4" s="407" t="s">
        <v>4</v>
      </c>
      <c r="C4" s="206"/>
      <c r="D4" s="409" t="s">
        <v>216</v>
      </c>
      <c r="E4" s="410"/>
      <c r="F4" s="411"/>
      <c r="J4" s="29"/>
      <c r="K4" s="29"/>
      <c r="L4" s="29"/>
      <c r="M4" s="29"/>
      <c r="N4" s="29"/>
    </row>
    <row r="5" spans="1:91" s="57" customFormat="1" ht="9.75" customHeight="1">
      <c r="A5" s="207"/>
      <c r="B5" s="408"/>
      <c r="C5" s="208"/>
      <c r="D5" s="238" t="s">
        <v>71</v>
      </c>
      <c r="E5" s="254" t="s">
        <v>72</v>
      </c>
      <c r="F5" s="208" t="s">
        <v>17</v>
      </c>
      <c r="J5" s="29"/>
      <c r="K5" s="29"/>
      <c r="L5" s="29"/>
      <c r="M5" s="29"/>
      <c r="N5" s="29"/>
    </row>
    <row r="6" spans="1:91" s="57" customFormat="1" ht="12" customHeight="1">
      <c r="A6" s="209"/>
      <c r="B6" s="210" t="s">
        <v>116</v>
      </c>
      <c r="C6" s="211"/>
      <c r="D6" s="239"/>
      <c r="E6" s="255"/>
      <c r="F6" s="248"/>
      <c r="J6" s="61"/>
      <c r="K6" s="61"/>
      <c r="L6" s="61"/>
      <c r="M6" s="61"/>
      <c r="N6" s="72"/>
    </row>
    <row r="7" spans="1:91" s="60" customFormat="1" ht="12" customHeight="1">
      <c r="A7" s="212"/>
      <c r="B7" s="213" t="s">
        <v>19</v>
      </c>
      <c r="C7" s="214"/>
      <c r="D7" s="240">
        <f>SUM(D8:D13)</f>
        <v>394000</v>
      </c>
      <c r="E7" s="256">
        <f>SUM(E8:E13)</f>
        <v>398598</v>
      </c>
      <c r="F7" s="249">
        <f>SUM(F8:F13)</f>
        <v>399544</v>
      </c>
      <c r="J7" s="59"/>
      <c r="K7" s="215"/>
      <c r="L7" s="215"/>
      <c r="M7" s="215"/>
      <c r="N7" s="216"/>
    </row>
    <row r="8" spans="1:91" s="57" customFormat="1" ht="12" customHeight="1">
      <c r="A8" s="209"/>
      <c r="B8" s="217" t="s">
        <v>128</v>
      </c>
      <c r="C8" s="218"/>
      <c r="D8" s="241">
        <v>328978</v>
      </c>
      <c r="E8" s="257">
        <v>330107</v>
      </c>
      <c r="F8" s="250">
        <v>331062</v>
      </c>
      <c r="J8" s="61"/>
      <c r="K8" s="62"/>
      <c r="L8" s="62"/>
      <c r="M8" s="62"/>
      <c r="N8" s="72"/>
    </row>
    <row r="9" spans="1:91" s="57" customFormat="1" ht="12" customHeight="1">
      <c r="A9" s="209"/>
      <c r="B9" s="217" t="s">
        <v>33</v>
      </c>
      <c r="C9" s="218"/>
      <c r="D9" s="241">
        <v>38</v>
      </c>
      <c r="E9" s="257">
        <v>38</v>
      </c>
      <c r="F9" s="250">
        <v>34</v>
      </c>
      <c r="J9" s="61"/>
      <c r="K9" s="62"/>
      <c r="L9" s="62"/>
      <c r="M9" s="62"/>
      <c r="N9" s="72"/>
    </row>
    <row r="10" spans="1:91" s="57" customFormat="1" ht="12" customHeight="1">
      <c r="A10" s="209"/>
      <c r="B10" s="217" t="s">
        <v>38</v>
      </c>
      <c r="C10" s="218"/>
      <c r="D10" s="241">
        <v>63919</v>
      </c>
      <c r="E10" s="257">
        <v>66283</v>
      </c>
      <c r="F10" s="250">
        <v>66280</v>
      </c>
      <c r="J10" s="61"/>
      <c r="K10" s="62"/>
      <c r="L10" s="62"/>
      <c r="M10" s="62"/>
      <c r="N10" s="72"/>
    </row>
    <row r="11" spans="1:91" s="57" customFormat="1" ht="12" customHeight="1">
      <c r="A11" s="209"/>
      <c r="B11" s="217" t="s">
        <v>39</v>
      </c>
      <c r="C11" s="218"/>
      <c r="D11" s="241">
        <v>1</v>
      </c>
      <c r="E11" s="257">
        <v>1882</v>
      </c>
      <c r="F11" s="250">
        <v>1882</v>
      </c>
      <c r="J11" s="61"/>
      <c r="K11" s="61"/>
      <c r="L11" s="61"/>
      <c r="M11" s="61"/>
      <c r="N11" s="72"/>
    </row>
    <row r="12" spans="1:91" s="57" customFormat="1" ht="12" customHeight="1">
      <c r="A12" s="209"/>
      <c r="B12" s="217" t="s">
        <v>40</v>
      </c>
      <c r="C12" s="218"/>
      <c r="D12" s="241">
        <v>1064</v>
      </c>
      <c r="E12" s="257">
        <v>288</v>
      </c>
      <c r="F12" s="250">
        <v>286</v>
      </c>
      <c r="J12" s="61"/>
      <c r="K12" s="62"/>
      <c r="L12" s="62"/>
      <c r="M12" s="62"/>
      <c r="N12" s="72"/>
    </row>
    <row r="13" spans="1:91" s="57" customFormat="1" ht="12" customHeight="1">
      <c r="A13" s="209"/>
      <c r="B13" s="217" t="s">
        <v>34</v>
      </c>
      <c r="C13" s="218"/>
      <c r="D13" s="242"/>
      <c r="E13" s="258"/>
      <c r="F13" s="251"/>
      <c r="J13" s="61"/>
      <c r="K13" s="61"/>
      <c r="L13" s="61"/>
      <c r="M13" s="61"/>
      <c r="N13" s="72"/>
    </row>
    <row r="14" spans="1:91" s="57" customFormat="1" ht="12" customHeight="1">
      <c r="A14" s="209"/>
      <c r="B14" s="217"/>
      <c r="C14" s="218"/>
      <c r="D14" s="241"/>
      <c r="E14" s="257"/>
      <c r="F14" s="250"/>
      <c r="J14" s="61"/>
      <c r="K14" s="61"/>
      <c r="L14" s="61"/>
      <c r="M14" s="61"/>
      <c r="N14" s="72"/>
    </row>
    <row r="15" spans="1:91" s="60" customFormat="1" ht="12" customHeight="1">
      <c r="A15" s="209"/>
      <c r="B15" s="219" t="s">
        <v>117</v>
      </c>
      <c r="C15" s="218"/>
      <c r="D15" s="243"/>
      <c r="E15" s="259"/>
      <c r="F15" s="252"/>
      <c r="J15" s="59"/>
      <c r="K15" s="59"/>
      <c r="L15" s="59"/>
      <c r="M15" s="59"/>
      <c r="N15" s="216"/>
    </row>
    <row r="16" spans="1:91" s="57" customFormat="1" ht="12" customHeight="1">
      <c r="A16" s="212"/>
      <c r="B16" s="213" t="s">
        <v>19</v>
      </c>
      <c r="C16" s="214"/>
      <c r="D16" s="240">
        <f>SUM(D17:D20)</f>
        <v>394000</v>
      </c>
      <c r="E16" s="256">
        <f>SUM(E17:E20)</f>
        <v>398598</v>
      </c>
      <c r="F16" s="249">
        <f>SUM(F17:F20)</f>
        <v>398587</v>
      </c>
      <c r="J16" s="61"/>
      <c r="K16" s="61"/>
      <c r="L16" s="61"/>
      <c r="M16" s="61"/>
      <c r="N16" s="72"/>
      <c r="CM16" s="64" t="s">
        <v>3</v>
      </c>
    </row>
    <row r="17" spans="1:14" s="57" customFormat="1" ht="12" customHeight="1">
      <c r="A17" s="209"/>
      <c r="B17" s="217" t="s">
        <v>42</v>
      </c>
      <c r="C17" s="218"/>
      <c r="D17" s="241">
        <v>4454</v>
      </c>
      <c r="E17" s="257">
        <v>4340</v>
      </c>
      <c r="F17" s="250">
        <v>4332</v>
      </c>
      <c r="J17" s="61"/>
      <c r="K17" s="61"/>
      <c r="L17" s="61"/>
      <c r="M17" s="61"/>
      <c r="N17" s="72"/>
    </row>
    <row r="18" spans="1:14" s="57" customFormat="1" ht="12" customHeight="1">
      <c r="A18" s="209"/>
      <c r="B18" s="220" t="s">
        <v>129</v>
      </c>
      <c r="C18" s="218"/>
      <c r="D18" s="241">
        <v>388484</v>
      </c>
      <c r="E18" s="257">
        <v>394005</v>
      </c>
      <c r="F18" s="251">
        <v>394004</v>
      </c>
      <c r="J18" s="61"/>
      <c r="K18" s="61"/>
      <c r="L18" s="61"/>
      <c r="M18" s="61"/>
      <c r="N18" s="72"/>
    </row>
    <row r="19" spans="1:14" s="57" customFormat="1" ht="12" customHeight="1">
      <c r="A19" s="209"/>
      <c r="B19" s="217" t="s">
        <v>130</v>
      </c>
      <c r="C19" s="218"/>
      <c r="D19" s="241">
        <v>1061</v>
      </c>
      <c r="E19" s="257">
        <v>252</v>
      </c>
      <c r="F19" s="251">
        <v>251</v>
      </c>
      <c r="J19" s="61"/>
      <c r="K19" s="62"/>
      <c r="L19" s="62"/>
      <c r="M19" s="62"/>
      <c r="N19" s="72"/>
    </row>
    <row r="20" spans="1:14" s="57" customFormat="1" ht="12" customHeight="1">
      <c r="A20" s="207"/>
      <c r="B20" s="221" t="s">
        <v>53</v>
      </c>
      <c r="C20" s="222"/>
      <c r="D20" s="244">
        <v>1</v>
      </c>
      <c r="E20" s="260">
        <v>1</v>
      </c>
      <c r="F20" s="168">
        <v>0</v>
      </c>
      <c r="G20" s="29"/>
      <c r="H20" s="55"/>
      <c r="I20" s="61"/>
      <c r="J20" s="61"/>
      <c r="K20" s="61"/>
      <c r="L20" s="61"/>
      <c r="M20" s="72"/>
    </row>
    <row r="21" spans="1:14" s="57" customFormat="1" ht="15" customHeight="1">
      <c r="A21" s="55" t="s">
        <v>131</v>
      </c>
      <c r="B21" s="171"/>
    </row>
    <row r="22" spans="1:14" ht="10.5" customHeight="1">
      <c r="A22" s="3"/>
    </row>
    <row r="23" spans="1:14" ht="10.5" customHeight="1"/>
    <row r="24" spans="1:14" s="3" customFormat="1" ht="11.25">
      <c r="A24" s="417" t="s">
        <v>209</v>
      </c>
      <c r="B24" s="417"/>
      <c r="C24" s="417"/>
      <c r="D24" s="417"/>
      <c r="E24" s="417"/>
      <c r="F24" s="417"/>
    </row>
    <row r="25" spans="1:14" s="57" customFormat="1" ht="11.25" thickBot="1">
      <c r="B25" s="36"/>
      <c r="C25" s="29"/>
      <c r="D25" s="29"/>
      <c r="E25" s="29"/>
      <c r="F25" s="30" t="s">
        <v>172</v>
      </c>
    </row>
    <row r="26" spans="1:14" s="57" customFormat="1" ht="9.75" customHeight="1">
      <c r="A26" s="224"/>
      <c r="B26" s="412" t="s">
        <v>4</v>
      </c>
      <c r="C26" s="225"/>
      <c r="D26" s="414" t="s">
        <v>216</v>
      </c>
      <c r="E26" s="415"/>
      <c r="F26" s="416"/>
    </row>
    <row r="27" spans="1:14" s="57" customFormat="1" ht="9.75" customHeight="1">
      <c r="A27" s="226"/>
      <c r="B27" s="413"/>
      <c r="C27" s="227"/>
      <c r="D27" s="245" t="s">
        <v>71</v>
      </c>
      <c r="E27" s="261" t="s">
        <v>72</v>
      </c>
      <c r="F27" s="227" t="s">
        <v>17</v>
      </c>
    </row>
    <row r="28" spans="1:14" s="57" customFormat="1" ht="12" customHeight="1">
      <c r="A28" s="228"/>
      <c r="B28" s="229" t="s">
        <v>132</v>
      </c>
      <c r="C28" s="230"/>
      <c r="D28" s="246"/>
      <c r="E28" s="262"/>
      <c r="F28" s="253"/>
    </row>
    <row r="29" spans="1:14" s="57" customFormat="1" ht="12" customHeight="1">
      <c r="A29" s="231"/>
      <c r="B29" s="232" t="s">
        <v>19</v>
      </c>
      <c r="C29" s="233"/>
      <c r="D29" s="189">
        <f>SUM(D30:D39)</f>
        <v>2509000</v>
      </c>
      <c r="E29" s="202">
        <f>SUM(E30:E39)</f>
        <v>2472590</v>
      </c>
      <c r="F29" s="198">
        <f>SUM(F30:F39)</f>
        <v>2506378</v>
      </c>
    </row>
    <row r="30" spans="1:14" s="57" customFormat="1" ht="12" customHeight="1">
      <c r="A30" s="228"/>
      <c r="B30" s="234" t="s">
        <v>133</v>
      </c>
      <c r="C30" s="230"/>
      <c r="D30" s="160">
        <v>635800</v>
      </c>
      <c r="E30" s="161">
        <v>695500</v>
      </c>
      <c r="F30" s="162">
        <v>705602</v>
      </c>
    </row>
    <row r="31" spans="1:14" s="57" customFormat="1" ht="12" customHeight="1">
      <c r="A31" s="228"/>
      <c r="B31" s="234" t="s">
        <v>33</v>
      </c>
      <c r="C31" s="230"/>
      <c r="D31" s="160">
        <v>70</v>
      </c>
      <c r="E31" s="161">
        <v>70</v>
      </c>
      <c r="F31" s="162">
        <v>95</v>
      </c>
    </row>
    <row r="32" spans="1:14" s="57" customFormat="1" ht="12" customHeight="1">
      <c r="A32" s="228"/>
      <c r="B32" s="234" t="s">
        <v>34</v>
      </c>
      <c r="C32" s="230"/>
      <c r="D32" s="160">
        <v>499108</v>
      </c>
      <c r="E32" s="161">
        <v>460373</v>
      </c>
      <c r="F32" s="162">
        <v>471658</v>
      </c>
    </row>
    <row r="33" spans="1:6" s="57" customFormat="1" ht="12" customHeight="1">
      <c r="A33" s="228"/>
      <c r="B33" s="234" t="s">
        <v>134</v>
      </c>
      <c r="C33" s="230"/>
      <c r="D33" s="160">
        <v>687407</v>
      </c>
      <c r="E33" s="161">
        <v>652568</v>
      </c>
      <c r="F33" s="162">
        <v>653191</v>
      </c>
    </row>
    <row r="34" spans="1:6" s="57" customFormat="1" ht="12" customHeight="1">
      <c r="A34" s="228"/>
      <c r="B34" s="234" t="s">
        <v>35</v>
      </c>
      <c r="C34" s="230"/>
      <c r="D34" s="160">
        <v>341005</v>
      </c>
      <c r="E34" s="161">
        <v>325974</v>
      </c>
      <c r="F34" s="162">
        <v>338625</v>
      </c>
    </row>
    <row r="35" spans="1:6" s="57" customFormat="1" ht="12" customHeight="1">
      <c r="A35" s="228"/>
      <c r="B35" s="234" t="s">
        <v>36</v>
      </c>
      <c r="C35" s="230"/>
      <c r="D35" s="160">
        <v>1</v>
      </c>
      <c r="E35" s="161">
        <v>221</v>
      </c>
      <c r="F35" s="162">
        <v>220</v>
      </c>
    </row>
    <row r="36" spans="1:6" s="57" customFormat="1" ht="12" customHeight="1">
      <c r="A36" s="228"/>
      <c r="B36" s="234" t="s">
        <v>38</v>
      </c>
      <c r="C36" s="230"/>
      <c r="D36" s="160">
        <v>345477</v>
      </c>
      <c r="E36" s="161">
        <v>334850</v>
      </c>
      <c r="F36" s="162">
        <v>333921</v>
      </c>
    </row>
    <row r="37" spans="1:6" s="57" customFormat="1" ht="12" customHeight="1">
      <c r="A37" s="228"/>
      <c r="B37" s="234" t="s">
        <v>39</v>
      </c>
      <c r="C37" s="230"/>
      <c r="D37" s="160">
        <v>1</v>
      </c>
      <c r="E37" s="161">
        <v>2733</v>
      </c>
      <c r="F37" s="162">
        <v>2734</v>
      </c>
    </row>
    <row r="38" spans="1:6" s="57" customFormat="1" ht="12" customHeight="1">
      <c r="A38" s="228"/>
      <c r="B38" s="234" t="s">
        <v>127</v>
      </c>
      <c r="C38" s="230"/>
      <c r="D38" s="160">
        <v>1</v>
      </c>
      <c r="E38" s="203">
        <v>1</v>
      </c>
      <c r="F38" s="162">
        <v>0</v>
      </c>
    </row>
    <row r="39" spans="1:6" s="57" customFormat="1" ht="12" customHeight="1">
      <c r="A39" s="228"/>
      <c r="B39" s="234" t="s">
        <v>40</v>
      </c>
      <c r="C39" s="230"/>
      <c r="D39" s="160">
        <v>130</v>
      </c>
      <c r="E39" s="161">
        <v>300</v>
      </c>
      <c r="F39" s="162">
        <v>332</v>
      </c>
    </row>
    <row r="40" spans="1:6" s="57" customFormat="1" ht="10.5" customHeight="1">
      <c r="A40" s="228"/>
      <c r="B40" s="234"/>
      <c r="C40" s="230"/>
      <c r="D40" s="160"/>
      <c r="E40" s="161"/>
      <c r="F40" s="162"/>
    </row>
    <row r="41" spans="1:6" s="57" customFormat="1" ht="12" customHeight="1">
      <c r="A41" s="228"/>
      <c r="B41" s="229" t="s">
        <v>117</v>
      </c>
      <c r="C41" s="230"/>
      <c r="D41" s="160"/>
      <c r="E41" s="161"/>
      <c r="F41" s="162"/>
    </row>
    <row r="42" spans="1:6" s="57" customFormat="1" ht="12" customHeight="1">
      <c r="A42" s="231"/>
      <c r="B42" s="232" t="s">
        <v>19</v>
      </c>
      <c r="C42" s="233"/>
      <c r="D42" s="189">
        <f>SUM(D43:D49)</f>
        <v>2509000</v>
      </c>
      <c r="E42" s="202">
        <f>SUM(E43:E49)</f>
        <v>2472590</v>
      </c>
      <c r="F42" s="198">
        <f>SUM(F43:F49)</f>
        <v>2470868</v>
      </c>
    </row>
    <row r="43" spans="1:6" s="57" customFormat="1" ht="12" customHeight="1">
      <c r="A43" s="228"/>
      <c r="B43" s="234" t="s">
        <v>42</v>
      </c>
      <c r="C43" s="230"/>
      <c r="D43" s="160">
        <v>32502</v>
      </c>
      <c r="E43" s="161">
        <v>36600</v>
      </c>
      <c r="F43" s="162">
        <v>36239</v>
      </c>
    </row>
    <row r="44" spans="1:6" s="57" customFormat="1" ht="12" customHeight="1">
      <c r="A44" s="228"/>
      <c r="B44" s="234" t="s">
        <v>135</v>
      </c>
      <c r="C44" s="230"/>
      <c r="D44" s="160">
        <v>2451180</v>
      </c>
      <c r="E44" s="161">
        <v>2321180</v>
      </c>
      <c r="F44" s="162">
        <v>2320279</v>
      </c>
    </row>
    <row r="45" spans="1:6" s="57" customFormat="1" ht="12" customHeight="1">
      <c r="A45" s="228"/>
      <c r="B45" s="234" t="s">
        <v>136</v>
      </c>
      <c r="C45" s="230"/>
      <c r="D45" s="160">
        <v>25011</v>
      </c>
      <c r="E45" s="161">
        <v>26367</v>
      </c>
      <c r="F45" s="162">
        <v>25917</v>
      </c>
    </row>
    <row r="46" spans="1:6" s="57" customFormat="1" ht="12" customHeight="1">
      <c r="A46" s="228"/>
      <c r="B46" s="234" t="s">
        <v>137</v>
      </c>
      <c r="C46" s="230"/>
      <c r="D46" s="160">
        <v>1</v>
      </c>
      <c r="E46" s="161">
        <v>1</v>
      </c>
      <c r="F46" s="164">
        <v>0</v>
      </c>
    </row>
    <row r="47" spans="1:6" s="57" customFormat="1" ht="12" customHeight="1">
      <c r="A47" s="228"/>
      <c r="B47" s="234" t="s">
        <v>138</v>
      </c>
      <c r="C47" s="230"/>
      <c r="D47" s="160">
        <v>1</v>
      </c>
      <c r="E47" s="161">
        <v>82792</v>
      </c>
      <c r="F47" s="162">
        <v>82791</v>
      </c>
    </row>
    <row r="48" spans="1:6" s="57" customFormat="1" ht="12" customHeight="1">
      <c r="A48" s="228"/>
      <c r="B48" s="234" t="s">
        <v>130</v>
      </c>
      <c r="C48" s="230"/>
      <c r="D48" s="160">
        <v>304</v>
      </c>
      <c r="E48" s="161">
        <v>5649</v>
      </c>
      <c r="F48" s="162">
        <v>5642</v>
      </c>
    </row>
    <row r="49" spans="1:6" s="57" customFormat="1" ht="12" customHeight="1">
      <c r="A49" s="226"/>
      <c r="B49" s="235" t="s">
        <v>53</v>
      </c>
      <c r="C49" s="236"/>
      <c r="D49" s="247">
        <v>1</v>
      </c>
      <c r="E49" s="263">
        <v>1</v>
      </c>
      <c r="F49" s="168">
        <v>0</v>
      </c>
    </row>
    <row r="50" spans="1:6" s="57" customFormat="1" ht="10.5">
      <c r="A50" s="57" t="s">
        <v>207</v>
      </c>
      <c r="B50" s="171"/>
    </row>
    <row r="51" spans="1:6" s="65" customFormat="1" ht="9.75">
      <c r="A51" s="65" t="s">
        <v>227</v>
      </c>
      <c r="B51" s="237"/>
    </row>
  </sheetData>
  <mergeCells count="5">
    <mergeCell ref="B4:B5"/>
    <mergeCell ref="D4:F4"/>
    <mergeCell ref="B26:B27"/>
    <mergeCell ref="D26:F26"/>
    <mergeCell ref="A24:F24"/>
  </mergeCells>
  <phoneticPr fontId="1"/>
  <dataValidations count="1">
    <dataValidation imeMode="hiragana" allowBlank="1" showInputMessage="1" showErrorMessage="1" sqref="D2 IZ2 SV2 ACR2 AMN2 AWJ2 BGF2 BQB2 BZX2 CJT2 CTP2 DDL2 DNH2 DXD2 EGZ2 EQV2 FAR2 FKN2 FUJ2 GEF2 GOB2 GXX2 HHT2 HRP2 IBL2 ILH2 IVD2 JEZ2 JOV2 JYR2 KIN2 KSJ2 LCF2 LMB2 LVX2 MFT2 MPP2 MZL2 NJH2 NTD2 OCZ2 OMV2 OWR2 PGN2 PQJ2 QAF2 QKB2 QTX2 RDT2 RNP2 RXL2 SHH2 SRD2 TAZ2 TKV2 TUR2 UEN2 UOJ2 UYF2 VIB2 VRX2 WBT2 WLP2 WVL2"/>
  </dataValidations>
  <printOptions horizontalCentered="1"/>
  <pageMargins left="0.59055118110236227" right="0.59055118110236227" top="0.39370078740157483" bottom="0.59055118110236227" header="0.51181102362204722" footer="0.19685039370078741"/>
  <pageSetup paperSize="11" scale="96" orientation="portrait" r:id="rId1"/>
  <headerFooter alignWithMargins="0">
    <oddFooter>&amp;C&amp;"ＭＳ Ｐ明朝,標準"&amp;9- 167 -</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CM44"/>
  <sheetViews>
    <sheetView showGridLines="0" view="pageBreakPreview" zoomScaleNormal="100" zoomScaleSheetLayoutView="100" workbookViewId="0">
      <selection activeCell="D27" sqref="D27"/>
    </sheetView>
  </sheetViews>
  <sheetFormatPr defaultRowHeight="13.5"/>
  <cols>
    <col min="1" max="1" width="1.625" style="7" customWidth="1"/>
    <col min="2" max="2" width="2.625" style="7" customWidth="1"/>
    <col min="3" max="3" width="5.125" style="7" customWidth="1"/>
    <col min="4" max="4" width="15.625" style="7" customWidth="1"/>
    <col min="5" max="5" width="1.625" style="7" customWidth="1"/>
    <col min="6" max="8" width="11.625" style="7" customWidth="1"/>
    <col min="9" max="17" width="9.625" style="7" customWidth="1"/>
    <col min="18" max="16384" width="9" style="7"/>
  </cols>
  <sheetData>
    <row r="1" spans="1:91" s="24" customFormat="1" ht="9">
      <c r="A1" s="79" t="s">
        <v>195</v>
      </c>
    </row>
    <row r="2" spans="1:91" ht="11.25" customHeight="1"/>
    <row r="3" spans="1:91" s="3" customFormat="1" ht="11.25">
      <c r="A3" s="46" t="s">
        <v>260</v>
      </c>
      <c r="B3" s="47"/>
      <c r="C3" s="47"/>
      <c r="D3" s="47"/>
      <c r="E3" s="47"/>
      <c r="F3" s="47"/>
      <c r="G3" s="47"/>
      <c r="H3" s="47"/>
    </row>
    <row r="4" spans="1:91" s="57" customFormat="1" ht="11.25" thickBot="1">
      <c r="A4" s="29"/>
      <c r="B4" s="29"/>
      <c r="C4" s="29"/>
      <c r="D4" s="29"/>
      <c r="E4" s="29"/>
      <c r="F4" s="29"/>
      <c r="G4" s="29"/>
      <c r="H4" s="30" t="s">
        <v>172</v>
      </c>
    </row>
    <row r="5" spans="1:91" s="57" customFormat="1" ht="14.25" customHeight="1">
      <c r="A5" s="420" t="s">
        <v>4</v>
      </c>
      <c r="B5" s="421"/>
      <c r="C5" s="421"/>
      <c r="D5" s="421"/>
      <c r="E5" s="422"/>
      <c r="F5" s="426" t="s">
        <v>216</v>
      </c>
      <c r="G5" s="427"/>
      <c r="H5" s="428"/>
    </row>
    <row r="6" spans="1:91" s="57" customFormat="1" ht="14.25" customHeight="1">
      <c r="A6" s="423"/>
      <c r="B6" s="424"/>
      <c r="C6" s="424"/>
      <c r="D6" s="424"/>
      <c r="E6" s="425"/>
      <c r="F6" s="264" t="s">
        <v>71</v>
      </c>
      <c r="G6" s="265" t="s">
        <v>72</v>
      </c>
      <c r="H6" s="266" t="s">
        <v>17</v>
      </c>
    </row>
    <row r="7" spans="1:91" s="57" customFormat="1" ht="15" customHeight="1">
      <c r="A7" s="267" t="s">
        <v>139</v>
      </c>
      <c r="B7" s="268"/>
      <c r="C7" s="268"/>
      <c r="D7" s="268"/>
      <c r="E7" s="268"/>
      <c r="F7" s="269"/>
      <c r="G7" s="270"/>
      <c r="H7" s="271"/>
    </row>
    <row r="8" spans="1:91" s="57" customFormat="1" ht="15" customHeight="1">
      <c r="A8" s="418" t="s">
        <v>140</v>
      </c>
      <c r="B8" s="419"/>
      <c r="C8" s="419"/>
      <c r="D8" s="419"/>
      <c r="E8" s="272"/>
      <c r="F8" s="273"/>
      <c r="G8" s="274"/>
      <c r="H8" s="275"/>
    </row>
    <row r="9" spans="1:91" s="57" customFormat="1" ht="15" customHeight="1">
      <c r="A9" s="276" t="s">
        <v>228</v>
      </c>
      <c r="B9" s="277"/>
      <c r="C9" s="277"/>
      <c r="D9" s="277"/>
      <c r="E9" s="277"/>
      <c r="F9" s="189">
        <f>SUM(F10:F12)</f>
        <v>1223000</v>
      </c>
      <c r="G9" s="202">
        <f>SUM(G10:G12)</f>
        <v>1223000</v>
      </c>
      <c r="H9" s="198">
        <f>SUM(H10:H12)</f>
        <v>1217769</v>
      </c>
    </row>
    <row r="10" spans="1:91" s="57" customFormat="1" ht="15" customHeight="1">
      <c r="A10" s="278"/>
      <c r="B10" s="279"/>
      <c r="C10" s="279" t="s">
        <v>229</v>
      </c>
      <c r="D10" s="280" t="s">
        <v>142</v>
      </c>
      <c r="E10" s="281"/>
      <c r="F10" s="160">
        <v>791185</v>
      </c>
      <c r="G10" s="161">
        <v>791185</v>
      </c>
      <c r="H10" s="162">
        <v>781792</v>
      </c>
    </row>
    <row r="11" spans="1:91" s="57" customFormat="1" ht="15" customHeight="1">
      <c r="A11" s="278"/>
      <c r="B11" s="279"/>
      <c r="C11" s="279" t="s">
        <v>230</v>
      </c>
      <c r="D11" s="280" t="s">
        <v>143</v>
      </c>
      <c r="E11" s="281"/>
      <c r="F11" s="160">
        <v>431814</v>
      </c>
      <c r="G11" s="161">
        <v>431814</v>
      </c>
      <c r="H11" s="162">
        <v>435977</v>
      </c>
      <c r="CM11" s="64" t="s">
        <v>3</v>
      </c>
    </row>
    <row r="12" spans="1:91" s="57" customFormat="1" ht="15" customHeight="1">
      <c r="A12" s="278"/>
      <c r="B12" s="279"/>
      <c r="C12" s="279" t="s">
        <v>231</v>
      </c>
      <c r="D12" s="280" t="s">
        <v>144</v>
      </c>
      <c r="E12" s="281"/>
      <c r="F12" s="160">
        <v>1</v>
      </c>
      <c r="G12" s="161">
        <v>1</v>
      </c>
      <c r="H12" s="164">
        <v>0</v>
      </c>
    </row>
    <row r="13" spans="1:91" s="57" customFormat="1" ht="5.25" customHeight="1">
      <c r="A13" s="278"/>
      <c r="B13" s="279"/>
      <c r="C13" s="279"/>
      <c r="D13" s="280"/>
      <c r="E13" s="281"/>
      <c r="F13" s="160"/>
      <c r="G13" s="161"/>
      <c r="H13" s="164"/>
    </row>
    <row r="14" spans="1:91" s="57" customFormat="1" ht="15" customHeight="1">
      <c r="A14" s="418" t="s">
        <v>145</v>
      </c>
      <c r="B14" s="419"/>
      <c r="C14" s="419"/>
      <c r="D14" s="419"/>
      <c r="E14" s="275"/>
      <c r="F14" s="160"/>
      <c r="G14" s="161"/>
      <c r="H14" s="164"/>
    </row>
    <row r="15" spans="1:91" s="57" customFormat="1" ht="15" customHeight="1">
      <c r="A15" s="276" t="s">
        <v>232</v>
      </c>
      <c r="B15" s="277"/>
      <c r="C15" s="277"/>
      <c r="D15" s="277"/>
      <c r="E15" s="282"/>
      <c r="F15" s="189">
        <f>SUM(F16:F19)</f>
        <v>1375000</v>
      </c>
      <c r="G15" s="202">
        <f>SUM(G16:G19)</f>
        <v>1382000</v>
      </c>
      <c r="H15" s="198">
        <f>SUM(H16:H19)</f>
        <v>1332404</v>
      </c>
    </row>
    <row r="16" spans="1:91" s="57" customFormat="1" ht="15" customHeight="1">
      <c r="A16" s="278"/>
      <c r="B16" s="279"/>
      <c r="C16" s="279" t="s">
        <v>229</v>
      </c>
      <c r="D16" s="280" t="s">
        <v>146</v>
      </c>
      <c r="E16" s="281"/>
      <c r="F16" s="160">
        <v>1036810</v>
      </c>
      <c r="G16" s="161">
        <v>1036810</v>
      </c>
      <c r="H16" s="162">
        <v>1011262</v>
      </c>
    </row>
    <row r="17" spans="1:8" s="57" customFormat="1" ht="15" customHeight="1">
      <c r="A17" s="278"/>
      <c r="B17" s="279"/>
      <c r="C17" s="279" t="s">
        <v>230</v>
      </c>
      <c r="D17" s="280" t="s">
        <v>147</v>
      </c>
      <c r="E17" s="281"/>
      <c r="F17" s="160">
        <v>309576</v>
      </c>
      <c r="G17" s="161">
        <v>316576</v>
      </c>
      <c r="H17" s="162">
        <v>300336</v>
      </c>
    </row>
    <row r="18" spans="1:8" s="57" customFormat="1" ht="15" customHeight="1">
      <c r="A18" s="278"/>
      <c r="B18" s="279"/>
      <c r="C18" s="279" t="s">
        <v>231</v>
      </c>
      <c r="D18" s="280" t="s">
        <v>148</v>
      </c>
      <c r="E18" s="281"/>
      <c r="F18" s="160">
        <v>27614</v>
      </c>
      <c r="G18" s="161">
        <v>27614</v>
      </c>
      <c r="H18" s="162">
        <v>20806</v>
      </c>
    </row>
    <row r="19" spans="1:8" s="57" customFormat="1" ht="15" customHeight="1">
      <c r="A19" s="278"/>
      <c r="B19" s="279"/>
      <c r="C19" s="279" t="s">
        <v>233</v>
      </c>
      <c r="D19" s="280" t="s">
        <v>149</v>
      </c>
      <c r="E19" s="280"/>
      <c r="F19" s="160">
        <v>1000</v>
      </c>
      <c r="G19" s="161">
        <v>1000</v>
      </c>
      <c r="H19" s="164">
        <v>0</v>
      </c>
    </row>
    <row r="20" spans="1:8" s="57" customFormat="1" ht="10.5" customHeight="1">
      <c r="A20" s="273"/>
      <c r="B20" s="272"/>
      <c r="C20" s="272"/>
      <c r="D20" s="272"/>
      <c r="E20" s="272"/>
      <c r="F20" s="160"/>
      <c r="G20" s="161"/>
      <c r="H20" s="162"/>
    </row>
    <row r="21" spans="1:8" s="57" customFormat="1" ht="15" customHeight="1">
      <c r="A21" s="283" t="s">
        <v>150</v>
      </c>
      <c r="B21" s="284"/>
      <c r="C21" s="284"/>
      <c r="D21" s="284"/>
      <c r="E21" s="284"/>
      <c r="F21" s="285"/>
      <c r="G21" s="286"/>
      <c r="H21" s="287"/>
    </row>
    <row r="22" spans="1:8" s="57" customFormat="1" ht="15" customHeight="1">
      <c r="A22" s="418" t="s">
        <v>140</v>
      </c>
      <c r="B22" s="419"/>
      <c r="C22" s="419"/>
      <c r="D22" s="419"/>
      <c r="E22" s="272"/>
      <c r="F22" s="285"/>
      <c r="G22" s="286"/>
      <c r="H22" s="287"/>
    </row>
    <row r="23" spans="1:8" s="57" customFormat="1" ht="15" customHeight="1">
      <c r="A23" s="276" t="s">
        <v>151</v>
      </c>
      <c r="B23" s="277"/>
      <c r="C23" s="277"/>
      <c r="D23" s="277"/>
      <c r="E23" s="277"/>
      <c r="F23" s="189">
        <f>SUM(F24:F27)</f>
        <v>919000</v>
      </c>
      <c r="G23" s="202">
        <f>SUM(G24:G27)</f>
        <v>979460</v>
      </c>
      <c r="H23" s="198">
        <f>SUM(H24:H27)</f>
        <v>908438</v>
      </c>
    </row>
    <row r="24" spans="1:8" s="57" customFormat="1" ht="15" customHeight="1">
      <c r="A24" s="288"/>
      <c r="B24" s="289"/>
      <c r="C24" s="279" t="s">
        <v>229</v>
      </c>
      <c r="D24" s="280" t="s">
        <v>152</v>
      </c>
      <c r="E24" s="289"/>
      <c r="F24" s="290">
        <v>541300</v>
      </c>
      <c r="G24" s="203">
        <v>592000</v>
      </c>
      <c r="H24" s="164">
        <v>519700</v>
      </c>
    </row>
    <row r="25" spans="1:8" s="57" customFormat="1" ht="15" customHeight="1">
      <c r="A25" s="278"/>
      <c r="B25" s="279"/>
      <c r="C25" s="279" t="s">
        <v>230</v>
      </c>
      <c r="D25" s="280" t="s">
        <v>234</v>
      </c>
      <c r="E25" s="281"/>
      <c r="F25" s="160">
        <v>162823</v>
      </c>
      <c r="G25" s="161">
        <v>172583</v>
      </c>
      <c r="H25" s="164">
        <v>159671</v>
      </c>
    </row>
    <row r="26" spans="1:8" s="57" customFormat="1" ht="15" customHeight="1">
      <c r="A26" s="278"/>
      <c r="B26" s="279"/>
      <c r="C26" s="279" t="s">
        <v>231</v>
      </c>
      <c r="D26" s="280" t="s">
        <v>235</v>
      </c>
      <c r="E26" s="281"/>
      <c r="F26" s="290">
        <v>39400</v>
      </c>
      <c r="G26" s="161">
        <v>39400</v>
      </c>
      <c r="H26" s="162">
        <v>53590</v>
      </c>
    </row>
    <row r="27" spans="1:8" s="57" customFormat="1" ht="15" customHeight="1">
      <c r="A27" s="278"/>
      <c r="B27" s="279"/>
      <c r="C27" s="279" t="s">
        <v>233</v>
      </c>
      <c r="D27" s="280" t="s">
        <v>236</v>
      </c>
      <c r="E27" s="281"/>
      <c r="F27" s="291">
        <v>175477</v>
      </c>
      <c r="G27" s="292">
        <v>175477</v>
      </c>
      <c r="H27" s="293">
        <v>175477</v>
      </c>
    </row>
    <row r="28" spans="1:8" s="57" customFormat="1" ht="5.25" customHeight="1">
      <c r="A28" s="278"/>
      <c r="B28" s="279"/>
      <c r="C28" s="279"/>
      <c r="D28" s="280"/>
      <c r="E28" s="281"/>
      <c r="F28" s="291"/>
      <c r="G28" s="292"/>
      <c r="H28" s="293"/>
    </row>
    <row r="29" spans="1:8" s="57" customFormat="1" ht="15" customHeight="1">
      <c r="A29" s="418" t="s">
        <v>145</v>
      </c>
      <c r="B29" s="419"/>
      <c r="C29" s="419"/>
      <c r="D29" s="419"/>
      <c r="E29" s="275"/>
      <c r="F29" s="160"/>
      <c r="G29" s="161"/>
      <c r="H29" s="162"/>
    </row>
    <row r="30" spans="1:8" s="57" customFormat="1" ht="15" customHeight="1">
      <c r="A30" s="276" t="s">
        <v>155</v>
      </c>
      <c r="B30" s="277"/>
      <c r="C30" s="277"/>
      <c r="D30" s="277"/>
      <c r="E30" s="282"/>
      <c r="F30" s="189">
        <f>SUM(F31:F32)</f>
        <v>1257000</v>
      </c>
      <c r="G30" s="202">
        <f>SUM(G31:G32)</f>
        <v>1297931</v>
      </c>
      <c r="H30" s="198">
        <f>SUM(H31:H32)</f>
        <v>1210047</v>
      </c>
    </row>
    <row r="31" spans="1:8" s="57" customFormat="1" ht="15" customHeight="1">
      <c r="A31" s="278"/>
      <c r="B31" s="279"/>
      <c r="C31" s="279" t="s">
        <v>229</v>
      </c>
      <c r="D31" s="280" t="s">
        <v>156</v>
      </c>
      <c r="E31" s="281"/>
      <c r="F31" s="160">
        <v>475635</v>
      </c>
      <c r="G31" s="161">
        <v>516566</v>
      </c>
      <c r="H31" s="162">
        <v>428684</v>
      </c>
    </row>
    <row r="32" spans="1:8" s="57" customFormat="1" ht="15" customHeight="1">
      <c r="A32" s="278"/>
      <c r="B32" s="279"/>
      <c r="C32" s="279" t="s">
        <v>230</v>
      </c>
      <c r="D32" s="280" t="s">
        <v>157</v>
      </c>
      <c r="E32" s="281"/>
      <c r="F32" s="160">
        <v>781365</v>
      </c>
      <c r="G32" s="161">
        <v>781365</v>
      </c>
      <c r="H32" s="162">
        <v>781363</v>
      </c>
    </row>
    <row r="33" spans="1:8" s="57" customFormat="1" ht="10.5" customHeight="1">
      <c r="A33" s="278"/>
      <c r="B33" s="279"/>
      <c r="C33" s="279"/>
      <c r="D33" s="280"/>
      <c r="E33" s="281"/>
      <c r="F33" s="160"/>
      <c r="G33" s="161"/>
      <c r="H33" s="162"/>
    </row>
    <row r="34" spans="1:8" s="57" customFormat="1" ht="15" customHeight="1">
      <c r="A34" s="283" t="s">
        <v>237</v>
      </c>
      <c r="B34" s="279"/>
      <c r="C34" s="279"/>
      <c r="D34" s="280"/>
      <c r="E34" s="281"/>
      <c r="F34" s="160"/>
      <c r="G34" s="161"/>
      <c r="H34" s="162"/>
    </row>
    <row r="35" spans="1:8" s="57" customFormat="1" ht="15" customHeight="1">
      <c r="A35" s="418" t="s">
        <v>140</v>
      </c>
      <c r="B35" s="419"/>
      <c r="C35" s="419"/>
      <c r="D35" s="419"/>
      <c r="E35" s="281"/>
      <c r="F35" s="160"/>
      <c r="G35" s="161"/>
      <c r="H35" s="162"/>
    </row>
    <row r="36" spans="1:8" s="57" customFormat="1" ht="15" customHeight="1">
      <c r="A36" s="276" t="s">
        <v>238</v>
      </c>
      <c r="B36" s="277"/>
      <c r="C36" s="277"/>
      <c r="D36" s="277"/>
      <c r="E36" s="281"/>
      <c r="F36" s="189">
        <f>SUM(F37:F37)</f>
        <v>121000</v>
      </c>
      <c r="G36" s="202">
        <f>SUM(G37:G37)</f>
        <v>121000</v>
      </c>
      <c r="H36" s="198">
        <f>SUM(H37:H37)</f>
        <v>123987</v>
      </c>
    </row>
    <row r="37" spans="1:8" s="57" customFormat="1" ht="15" customHeight="1">
      <c r="A37" s="288"/>
      <c r="B37" s="289"/>
      <c r="C37" s="279" t="s">
        <v>229</v>
      </c>
      <c r="D37" s="280" t="s">
        <v>239</v>
      </c>
      <c r="E37" s="281"/>
      <c r="F37" s="160">
        <v>121000</v>
      </c>
      <c r="G37" s="161">
        <v>121000</v>
      </c>
      <c r="H37" s="162">
        <v>123987</v>
      </c>
    </row>
    <row r="38" spans="1:8" s="57" customFormat="1" ht="15" customHeight="1">
      <c r="A38" s="418" t="s">
        <v>240</v>
      </c>
      <c r="B38" s="419"/>
      <c r="C38" s="419"/>
      <c r="D38" s="419"/>
      <c r="E38" s="281"/>
      <c r="F38" s="160"/>
      <c r="G38" s="161"/>
      <c r="H38" s="162"/>
    </row>
    <row r="39" spans="1:8" s="57" customFormat="1" ht="15" customHeight="1">
      <c r="A39" s="276" t="s">
        <v>241</v>
      </c>
      <c r="B39" s="277"/>
      <c r="C39" s="277"/>
      <c r="D39" s="277"/>
      <c r="E39" s="281"/>
      <c r="F39" s="189">
        <f>SUM(F40:F40)</f>
        <v>183000</v>
      </c>
      <c r="G39" s="202">
        <f>SUM(G40:G40)</f>
        <v>183000</v>
      </c>
      <c r="H39" s="198">
        <f>SUM(H40:H40)</f>
        <v>69315</v>
      </c>
    </row>
    <row r="40" spans="1:8" s="57" customFormat="1" ht="15" customHeight="1">
      <c r="A40" s="288"/>
      <c r="B40" s="289"/>
      <c r="C40" s="279" t="s">
        <v>229</v>
      </c>
      <c r="D40" s="280" t="s">
        <v>242</v>
      </c>
      <c r="E40" s="281"/>
      <c r="F40" s="160">
        <v>183000</v>
      </c>
      <c r="G40" s="161">
        <v>183000</v>
      </c>
      <c r="H40" s="162">
        <v>69315</v>
      </c>
    </row>
    <row r="41" spans="1:8" s="57" customFormat="1" ht="10.5" customHeight="1">
      <c r="A41" s="294"/>
      <c r="B41" s="295"/>
      <c r="C41" s="295"/>
      <c r="D41" s="296"/>
      <c r="E41" s="297"/>
      <c r="F41" s="247"/>
      <c r="G41" s="263"/>
      <c r="H41" s="168"/>
    </row>
    <row r="42" spans="1:8" s="57" customFormat="1" ht="10.5" customHeight="1">
      <c r="A42" s="55" t="s">
        <v>243</v>
      </c>
      <c r="B42" s="55"/>
      <c r="C42" s="55"/>
      <c r="D42" s="55"/>
      <c r="E42" s="55"/>
      <c r="F42" s="56"/>
      <c r="G42" s="56"/>
      <c r="H42" s="56"/>
    </row>
    <row r="43" spans="1:8" s="65" customFormat="1" ht="9.75">
      <c r="A43" s="304" t="s">
        <v>244</v>
      </c>
      <c r="B43" s="44"/>
      <c r="C43" s="44"/>
      <c r="D43" s="44"/>
      <c r="E43" s="44"/>
    </row>
    <row r="44" spans="1:8" s="65" customFormat="1" ht="9.75">
      <c r="A44" s="24" t="s">
        <v>245</v>
      </c>
    </row>
  </sheetData>
  <mergeCells count="8">
    <mergeCell ref="A29:D29"/>
    <mergeCell ref="A35:D35"/>
    <mergeCell ref="A38:D38"/>
    <mergeCell ref="A5:E6"/>
    <mergeCell ref="F5:H5"/>
    <mergeCell ref="A8:D8"/>
    <mergeCell ref="A14:D14"/>
    <mergeCell ref="A22:D22"/>
  </mergeCells>
  <phoneticPr fontId="1"/>
  <printOptions horizontalCentered="1"/>
  <pageMargins left="0.59055118110236227" right="0.59055118110236227" top="0.39370078740157483" bottom="0.59055118110236227" header="0.51181102362204722" footer="0.19685039370078741"/>
  <pageSetup paperSize="11" scale="96" orientation="portrait" r:id="rId1"/>
  <headerFooter alignWithMargins="0">
    <oddFooter>&amp;C&amp;"ＭＳ Ｐ明朝,標準"&amp;9- 168 -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7</vt:i4>
      </vt:variant>
    </vt:vector>
  </HeadingPairs>
  <TitlesOfParts>
    <vt:vector size="18" baseType="lpstr">
      <vt:lpstr>156-157</vt:lpstr>
      <vt:lpstr>158-159</vt:lpstr>
      <vt:lpstr>160-161</vt:lpstr>
      <vt:lpstr>162-163</vt:lpstr>
      <vt:lpstr>164</vt:lpstr>
      <vt:lpstr>165</vt:lpstr>
      <vt:lpstr>166</vt:lpstr>
      <vt:lpstr>167</vt:lpstr>
      <vt:lpstr>168</vt:lpstr>
      <vt:lpstr>169</vt:lpstr>
      <vt:lpstr>170-171</vt:lpstr>
      <vt:lpstr>'156-157'!Print_Area</vt:lpstr>
      <vt:lpstr>'160-161'!Print_Area</vt:lpstr>
      <vt:lpstr>'166'!Print_Area</vt:lpstr>
      <vt:lpstr>'167'!Print_Area</vt:lpstr>
      <vt:lpstr>'168'!Print_Area</vt:lpstr>
      <vt:lpstr>'169'!Print_Area</vt:lpstr>
      <vt:lpstr>'170-171'!Print_Area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2006-09-13T11:12:02Z</dcterms:created>
  <dcterms:modified xsi:type="dcterms:W3CDTF">2017-05-22T00:33:36Z</dcterms:modified>
</cp:coreProperties>
</file>